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inorg.WISMAIN\Dropbox (Weizmann Institute)\Lab-Elinor Gigi\Persisters\Persisters paper\2nd Editorial revision- 08.08.21\Source Data\"/>
    </mc:Choice>
  </mc:AlternateContent>
  <bookViews>
    <workbookView xWindow="0" yWindow="0" windowWidth="28800" windowHeight="12300"/>
  </bookViews>
  <sheets>
    <sheet name="2A,F - PC9" sheetId="2" r:id="rId1"/>
    <sheet name="2A,G - G361 " sheetId="3" r:id="rId2"/>
    <sheet name="2C " sheetId="4" r:id="rId3"/>
    <sheet name="2D" sheetId="5" r:id="rId4"/>
    <sheet name="2E" sheetId="6" r:id="rId5"/>
  </sheets>
  <externalReferences>
    <externalReference r:id="rId6"/>
  </externalReferences>
  <definedNames>
    <definedName name="_xlnm._FilterDatabase" localSheetId="1" hidden="1">'2A,G - G361 '!#REF!</definedName>
    <definedName name="MethodPointer" localSheetId="2">183067408</definedName>
    <definedName name="MethodPointer">187619960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28" i="6" l="1"/>
  <c r="AJ28" i="6"/>
  <c r="AI28" i="6"/>
  <c r="AH28" i="6"/>
  <c r="AG28" i="6"/>
  <c r="AF28" i="6"/>
  <c r="AE28" i="6"/>
  <c r="AD28" i="6"/>
  <c r="AC28" i="6"/>
  <c r="Y28" i="6"/>
  <c r="X28" i="6"/>
  <c r="W28" i="6"/>
  <c r="V28" i="6"/>
  <c r="U28" i="6"/>
  <c r="T28" i="6"/>
  <c r="S28" i="6"/>
  <c r="R28" i="6"/>
  <c r="Q28" i="6"/>
  <c r="AK25" i="6"/>
  <c r="AJ25" i="6"/>
  <c r="AI25" i="6"/>
  <c r="AH25" i="6"/>
  <c r="AG25" i="6"/>
  <c r="AF25" i="6"/>
  <c r="AE25" i="6"/>
  <c r="AD25" i="6"/>
  <c r="AC25" i="6"/>
  <c r="Y25" i="6"/>
  <c r="X25" i="6"/>
  <c r="W25" i="6"/>
  <c r="V25" i="6"/>
  <c r="U25" i="6"/>
  <c r="T25" i="6"/>
  <c r="S25" i="6"/>
  <c r="R25" i="6"/>
  <c r="Q25" i="6"/>
  <c r="AK22" i="6"/>
  <c r="AJ22" i="6"/>
  <c r="AI22" i="6"/>
  <c r="AH22" i="6"/>
  <c r="AG22" i="6"/>
  <c r="AF22" i="6"/>
  <c r="AE22" i="6"/>
  <c r="AD22" i="6"/>
  <c r="AC22" i="6"/>
  <c r="Y22" i="6"/>
  <c r="X22" i="6"/>
  <c r="W22" i="6"/>
  <c r="V22" i="6"/>
  <c r="U22" i="6"/>
  <c r="T22" i="6"/>
  <c r="S22" i="6"/>
  <c r="R22" i="6"/>
  <c r="Q22" i="6"/>
  <c r="AK19" i="6"/>
  <c r="AJ19" i="6"/>
  <c r="AI19" i="6"/>
  <c r="AH19" i="6"/>
  <c r="AG19" i="6"/>
  <c r="AF19" i="6"/>
  <c r="AE19" i="6"/>
  <c r="AD19" i="6"/>
  <c r="AC19" i="6"/>
  <c r="Y19" i="6"/>
  <c r="X19" i="6"/>
  <c r="W19" i="6"/>
  <c r="V19" i="6"/>
  <c r="U19" i="6"/>
  <c r="T19" i="6"/>
  <c r="S19" i="6"/>
  <c r="R19" i="6"/>
  <c r="Q19" i="6"/>
  <c r="AK16" i="6"/>
  <c r="AJ16" i="6"/>
  <c r="AI16" i="6"/>
  <c r="AH16" i="6"/>
  <c r="AG16" i="6"/>
  <c r="AF16" i="6"/>
  <c r="AE16" i="6"/>
  <c r="AD16" i="6"/>
  <c r="AC16" i="6"/>
  <c r="Y16" i="6"/>
  <c r="X16" i="6"/>
  <c r="W16" i="6"/>
  <c r="V16" i="6"/>
  <c r="U16" i="6"/>
  <c r="T16" i="6"/>
  <c r="S16" i="6"/>
  <c r="R16" i="6"/>
  <c r="Q16" i="6"/>
  <c r="AK13" i="6"/>
  <c r="AJ13" i="6"/>
  <c r="AI13" i="6"/>
  <c r="AH13" i="6"/>
  <c r="AG13" i="6"/>
  <c r="AF13" i="6"/>
  <c r="AE13" i="6"/>
  <c r="AD13" i="6"/>
  <c r="AC13" i="6"/>
  <c r="Y13" i="6"/>
  <c r="X13" i="6"/>
  <c r="W13" i="6"/>
  <c r="V13" i="6"/>
  <c r="U13" i="6"/>
  <c r="T13" i="6"/>
  <c r="S13" i="6"/>
  <c r="R13" i="6"/>
  <c r="Q13" i="6"/>
  <c r="AK10" i="6"/>
  <c r="AJ10" i="6"/>
  <c r="AI10" i="6"/>
  <c r="AH10" i="6"/>
  <c r="AG10" i="6"/>
  <c r="AF10" i="6"/>
  <c r="AE10" i="6"/>
  <c r="AD10" i="6"/>
  <c r="AC10" i="6"/>
  <c r="Y10" i="6"/>
  <c r="X10" i="6"/>
  <c r="W10" i="6"/>
  <c r="V10" i="6"/>
  <c r="U10" i="6"/>
  <c r="T10" i="6"/>
  <c r="S10" i="6"/>
  <c r="R10" i="6"/>
  <c r="Q10" i="6"/>
  <c r="AK7" i="6"/>
  <c r="AJ7" i="6"/>
  <c r="AI7" i="6"/>
  <c r="AH7" i="6"/>
  <c r="AG7" i="6"/>
  <c r="AF7" i="6"/>
  <c r="AE7" i="6"/>
  <c r="AD7" i="6"/>
  <c r="AC7" i="6"/>
  <c r="Y7" i="6"/>
  <c r="X7" i="6"/>
  <c r="W7" i="6"/>
  <c r="V7" i="6"/>
  <c r="U7" i="6"/>
  <c r="T7" i="6"/>
  <c r="S7" i="6"/>
  <c r="R7" i="6"/>
  <c r="Q7" i="6"/>
  <c r="AK4" i="6"/>
  <c r="AJ4" i="6"/>
  <c r="AI4" i="6"/>
  <c r="AH4" i="6"/>
  <c r="AG4" i="6"/>
  <c r="AF4" i="6"/>
  <c r="AE4" i="6"/>
  <c r="AD4" i="6"/>
  <c r="AC4" i="6"/>
  <c r="Y4" i="6"/>
  <c r="X4" i="6"/>
  <c r="W4" i="6"/>
  <c r="V4" i="6"/>
  <c r="U4" i="6"/>
  <c r="T4" i="6"/>
  <c r="S4" i="6"/>
  <c r="R4" i="6"/>
  <c r="Q4" i="6"/>
  <c r="F4" i="4"/>
  <c r="L4" i="4" s="1"/>
  <c r="Q4" i="4"/>
  <c r="F5" i="4"/>
  <c r="Q5" i="4"/>
  <c r="F6" i="4"/>
  <c r="L5" i="4" s="1"/>
  <c r="Q6" i="4"/>
  <c r="F7" i="4"/>
  <c r="Q7" i="4"/>
  <c r="F8" i="4"/>
  <c r="L6" i="4" s="1"/>
  <c r="Q8" i="4"/>
  <c r="F9" i="4"/>
  <c r="Q9" i="4"/>
  <c r="Z9" i="4"/>
  <c r="AA9" i="4"/>
  <c r="F10" i="4"/>
  <c r="Q10" i="4"/>
  <c r="F11" i="4"/>
  <c r="L7" i="4" s="1"/>
  <c r="L11" i="4"/>
  <c r="Q11" i="4"/>
  <c r="F12" i="4"/>
  <c r="L8" i="4" s="1"/>
  <c r="Q12" i="4"/>
  <c r="F13" i="4"/>
  <c r="L13" i="4"/>
  <c r="Q13" i="4"/>
  <c r="F14" i="4"/>
  <c r="Q14" i="4"/>
  <c r="F15" i="4"/>
  <c r="L9" i="4" s="1"/>
  <c r="L15" i="4"/>
  <c r="R15" i="4" s="1"/>
  <c r="Q15" i="4"/>
  <c r="F16" i="4"/>
  <c r="Q16" i="4"/>
  <c r="BP16" i="4"/>
  <c r="F17" i="4"/>
  <c r="L10" i="4" s="1"/>
  <c r="Q17" i="4"/>
  <c r="F18" i="4"/>
  <c r="Q18" i="4"/>
  <c r="Z18" i="4"/>
  <c r="AA18" i="4"/>
  <c r="BP18" i="4"/>
  <c r="BR18" i="4"/>
  <c r="BQ18" i="4" s="1"/>
  <c r="F19" i="4"/>
  <c r="Q19" i="4"/>
  <c r="F20" i="4"/>
  <c r="L12" i="4" s="1"/>
  <c r="L20" i="4"/>
  <c r="Q20" i="4"/>
  <c r="R20" i="4"/>
  <c r="F21" i="4"/>
  <c r="Q21" i="4"/>
  <c r="F22" i="4"/>
  <c r="L22" i="4"/>
  <c r="Q22" i="4"/>
  <c r="R22" i="4"/>
  <c r="F23" i="4"/>
  <c r="Q23" i="4"/>
  <c r="F24" i="4"/>
  <c r="L14" i="4" s="1"/>
  <c r="R14" i="4" s="1"/>
  <c r="L24" i="4"/>
  <c r="Q24" i="4"/>
  <c r="R24" i="4"/>
  <c r="F25" i="4"/>
  <c r="Q25" i="4"/>
  <c r="F26" i="4"/>
  <c r="L26" i="4"/>
  <c r="Q26" i="4"/>
  <c r="R26" i="4"/>
  <c r="F27" i="4"/>
  <c r="Q27" i="4"/>
  <c r="F28" i="4"/>
  <c r="L28" i="4"/>
  <c r="Q28" i="4"/>
  <c r="F29" i="4"/>
  <c r="Q29" i="4"/>
  <c r="F30" i="4"/>
  <c r="L16" i="4" s="1"/>
  <c r="R16" i="4" s="1"/>
  <c r="Q30" i="4"/>
  <c r="F31" i="4"/>
  <c r="Q31" i="4"/>
  <c r="F32" i="4"/>
  <c r="L17" i="4" s="1"/>
  <c r="R17" i="4" s="1"/>
  <c r="Q32" i="4"/>
  <c r="F33" i="4"/>
  <c r="Q33" i="4"/>
  <c r="F34" i="4"/>
  <c r="Q34" i="4"/>
  <c r="F35" i="4"/>
  <c r="L18" i="4" s="1"/>
  <c r="R18" i="4" s="1"/>
  <c r="Q35" i="4"/>
  <c r="F36" i="4"/>
  <c r="Q36" i="4"/>
  <c r="F37" i="4"/>
  <c r="Q37" i="4"/>
  <c r="F38" i="4"/>
  <c r="L19" i="4" s="1"/>
  <c r="R19" i="4" s="1"/>
  <c r="Q38" i="4"/>
  <c r="F39" i="4"/>
  <c r="Q39" i="4"/>
  <c r="F40" i="4"/>
  <c r="Q40" i="4"/>
  <c r="F41" i="4"/>
  <c r="Q41" i="4"/>
  <c r="F42" i="4"/>
  <c r="Q42" i="4"/>
  <c r="BP42" i="4"/>
  <c r="F43" i="4"/>
  <c r="Q43" i="4"/>
  <c r="F44" i="4"/>
  <c r="L21" i="4" s="1"/>
  <c r="R21" i="4" s="1"/>
  <c r="Q44" i="4"/>
  <c r="BP44" i="4"/>
  <c r="BR44" i="4"/>
  <c r="BQ44" i="4" s="1"/>
  <c r="F45" i="4"/>
  <c r="Q45" i="4"/>
  <c r="F46" i="4"/>
  <c r="Q46" i="4"/>
  <c r="Z46" i="4"/>
  <c r="AA46" i="4"/>
  <c r="F47" i="4"/>
  <c r="Q47" i="4"/>
  <c r="F48" i="4"/>
  <c r="Q48" i="4"/>
  <c r="F49" i="4"/>
  <c r="Q49" i="4"/>
  <c r="F50" i="4"/>
  <c r="L23" i="4" s="1"/>
  <c r="R23" i="4" s="1"/>
  <c r="Q50" i="4"/>
  <c r="F51" i="4"/>
  <c r="Q51" i="4"/>
  <c r="F52" i="4"/>
  <c r="Q52" i="4"/>
  <c r="F53" i="4"/>
  <c r="L53" i="4"/>
  <c r="Q53" i="4"/>
  <c r="F54" i="4"/>
  <c r="Q54" i="4"/>
  <c r="F55" i="4"/>
  <c r="Q55" i="4"/>
  <c r="F56" i="4"/>
  <c r="L25" i="4" s="1"/>
  <c r="R25" i="4" s="1"/>
  <c r="Q56" i="4"/>
  <c r="Z56" i="4"/>
  <c r="AA56" i="4"/>
  <c r="F57" i="4"/>
  <c r="Q57" i="4"/>
  <c r="F58" i="4"/>
  <c r="Q58" i="4"/>
  <c r="F59" i="4"/>
  <c r="Q59" i="4"/>
  <c r="F60" i="4"/>
  <c r="Q60" i="4"/>
  <c r="F61" i="4"/>
  <c r="Q61" i="4"/>
  <c r="F62" i="4"/>
  <c r="L27" i="4" s="1"/>
  <c r="Q62" i="4"/>
  <c r="F63" i="4"/>
  <c r="Q63" i="4"/>
  <c r="F64" i="4"/>
  <c r="Q64" i="4"/>
  <c r="F65" i="4"/>
  <c r="Q65" i="4"/>
  <c r="F66" i="4"/>
  <c r="Q66" i="4"/>
  <c r="F67" i="4"/>
  <c r="Q67" i="4"/>
  <c r="Q68" i="4"/>
  <c r="F69" i="4"/>
  <c r="Q69" i="4"/>
  <c r="F70" i="4"/>
  <c r="Q70" i="4"/>
  <c r="F71" i="4"/>
  <c r="L30" i="4" s="1"/>
  <c r="BP71" i="4"/>
  <c r="F72" i="4"/>
  <c r="F73" i="4"/>
  <c r="BP73" i="4"/>
  <c r="BR73" i="4"/>
  <c r="BQ73" i="4" s="1"/>
  <c r="F75" i="4"/>
  <c r="L31" i="4" s="1"/>
  <c r="F76" i="4"/>
  <c r="F78" i="4"/>
  <c r="F79" i="4"/>
  <c r="L32" i="4" s="1"/>
  <c r="F80" i="4"/>
  <c r="F81" i="4"/>
  <c r="F82" i="4"/>
  <c r="F83" i="4"/>
  <c r="L34" i="4" s="1"/>
  <c r="F84" i="4"/>
  <c r="F85" i="4"/>
  <c r="F86" i="4"/>
  <c r="F87" i="4"/>
  <c r="F88" i="4"/>
  <c r="F89" i="4"/>
  <c r="F90" i="4"/>
  <c r="F91" i="4"/>
  <c r="F93" i="4"/>
  <c r="L37" i="4" s="1"/>
  <c r="F94" i="4"/>
  <c r="F96" i="4"/>
  <c r="F97" i="4"/>
  <c r="L38" i="4" s="1"/>
  <c r="F98" i="4"/>
  <c r="F99" i="4"/>
  <c r="BP99" i="4"/>
  <c r="F100" i="4"/>
  <c r="F101" i="4"/>
  <c r="BP101" i="4"/>
  <c r="BR101" i="4"/>
  <c r="BQ101" i="4" s="1"/>
  <c r="F102" i="4"/>
  <c r="F103" i="4"/>
  <c r="L40" i="4" s="1"/>
  <c r="F105" i="4"/>
  <c r="L41" i="4" s="1"/>
  <c r="F106" i="4"/>
  <c r="F107" i="4"/>
  <c r="F108" i="4"/>
  <c r="L42" i="4" s="1"/>
  <c r="F109" i="4"/>
  <c r="F111" i="4"/>
  <c r="L43" i="4" s="1"/>
  <c r="F112" i="4"/>
  <c r="F113" i="4"/>
  <c r="F114" i="4"/>
  <c r="F115" i="4"/>
  <c r="F116" i="4"/>
  <c r="F117" i="4"/>
  <c r="L45" i="4" s="1"/>
  <c r="F118" i="4"/>
  <c r="F119" i="4"/>
  <c r="L46" i="4" s="1"/>
  <c r="F120" i="4"/>
  <c r="F121" i="4"/>
  <c r="F122" i="4"/>
  <c r="F123" i="4"/>
  <c r="L47" i="4" s="1"/>
  <c r="F124" i="4"/>
  <c r="F125" i="4"/>
  <c r="L48" i="4" s="1"/>
  <c r="F126" i="4"/>
  <c r="F127" i="4"/>
  <c r="BP127" i="4"/>
  <c r="F128" i="4"/>
  <c r="L49" i="4" s="1"/>
  <c r="F129" i="4"/>
  <c r="BP129" i="4"/>
  <c r="BR129" i="4"/>
  <c r="BQ129" i="4" s="1"/>
  <c r="F130" i="4"/>
  <c r="F131" i="4"/>
  <c r="L50" i="4" s="1"/>
  <c r="F132" i="4"/>
  <c r="F133" i="4"/>
  <c r="F134" i="4"/>
  <c r="F135" i="4"/>
  <c r="L51" i="4" s="1"/>
  <c r="F136" i="4"/>
  <c r="F137" i="4"/>
  <c r="L52" i="4" s="1"/>
  <c r="F138" i="4"/>
  <c r="F139" i="4"/>
  <c r="F140" i="4"/>
  <c r="F141" i="4"/>
  <c r="F142" i="4"/>
  <c r="F143" i="4"/>
  <c r="F144" i="4"/>
  <c r="F145" i="4"/>
  <c r="F146" i="4"/>
  <c r="F147" i="4"/>
  <c r="L55" i="4" s="1"/>
  <c r="F148" i="4"/>
  <c r="F149" i="4"/>
  <c r="F150" i="4"/>
  <c r="F151" i="4"/>
  <c r="L56" i="4" s="1"/>
  <c r="F152" i="4"/>
  <c r="F153" i="4"/>
  <c r="L57" i="4" s="1"/>
  <c r="F154" i="4"/>
  <c r="F155" i="4"/>
  <c r="L58" i="4" s="1"/>
  <c r="BP155" i="4"/>
  <c r="F156" i="4"/>
  <c r="F157" i="4"/>
  <c r="BP157" i="4"/>
  <c r="BR157" i="4"/>
  <c r="BQ157" i="4" s="1"/>
  <c r="F158" i="4"/>
  <c r="F159" i="4"/>
  <c r="L59" i="4" s="1"/>
  <c r="F160" i="4"/>
  <c r="F161" i="4"/>
  <c r="L60" i="4" s="1"/>
  <c r="F162" i="4"/>
  <c r="F163" i="4"/>
  <c r="F164" i="4"/>
  <c r="F165" i="4"/>
  <c r="L61" i="4" s="1"/>
  <c r="F166" i="4"/>
  <c r="F167" i="4"/>
  <c r="L62" i="4" s="1"/>
  <c r="F168" i="4"/>
  <c r="F169" i="4"/>
  <c r="F170" i="4"/>
  <c r="F171" i="4"/>
  <c r="L63" i="4" s="1"/>
  <c r="F172" i="4"/>
  <c r="F173" i="4"/>
  <c r="F174" i="4"/>
  <c r="F175" i="4"/>
  <c r="L64" i="4" s="1"/>
  <c r="R64" i="4" s="1"/>
  <c r="F176" i="4"/>
  <c r="F177" i="4"/>
  <c r="L65" i="4" s="1"/>
  <c r="F178" i="4"/>
  <c r="F179" i="4"/>
  <c r="L66" i="4" s="1"/>
  <c r="F180" i="4"/>
  <c r="F181" i="4"/>
  <c r="F182" i="4"/>
  <c r="F183" i="4"/>
  <c r="L67" i="4" s="1"/>
  <c r="BP183" i="4"/>
  <c r="F184" i="4"/>
  <c r="F185" i="4"/>
  <c r="BP185" i="4"/>
  <c r="BR185" i="4"/>
  <c r="BQ185" i="4" s="1"/>
  <c r="F186" i="4"/>
  <c r="F187" i="4"/>
  <c r="F188" i="4"/>
  <c r="L69" i="4" s="1"/>
  <c r="F189" i="4"/>
  <c r="F190" i="4"/>
  <c r="F191" i="4"/>
  <c r="F192" i="4"/>
  <c r="F193" i="4"/>
  <c r="BP211" i="4"/>
  <c r="BP213" i="4"/>
  <c r="BR213" i="4"/>
  <c r="BQ213" i="4" s="1"/>
  <c r="BP239" i="4"/>
  <c r="BP241" i="4"/>
  <c r="BR241" i="4"/>
  <c r="BQ241" i="4" s="1"/>
  <c r="BP267" i="4"/>
  <c r="BP269" i="4"/>
  <c r="BR269" i="4"/>
  <c r="BQ269" i="4" s="1"/>
  <c r="BP293" i="4"/>
  <c r="BP295" i="4"/>
  <c r="BR295" i="4"/>
  <c r="BQ295" i="4" s="1"/>
  <c r="BP321" i="4"/>
  <c r="BP323" i="4"/>
  <c r="BR323" i="4"/>
  <c r="BQ323" i="4" s="1"/>
  <c r="BI350" i="4"/>
  <c r="BK350" i="4"/>
  <c r="BL350" i="4" s="1"/>
  <c r="BM350" i="4"/>
  <c r="BI351" i="4"/>
  <c r="BK351" i="4"/>
  <c r="BL351" i="4" s="1"/>
  <c r="BM351" i="4" s="1"/>
  <c r="BI352" i="4"/>
  <c r="BK352" i="4"/>
  <c r="BL352" i="4" s="1"/>
  <c r="BM352" i="4"/>
  <c r="BI353" i="4"/>
  <c r="BK353" i="4"/>
  <c r="BL353" i="4" s="1"/>
  <c r="BM353" i="4"/>
  <c r="BI354" i="4"/>
  <c r="BK354" i="4"/>
  <c r="BL354" i="4" s="1"/>
  <c r="BM354" i="4" s="1"/>
  <c r="BI355" i="4"/>
  <c r="BK355" i="4" s="1"/>
  <c r="BL355" i="4"/>
  <c r="BM355" i="4" s="1"/>
  <c r="BI356" i="4"/>
  <c r="BK356" i="4" s="1"/>
  <c r="BL356" i="4"/>
  <c r="BM356" i="4" s="1"/>
  <c r="BP356" i="4"/>
  <c r="BR356" i="4"/>
  <c r="BQ356" i="4" s="1"/>
  <c r="BI357" i="4"/>
  <c r="BK357" i="4"/>
  <c r="BL357" i="4" s="1"/>
  <c r="BM357" i="4" s="1"/>
  <c r="BI358" i="4"/>
  <c r="BK358" i="4"/>
  <c r="BL358" i="4" s="1"/>
  <c r="BM358" i="4"/>
  <c r="BI359" i="4"/>
  <c r="BK359" i="4"/>
  <c r="BL359" i="4" s="1"/>
  <c r="BM359" i="4" s="1"/>
  <c r="BI366" i="4"/>
  <c r="BK366" i="4"/>
  <c r="BL366" i="4" s="1"/>
  <c r="BM366" i="4" s="1"/>
  <c r="BP370" i="4" s="1"/>
  <c r="BI367" i="4"/>
  <c r="BK367" i="4"/>
  <c r="BL367" i="4" s="1"/>
  <c r="BM367" i="4" s="1"/>
  <c r="BI368" i="4"/>
  <c r="BK368" i="4"/>
  <c r="BL368" i="4" s="1"/>
  <c r="BM368" i="4" s="1"/>
  <c r="BI369" i="4"/>
  <c r="BK369" i="4"/>
  <c r="BL369" i="4" s="1"/>
  <c r="BM369" i="4"/>
  <c r="BI370" i="4"/>
  <c r="BK370" i="4"/>
  <c r="BL370" i="4" s="1"/>
  <c r="BM370" i="4" s="1"/>
  <c r="BI371" i="4"/>
  <c r="BK371" i="4" s="1"/>
  <c r="BL371" i="4" s="1"/>
  <c r="BM371" i="4" s="1"/>
  <c r="BI372" i="4"/>
  <c r="BK372" i="4" s="1"/>
  <c r="BL372" i="4"/>
  <c r="BM372" i="4" s="1"/>
  <c r="BP372" i="4"/>
  <c r="BR372" i="4"/>
  <c r="BQ372" i="4" s="1"/>
  <c r="BI373" i="4"/>
  <c r="BK373" i="4"/>
  <c r="BL373" i="4" s="1"/>
  <c r="BM373" i="4" s="1"/>
  <c r="BI374" i="4"/>
  <c r="BK374" i="4"/>
  <c r="BL374" i="4" s="1"/>
  <c r="BM374" i="4" s="1"/>
  <c r="BI375" i="4"/>
  <c r="BK375" i="4"/>
  <c r="BL375" i="4" s="1"/>
  <c r="BM375" i="4" s="1"/>
  <c r="BI385" i="4"/>
  <c r="BK385" i="4"/>
  <c r="BL385" i="4" s="1"/>
  <c r="BM385" i="4" s="1"/>
  <c r="BI386" i="4"/>
  <c r="BK386" i="4"/>
  <c r="BL386" i="4" s="1"/>
  <c r="BM386" i="4"/>
  <c r="BI387" i="4"/>
  <c r="BK387" i="4"/>
  <c r="BL387" i="4" s="1"/>
  <c r="BM387" i="4" s="1"/>
  <c r="BI388" i="4"/>
  <c r="BK388" i="4"/>
  <c r="BL388" i="4" s="1"/>
  <c r="BM388" i="4"/>
  <c r="BI389" i="4"/>
  <c r="BK389" i="4"/>
  <c r="BL389" i="4" s="1"/>
  <c r="BM389" i="4"/>
  <c r="BI390" i="4"/>
  <c r="BK390" i="4" s="1"/>
  <c r="BL390" i="4" s="1"/>
  <c r="BM390" i="4" s="1"/>
  <c r="BI391" i="4"/>
  <c r="BK391" i="4" s="1"/>
  <c r="BL391" i="4" s="1"/>
  <c r="BM391" i="4" s="1"/>
  <c r="BP391" i="4"/>
  <c r="BR391" i="4"/>
  <c r="BQ391" i="4" s="1"/>
  <c r="BI392" i="4"/>
  <c r="BK392" i="4" s="1"/>
  <c r="BL392" i="4" s="1"/>
  <c r="BM392" i="4" s="1"/>
  <c r="BI393" i="4"/>
  <c r="BK393" i="4"/>
  <c r="BL393" i="4" s="1"/>
  <c r="BM393" i="4" s="1"/>
  <c r="BI394" i="4"/>
  <c r="BK394" i="4"/>
  <c r="BL394" i="4" s="1"/>
  <c r="BM394" i="4"/>
  <c r="BI403" i="4"/>
  <c r="BK403" i="4"/>
  <c r="BL403" i="4" s="1"/>
  <c r="BM403" i="4" s="1"/>
  <c r="BI404" i="4"/>
  <c r="BK404" i="4" s="1"/>
  <c r="BL404" i="4" s="1"/>
  <c r="BM404" i="4" s="1"/>
  <c r="BI405" i="4"/>
  <c r="BK405" i="4"/>
  <c r="BL405" i="4" s="1"/>
  <c r="BM405" i="4"/>
  <c r="BI406" i="4"/>
  <c r="BK406" i="4" s="1"/>
  <c r="BL406" i="4" s="1"/>
  <c r="BM406" i="4" s="1"/>
  <c r="BI407" i="4"/>
  <c r="BK407" i="4"/>
  <c r="BL407" i="4" s="1"/>
  <c r="BM407" i="4"/>
  <c r="BI408" i="4"/>
  <c r="BK408" i="4" s="1"/>
  <c r="BL408" i="4" s="1"/>
  <c r="BM408" i="4" s="1"/>
  <c r="BI409" i="4"/>
  <c r="BK409" i="4" s="1"/>
  <c r="BL409" i="4" s="1"/>
  <c r="BM409" i="4" s="1"/>
  <c r="BP409" i="4"/>
  <c r="BR409" i="4"/>
  <c r="BQ409" i="4" s="1"/>
  <c r="BI410" i="4"/>
  <c r="BK410" i="4"/>
  <c r="BL410" i="4" s="1"/>
  <c r="BM410" i="4" s="1"/>
  <c r="BI411" i="4"/>
  <c r="BK411" i="4" s="1"/>
  <c r="BL411" i="4" s="1"/>
  <c r="BM411" i="4" s="1"/>
  <c r="BI412" i="4"/>
  <c r="BK412" i="4"/>
  <c r="BL412" i="4" s="1"/>
  <c r="BM412" i="4"/>
  <c r="BI421" i="4"/>
  <c r="BK421" i="4" s="1"/>
  <c r="BL421" i="4" s="1"/>
  <c r="BM421" i="4" s="1"/>
  <c r="BI422" i="4"/>
  <c r="BK422" i="4"/>
  <c r="BL422" i="4" s="1"/>
  <c r="BM422" i="4"/>
  <c r="BI423" i="4"/>
  <c r="BK423" i="4"/>
  <c r="BL423" i="4" s="1"/>
  <c r="BM423" i="4" s="1"/>
  <c r="BI424" i="4"/>
  <c r="BK424" i="4"/>
  <c r="BL424" i="4" s="1"/>
  <c r="BM424" i="4" s="1"/>
  <c r="BI425" i="4"/>
  <c r="BK425" i="4"/>
  <c r="BL425" i="4" s="1"/>
  <c r="BM425" i="4"/>
  <c r="BI426" i="4"/>
  <c r="BK426" i="4" s="1"/>
  <c r="BL426" i="4" s="1"/>
  <c r="BM426" i="4" s="1"/>
  <c r="BI427" i="4"/>
  <c r="BK427" i="4" s="1"/>
  <c r="BL427" i="4" s="1"/>
  <c r="BM427" i="4" s="1"/>
  <c r="BP427" i="4"/>
  <c r="BR427" i="4"/>
  <c r="BQ427" i="4" s="1"/>
  <c r="BI428" i="4"/>
  <c r="BK428" i="4"/>
  <c r="BL428" i="4" s="1"/>
  <c r="BM428" i="4"/>
  <c r="BI429" i="4"/>
  <c r="BK429" i="4"/>
  <c r="BL429" i="4" s="1"/>
  <c r="BM429" i="4" s="1"/>
  <c r="BI430" i="4"/>
  <c r="BK430" i="4"/>
  <c r="BL430" i="4" s="1"/>
  <c r="BM430" i="4"/>
  <c r="BI439" i="4"/>
  <c r="BK439" i="4"/>
  <c r="BL439" i="4" s="1"/>
  <c r="BM439" i="4" s="1"/>
  <c r="BI440" i="4"/>
  <c r="BK440" i="4" s="1"/>
  <c r="BL440" i="4" s="1"/>
  <c r="BM440" i="4" s="1"/>
  <c r="BI441" i="4"/>
  <c r="BK441" i="4"/>
  <c r="BL441" i="4" s="1"/>
  <c r="BM441" i="4"/>
  <c r="BI442" i="4"/>
  <c r="BK442" i="4" s="1"/>
  <c r="BL442" i="4" s="1"/>
  <c r="BM442" i="4" s="1"/>
  <c r="BI443" i="4"/>
  <c r="BK443" i="4"/>
  <c r="BL443" i="4" s="1"/>
  <c r="BM443" i="4"/>
  <c r="BI444" i="4"/>
  <c r="BK444" i="4" s="1"/>
  <c r="BL444" i="4" s="1"/>
  <c r="BM444" i="4" s="1"/>
  <c r="BI445" i="4"/>
  <c r="BK445" i="4" s="1"/>
  <c r="BL445" i="4"/>
  <c r="BM445" i="4" s="1"/>
  <c r="BP445" i="4"/>
  <c r="BR445" i="4"/>
  <c r="BQ445" i="4" s="1"/>
  <c r="BI446" i="4"/>
  <c r="BK446" i="4"/>
  <c r="BL446" i="4" s="1"/>
  <c r="BM446" i="4"/>
  <c r="BI447" i="4"/>
  <c r="BK447" i="4"/>
  <c r="BL447" i="4" s="1"/>
  <c r="BM447" i="4" s="1"/>
  <c r="BI448" i="4"/>
  <c r="BK448" i="4"/>
  <c r="BL448" i="4" s="1"/>
  <c r="BM448" i="4" s="1"/>
  <c r="BI465" i="4"/>
  <c r="BK465" i="4"/>
  <c r="BL465" i="4" s="1"/>
  <c r="BM465" i="4" s="1"/>
  <c r="BI466" i="4"/>
  <c r="BK466" i="4"/>
  <c r="BL466" i="4" s="1"/>
  <c r="BM466" i="4"/>
  <c r="BI467" i="4"/>
  <c r="BK467" i="4" s="1"/>
  <c r="BL467" i="4" s="1"/>
  <c r="BM467" i="4" s="1"/>
  <c r="BI468" i="4"/>
  <c r="BK468" i="4"/>
  <c r="BL468" i="4" s="1"/>
  <c r="BM468" i="4"/>
  <c r="BI469" i="4"/>
  <c r="BK469" i="4"/>
  <c r="BL469" i="4" s="1"/>
  <c r="BM469" i="4"/>
  <c r="BI470" i="4"/>
  <c r="BK470" i="4" s="1"/>
  <c r="BL470" i="4"/>
  <c r="BM470" i="4" s="1"/>
  <c r="BI471" i="4"/>
  <c r="BK471" i="4" s="1"/>
  <c r="BL471" i="4"/>
  <c r="BM471" i="4" s="1"/>
  <c r="BP471" i="4"/>
  <c r="BR471" i="4"/>
  <c r="BQ471" i="4" s="1"/>
  <c r="BI472" i="4"/>
  <c r="BK472" i="4"/>
  <c r="BL472" i="4" s="1"/>
  <c r="BM472" i="4"/>
  <c r="BI473" i="4"/>
  <c r="BK473" i="4"/>
  <c r="BL473" i="4" s="1"/>
  <c r="BM473" i="4" s="1"/>
  <c r="BI474" i="4"/>
  <c r="BK474" i="4"/>
  <c r="BL474" i="4" s="1"/>
  <c r="BM474" i="4"/>
  <c r="BI481" i="4"/>
  <c r="BK481" i="4"/>
  <c r="BL481" i="4" s="1"/>
  <c r="BM481" i="4" s="1"/>
  <c r="BI482" i="4"/>
  <c r="BK482" i="4" s="1"/>
  <c r="BL482" i="4" s="1"/>
  <c r="BM482" i="4" s="1"/>
  <c r="BI483" i="4"/>
  <c r="BK483" i="4"/>
  <c r="BL483" i="4" s="1"/>
  <c r="BM483" i="4" s="1"/>
  <c r="BI484" i="4"/>
  <c r="BK484" i="4"/>
  <c r="BL484" i="4" s="1"/>
  <c r="BM484" i="4" s="1"/>
  <c r="BI485" i="4"/>
  <c r="BK485" i="4"/>
  <c r="BL485" i="4" s="1"/>
  <c r="BM485" i="4"/>
  <c r="BI486" i="4"/>
  <c r="BK486" i="4" s="1"/>
  <c r="BL486" i="4"/>
  <c r="BM486" i="4" s="1"/>
  <c r="BI487" i="4"/>
  <c r="BK487" i="4" s="1"/>
  <c r="BL487" i="4" s="1"/>
  <c r="BM487" i="4" s="1"/>
  <c r="BP487" i="4"/>
  <c r="BR487" i="4"/>
  <c r="BQ487" i="4" s="1"/>
  <c r="BI488" i="4"/>
  <c r="BK488" i="4"/>
  <c r="BL488" i="4" s="1"/>
  <c r="BM488" i="4"/>
  <c r="BI489" i="4"/>
  <c r="BK489" i="4" s="1"/>
  <c r="BL489" i="4" s="1"/>
  <c r="BM489" i="4" s="1"/>
  <c r="BI490" i="4"/>
  <c r="BK490" i="4"/>
  <c r="BL490" i="4" s="1"/>
  <c r="BM490" i="4"/>
  <c r="BI500" i="4"/>
  <c r="BK500" i="4"/>
  <c r="BL500" i="4" s="1"/>
  <c r="BM500" i="4" s="1"/>
  <c r="BP504" i="4" s="1"/>
  <c r="BI501" i="4"/>
  <c r="BK501" i="4"/>
  <c r="BL501" i="4" s="1"/>
  <c r="BM501" i="4" s="1"/>
  <c r="BI502" i="4"/>
  <c r="BK502" i="4"/>
  <c r="BL502" i="4" s="1"/>
  <c r="BM502" i="4"/>
  <c r="BI503" i="4"/>
  <c r="BK503" i="4"/>
  <c r="BL503" i="4" s="1"/>
  <c r="BM503" i="4" s="1"/>
  <c r="BI504" i="4"/>
  <c r="BK504" i="4" s="1"/>
  <c r="BL504" i="4" s="1"/>
  <c r="BM504" i="4" s="1"/>
  <c r="BI505" i="4"/>
  <c r="BK505" i="4" s="1"/>
  <c r="BL505" i="4" s="1"/>
  <c r="BM505" i="4"/>
  <c r="BI506" i="4"/>
  <c r="BK506" i="4" s="1"/>
  <c r="BL506" i="4" s="1"/>
  <c r="BM506" i="4" s="1"/>
  <c r="BP506" i="4"/>
  <c r="BR506" i="4"/>
  <c r="BQ506" i="4" s="1"/>
  <c r="BI507" i="4"/>
  <c r="BK507" i="4"/>
  <c r="BL507" i="4" s="1"/>
  <c r="BM507" i="4" s="1"/>
  <c r="BI508" i="4"/>
  <c r="BK508" i="4"/>
  <c r="BL508" i="4" s="1"/>
  <c r="BM508" i="4" s="1"/>
  <c r="BI509" i="4"/>
  <c r="BK509" i="4" s="1"/>
  <c r="BL509" i="4" s="1"/>
  <c r="BM509" i="4" s="1"/>
  <c r="BI518" i="4"/>
  <c r="BK518" i="4"/>
  <c r="BL518" i="4" s="1"/>
  <c r="BM518" i="4"/>
  <c r="BI519" i="4"/>
  <c r="BK519" i="4" s="1"/>
  <c r="BL519" i="4" s="1"/>
  <c r="BM519" i="4" s="1"/>
  <c r="BI520" i="4"/>
  <c r="BK520" i="4"/>
  <c r="BL520" i="4" s="1"/>
  <c r="BM520" i="4"/>
  <c r="BI521" i="4"/>
  <c r="BK521" i="4"/>
  <c r="BL521" i="4" s="1"/>
  <c r="BM521" i="4"/>
  <c r="BI522" i="4"/>
  <c r="BK522" i="4"/>
  <c r="BL522" i="4" s="1"/>
  <c r="BM522" i="4" s="1"/>
  <c r="BI523" i="4"/>
  <c r="BK523" i="4" s="1"/>
  <c r="BL523" i="4" s="1"/>
  <c r="BM523" i="4" s="1"/>
  <c r="BI524" i="4"/>
  <c r="BK524" i="4" s="1"/>
  <c r="BL524" i="4" s="1"/>
  <c r="BM524" i="4" s="1"/>
  <c r="BP524" i="4"/>
  <c r="BR524" i="4"/>
  <c r="BQ524" i="4" s="1"/>
  <c r="BI525" i="4"/>
  <c r="BK525" i="4"/>
  <c r="BL525" i="4" s="1"/>
  <c r="BM525" i="4" s="1"/>
  <c r="BI526" i="4"/>
  <c r="BK526" i="4"/>
  <c r="BL526" i="4" s="1"/>
  <c r="BM526" i="4" s="1"/>
  <c r="BI527" i="4"/>
  <c r="BK527" i="4"/>
  <c r="BL527" i="4" s="1"/>
  <c r="BM527" i="4"/>
  <c r="BI536" i="4"/>
  <c r="BK536" i="4" s="1"/>
  <c r="BL536" i="4" s="1"/>
  <c r="BM536" i="4"/>
  <c r="BI537" i="4"/>
  <c r="BK537" i="4"/>
  <c r="BL537" i="4" s="1"/>
  <c r="BM537" i="4"/>
  <c r="BI538" i="4"/>
  <c r="BK538" i="4"/>
  <c r="BL538" i="4" s="1"/>
  <c r="BM538" i="4"/>
  <c r="BI539" i="4"/>
  <c r="BK539" i="4"/>
  <c r="BL539" i="4" s="1"/>
  <c r="BM539" i="4" s="1"/>
  <c r="BI540" i="4"/>
  <c r="BK540" i="4"/>
  <c r="BL540" i="4" s="1"/>
  <c r="BM540" i="4" s="1"/>
  <c r="BI541" i="4"/>
  <c r="BK541" i="4" s="1"/>
  <c r="BL541" i="4"/>
  <c r="BM541" i="4" s="1"/>
  <c r="BI542" i="4"/>
  <c r="BK542" i="4" s="1"/>
  <c r="BL542" i="4"/>
  <c r="BM542" i="4" s="1"/>
  <c r="BP542" i="4"/>
  <c r="BR542" i="4"/>
  <c r="BQ542" i="4" s="1"/>
  <c r="BI543" i="4"/>
  <c r="BK543" i="4"/>
  <c r="BL543" i="4" s="1"/>
  <c r="BM543" i="4"/>
  <c r="BI544" i="4"/>
  <c r="BK544" i="4"/>
  <c r="BL544" i="4" s="1"/>
  <c r="BM544" i="4" s="1"/>
  <c r="BI545" i="4"/>
  <c r="BK545" i="4"/>
  <c r="BL545" i="4" s="1"/>
  <c r="BM545" i="4" s="1"/>
  <c r="BI554" i="4"/>
  <c r="BK554" i="4"/>
  <c r="BL554" i="4" s="1"/>
  <c r="BM554" i="4" s="1"/>
  <c r="BI555" i="4"/>
  <c r="BK555" i="4" s="1"/>
  <c r="BL555" i="4" s="1"/>
  <c r="BM555" i="4" s="1"/>
  <c r="BI556" i="4"/>
  <c r="BK556" i="4"/>
  <c r="BL556" i="4" s="1"/>
  <c r="BM556" i="4"/>
  <c r="BI557" i="4"/>
  <c r="BK557" i="4" s="1"/>
  <c r="BL557" i="4" s="1"/>
  <c r="BM557" i="4"/>
  <c r="BI558" i="4"/>
  <c r="BK558" i="4"/>
  <c r="BL558" i="4" s="1"/>
  <c r="BM558" i="4"/>
  <c r="BI559" i="4"/>
  <c r="BK559" i="4" s="1"/>
  <c r="BL559" i="4"/>
  <c r="BM559" i="4" s="1"/>
  <c r="BI560" i="4"/>
  <c r="BK560" i="4" s="1"/>
  <c r="BL560" i="4"/>
  <c r="BM560" i="4"/>
  <c r="BP560" i="4"/>
  <c r="BR560" i="4"/>
  <c r="BQ560" i="4" s="1"/>
  <c r="BI561" i="4"/>
  <c r="BK561" i="4"/>
  <c r="BL561" i="4" s="1"/>
  <c r="BM561" i="4"/>
  <c r="BI562" i="4"/>
  <c r="BK562" i="4"/>
  <c r="BL562" i="4" s="1"/>
  <c r="BM562" i="4"/>
  <c r="BI563" i="4"/>
  <c r="BK563" i="4"/>
  <c r="BL563" i="4" s="1"/>
  <c r="BM563" i="4" s="1"/>
  <c r="BI576" i="4"/>
  <c r="BK576" i="4"/>
  <c r="BL576" i="4" s="1"/>
  <c r="BM576" i="4" s="1"/>
  <c r="BI577" i="4"/>
  <c r="BK577" i="4"/>
  <c r="BL577" i="4" s="1"/>
  <c r="BM577" i="4" s="1"/>
  <c r="BI578" i="4"/>
  <c r="BK578" i="4" s="1"/>
  <c r="BL578" i="4" s="1"/>
  <c r="BM578" i="4" s="1"/>
  <c r="BI579" i="4"/>
  <c r="BK579" i="4"/>
  <c r="BL579" i="4" s="1"/>
  <c r="BM579" i="4"/>
  <c r="BI580" i="4"/>
  <c r="BK580" i="4" s="1"/>
  <c r="BL580" i="4" s="1"/>
  <c r="BM580" i="4" s="1"/>
  <c r="BI581" i="4"/>
  <c r="BK581" i="4" s="1"/>
  <c r="BL581" i="4"/>
  <c r="BM581" i="4"/>
  <c r="BI582" i="4"/>
  <c r="BK582" i="4" s="1"/>
  <c r="BL582" i="4"/>
  <c r="BM582" i="4" s="1"/>
  <c r="BP582" i="4"/>
  <c r="BR582" i="4"/>
  <c r="BQ582" i="4" s="1"/>
  <c r="BI583" i="4"/>
  <c r="BK583" i="4" s="1"/>
  <c r="BL583" i="4" s="1"/>
  <c r="BM583" i="4" s="1"/>
  <c r="BI584" i="4"/>
  <c r="BK584" i="4"/>
  <c r="BL584" i="4" s="1"/>
  <c r="BM584" i="4"/>
  <c r="BI585" i="4"/>
  <c r="BK585" i="4" s="1"/>
  <c r="BL585" i="4" s="1"/>
  <c r="BM585" i="4" s="1"/>
  <c r="BI592" i="4"/>
  <c r="BK592" i="4"/>
  <c r="BL592" i="4" s="1"/>
  <c r="BM592" i="4"/>
  <c r="BI593" i="4"/>
  <c r="BK593" i="4"/>
  <c r="BL593" i="4" s="1"/>
  <c r="BM593" i="4" s="1"/>
  <c r="BI594" i="4"/>
  <c r="BK594" i="4"/>
  <c r="BL594" i="4" s="1"/>
  <c r="BM594" i="4" s="1"/>
  <c r="BI595" i="4"/>
  <c r="BK595" i="4"/>
  <c r="BL595" i="4" s="1"/>
  <c r="BM595" i="4" s="1"/>
  <c r="BI596" i="4"/>
  <c r="BK596" i="4"/>
  <c r="BL596" i="4" s="1"/>
  <c r="BM596" i="4" s="1"/>
  <c r="BI597" i="4"/>
  <c r="BK597" i="4" s="1"/>
  <c r="BL597" i="4"/>
  <c r="BM597" i="4" s="1"/>
  <c r="BI598" i="4"/>
  <c r="BK598" i="4" s="1"/>
  <c r="BL598" i="4" s="1"/>
  <c r="BM598" i="4" s="1"/>
  <c r="BP598" i="4"/>
  <c r="BR598" i="4"/>
  <c r="BQ598" i="4" s="1"/>
  <c r="BI599" i="4"/>
  <c r="BK599" i="4"/>
  <c r="BL599" i="4"/>
  <c r="BM599" i="4" s="1"/>
  <c r="BI600" i="4"/>
  <c r="BK600" i="4"/>
  <c r="BL600" i="4" s="1"/>
  <c r="BM600" i="4" s="1"/>
  <c r="BI601" i="4"/>
  <c r="BK601" i="4"/>
  <c r="BL601" i="4"/>
  <c r="BM601" i="4" s="1"/>
  <c r="BI611" i="4"/>
  <c r="BK611" i="4" s="1"/>
  <c r="BL611" i="4" s="1"/>
  <c r="BM611" i="4" s="1"/>
  <c r="BI612" i="4"/>
  <c r="BK612" i="4"/>
  <c r="BL612" i="4"/>
  <c r="BM612" i="4" s="1"/>
  <c r="BI613" i="4"/>
  <c r="BK613" i="4"/>
  <c r="BL613" i="4" s="1"/>
  <c r="BM613" i="4" s="1"/>
  <c r="BI614" i="4"/>
  <c r="BK614" i="4"/>
  <c r="BL614" i="4"/>
  <c r="BM614" i="4" s="1"/>
  <c r="BI615" i="4"/>
  <c r="BK615" i="4" s="1"/>
  <c r="BL615" i="4" s="1"/>
  <c r="BM615" i="4" s="1"/>
  <c r="BI616" i="4"/>
  <c r="BK616" i="4"/>
  <c r="BL616" i="4" s="1"/>
  <c r="BM616" i="4"/>
  <c r="BI617" i="4"/>
  <c r="BK617" i="4" s="1"/>
  <c r="BL617" i="4" s="1"/>
  <c r="BM617" i="4" s="1"/>
  <c r="BP617" i="4"/>
  <c r="BQ617" i="4"/>
  <c r="BR617" i="4"/>
  <c r="BI618" i="4"/>
  <c r="BK618" i="4"/>
  <c r="BL618" i="4" s="1"/>
  <c r="BM618" i="4" s="1"/>
  <c r="BI619" i="4"/>
  <c r="BK619" i="4"/>
  <c r="BL619" i="4"/>
  <c r="BM619" i="4" s="1"/>
  <c r="BI620" i="4"/>
  <c r="BK620" i="4"/>
  <c r="BL620" i="4" s="1"/>
  <c r="BM620" i="4" s="1"/>
  <c r="BI629" i="4"/>
  <c r="BK629" i="4"/>
  <c r="BL629" i="4"/>
  <c r="BM629" i="4" s="1"/>
  <c r="BI630" i="4"/>
  <c r="BK630" i="4"/>
  <c r="BL630" i="4" s="1"/>
  <c r="BM630" i="4" s="1"/>
  <c r="BI631" i="4"/>
  <c r="BK631" i="4"/>
  <c r="BL631" i="4"/>
  <c r="BM631" i="4" s="1"/>
  <c r="BI632" i="4"/>
  <c r="BK632" i="4" s="1"/>
  <c r="BL632" i="4" s="1"/>
  <c r="BM632" i="4" s="1"/>
  <c r="BI633" i="4"/>
  <c r="BK633" i="4"/>
  <c r="BL633" i="4"/>
  <c r="BM633" i="4" s="1"/>
  <c r="BI634" i="4"/>
  <c r="BK634" i="4" s="1"/>
  <c r="BL634" i="4" s="1"/>
  <c r="BM634" i="4" s="1"/>
  <c r="BI635" i="4"/>
  <c r="BK635" i="4"/>
  <c r="BL635" i="4" s="1"/>
  <c r="BM635" i="4" s="1"/>
  <c r="BP633" i="4" s="1"/>
  <c r="BP635" i="4"/>
  <c r="BR635" i="4"/>
  <c r="BQ635" i="4" s="1"/>
  <c r="BI636" i="4"/>
  <c r="BK636" i="4"/>
  <c r="BL636" i="4"/>
  <c r="BM636" i="4" s="1"/>
  <c r="BI637" i="4"/>
  <c r="BK637" i="4"/>
  <c r="BL637" i="4" s="1"/>
  <c r="BM637" i="4" s="1"/>
  <c r="BI638" i="4"/>
  <c r="BK638" i="4"/>
  <c r="BL638" i="4"/>
  <c r="BM638" i="4" s="1"/>
  <c r="BI647" i="4"/>
  <c r="BK647" i="4"/>
  <c r="BL647" i="4" s="1"/>
  <c r="BM647" i="4" s="1"/>
  <c r="BI648" i="4"/>
  <c r="BK648" i="4"/>
  <c r="BL648" i="4"/>
  <c r="BM648" i="4" s="1"/>
  <c r="BI649" i="4"/>
  <c r="BK649" i="4"/>
  <c r="BL649" i="4" s="1"/>
  <c r="BM649" i="4" s="1"/>
  <c r="BI650" i="4"/>
  <c r="BK650" i="4"/>
  <c r="BL650" i="4"/>
  <c r="BM650" i="4" s="1"/>
  <c r="BI651" i="4"/>
  <c r="BK651" i="4"/>
  <c r="BL651" i="4" s="1"/>
  <c r="BM651" i="4" s="1"/>
  <c r="BI652" i="4"/>
  <c r="BK652" i="4" s="1"/>
  <c r="BL652" i="4" s="1"/>
  <c r="BM652" i="4" s="1"/>
  <c r="BI653" i="4"/>
  <c r="BK653" i="4" s="1"/>
  <c r="BL653" i="4" s="1"/>
  <c r="BM653" i="4" s="1"/>
  <c r="BP653" i="4"/>
  <c r="BQ653" i="4"/>
  <c r="BR653" i="4"/>
  <c r="BI654" i="4"/>
  <c r="BK654" i="4"/>
  <c r="BL654" i="4" s="1"/>
  <c r="BM654" i="4" s="1"/>
  <c r="BI655" i="4"/>
  <c r="BK655" i="4"/>
  <c r="BL655" i="4" s="1"/>
  <c r="BM655" i="4" s="1"/>
  <c r="BI656" i="4"/>
  <c r="BK656" i="4" s="1"/>
  <c r="BL656" i="4" s="1"/>
  <c r="BM656" i="4" s="1"/>
  <c r="BI665" i="4"/>
  <c r="BK665" i="4"/>
  <c r="BL665" i="4"/>
  <c r="BM665" i="4" s="1"/>
  <c r="BI666" i="4"/>
  <c r="BK666" i="4"/>
  <c r="BL666" i="4" s="1"/>
  <c r="BM666" i="4" s="1"/>
  <c r="BI667" i="4"/>
  <c r="BK667" i="4"/>
  <c r="BL667" i="4" s="1"/>
  <c r="BM667" i="4" s="1"/>
  <c r="BI668" i="4"/>
  <c r="BK668" i="4"/>
  <c r="BL668" i="4" s="1"/>
  <c r="BM668" i="4" s="1"/>
  <c r="BI669" i="4"/>
  <c r="BK669" i="4"/>
  <c r="BL669" i="4"/>
  <c r="BM669" i="4" s="1"/>
  <c r="BI670" i="4"/>
  <c r="BK670" i="4" s="1"/>
  <c r="BL670" i="4" s="1"/>
  <c r="BM670" i="4" s="1"/>
  <c r="BI671" i="4"/>
  <c r="BK671" i="4" s="1"/>
  <c r="BL671" i="4" s="1"/>
  <c r="BM671" i="4" s="1"/>
  <c r="BP671" i="4"/>
  <c r="BR671" i="4"/>
  <c r="BQ671" i="4" s="1"/>
  <c r="BI672" i="4"/>
  <c r="BK672" i="4"/>
  <c r="BL672" i="4"/>
  <c r="BM672" i="4" s="1"/>
  <c r="BI673" i="4"/>
  <c r="BK673" i="4" s="1"/>
  <c r="BL673" i="4" s="1"/>
  <c r="BM673" i="4" s="1"/>
  <c r="BI674" i="4"/>
  <c r="BK674" i="4"/>
  <c r="BL674" i="4" s="1"/>
  <c r="BM674" i="4" s="1"/>
  <c r="BI683" i="4"/>
  <c r="BK683" i="4" s="1"/>
  <c r="BL683" i="4" s="1"/>
  <c r="BM683" i="4" s="1"/>
  <c r="BI684" i="4"/>
  <c r="BK684" i="4"/>
  <c r="BL684" i="4" s="1"/>
  <c r="BM684" i="4" s="1"/>
  <c r="BI685" i="4"/>
  <c r="BK685" i="4"/>
  <c r="BL685" i="4" s="1"/>
  <c r="BM685" i="4" s="1"/>
  <c r="BI686" i="4"/>
  <c r="BK686" i="4"/>
  <c r="BL686" i="4" s="1"/>
  <c r="BM686" i="4" s="1"/>
  <c r="BI687" i="4"/>
  <c r="BK687" i="4" s="1"/>
  <c r="BL687" i="4" s="1"/>
  <c r="BM687" i="4" s="1"/>
  <c r="BI688" i="4"/>
  <c r="BK688" i="4"/>
  <c r="BL688" i="4" s="1"/>
  <c r="BM688" i="4"/>
  <c r="BI689" i="4"/>
  <c r="BK689" i="4" s="1"/>
  <c r="BL689" i="4" s="1"/>
  <c r="BM689" i="4" s="1"/>
  <c r="BP689" i="4"/>
  <c r="BQ689" i="4"/>
  <c r="BR689" i="4"/>
  <c r="BI690" i="4"/>
  <c r="BK690" i="4" s="1"/>
  <c r="BL690" i="4" s="1"/>
  <c r="BM690" i="4" s="1"/>
  <c r="BI691" i="4"/>
  <c r="BK691" i="4"/>
  <c r="BL691" i="4" s="1"/>
  <c r="BM691" i="4" s="1"/>
  <c r="BI692" i="4"/>
  <c r="BK692" i="4" s="1"/>
  <c r="BL692" i="4" s="1"/>
  <c r="BM692" i="4" s="1"/>
  <c r="BI701" i="4"/>
  <c r="BK701" i="4"/>
  <c r="BL701" i="4" s="1"/>
  <c r="BM701" i="4" s="1"/>
  <c r="BP705" i="4" s="1"/>
  <c r="BI702" i="4"/>
  <c r="BK702" i="4"/>
  <c r="BL702" i="4" s="1"/>
  <c r="BM702" i="4" s="1"/>
  <c r="BI703" i="4"/>
  <c r="BK703" i="4"/>
  <c r="BL703" i="4" s="1"/>
  <c r="BM703" i="4" s="1"/>
  <c r="BI704" i="4"/>
  <c r="BK704" i="4"/>
  <c r="BL704" i="4" s="1"/>
  <c r="BM704" i="4" s="1"/>
  <c r="BI705" i="4"/>
  <c r="BK705" i="4"/>
  <c r="BL705" i="4"/>
  <c r="BM705" i="4" s="1"/>
  <c r="BI706" i="4"/>
  <c r="BK706" i="4" s="1"/>
  <c r="BL706" i="4" s="1"/>
  <c r="BM706" i="4" s="1"/>
  <c r="BI707" i="4"/>
  <c r="BK707" i="4"/>
  <c r="BL707" i="4" s="1"/>
  <c r="BM707" i="4"/>
  <c r="BP707" i="4"/>
  <c r="BR707" i="4"/>
  <c r="BQ707" i="4" s="1"/>
  <c r="BI708" i="4"/>
  <c r="BK708" i="4"/>
  <c r="BL708" i="4"/>
  <c r="BM708" i="4" s="1"/>
  <c r="BI709" i="4"/>
  <c r="BK709" i="4"/>
  <c r="BL709" i="4" s="1"/>
  <c r="BM709" i="4"/>
  <c r="BI710" i="4"/>
  <c r="BK710" i="4"/>
  <c r="BL710" i="4"/>
  <c r="BM710" i="4" s="1"/>
  <c r="BI719" i="4"/>
  <c r="BK719" i="4"/>
  <c r="BL719" i="4" s="1"/>
  <c r="BM719" i="4" s="1"/>
  <c r="BI720" i="4"/>
  <c r="BK720" i="4"/>
  <c r="BL720" i="4" s="1"/>
  <c r="BM720" i="4" s="1"/>
  <c r="BI721" i="4"/>
  <c r="BK721" i="4"/>
  <c r="BL721" i="4" s="1"/>
  <c r="BM721" i="4" s="1"/>
  <c r="BI722" i="4"/>
  <c r="BK722" i="4"/>
  <c r="BL722" i="4"/>
  <c r="BM722" i="4" s="1"/>
  <c r="BI723" i="4"/>
  <c r="BK723" i="4" s="1"/>
  <c r="BL723" i="4" s="1"/>
  <c r="BM723" i="4" s="1"/>
  <c r="BI724" i="4"/>
  <c r="BK724" i="4" s="1"/>
  <c r="BL724" i="4" s="1"/>
  <c r="BM724" i="4" s="1"/>
  <c r="BI725" i="4"/>
  <c r="BK725" i="4" s="1"/>
  <c r="BL725" i="4"/>
  <c r="BM725" i="4" s="1"/>
  <c r="BP725" i="4"/>
  <c r="BQ725" i="4"/>
  <c r="BR725" i="4"/>
  <c r="BI726" i="4"/>
  <c r="BK726" i="4" s="1"/>
  <c r="BL726" i="4" s="1"/>
  <c r="BM726" i="4" s="1"/>
  <c r="BI727" i="4"/>
  <c r="BK727" i="4"/>
  <c r="BL727" i="4" s="1"/>
  <c r="BM727" i="4" s="1"/>
  <c r="BI728" i="4"/>
  <c r="BK728" i="4"/>
  <c r="BL728" i="4" s="1"/>
  <c r="BM728" i="4" s="1"/>
  <c r="BI737" i="4"/>
  <c r="BK737" i="4"/>
  <c r="BL737" i="4"/>
  <c r="BM737" i="4" s="1"/>
  <c r="BP741" i="4" s="1"/>
  <c r="BI738" i="4"/>
  <c r="BK738" i="4"/>
  <c r="BL738" i="4" s="1"/>
  <c r="BM738" i="4"/>
  <c r="BI739" i="4"/>
  <c r="BK739" i="4"/>
  <c r="BL739" i="4" s="1"/>
  <c r="BM739" i="4"/>
  <c r="BI740" i="4"/>
  <c r="BK740" i="4" s="1"/>
  <c r="BL740" i="4" s="1"/>
  <c r="BM740" i="4" s="1"/>
  <c r="BI741" i="4"/>
  <c r="BK741" i="4"/>
  <c r="BL741" i="4"/>
  <c r="BM741" i="4" s="1"/>
  <c r="BI742" i="4"/>
  <c r="BK742" i="4" s="1"/>
  <c r="BL742" i="4" s="1"/>
  <c r="BM742" i="4" s="1"/>
  <c r="BI743" i="4"/>
  <c r="BK743" i="4"/>
  <c r="BL743" i="4" s="1"/>
  <c r="BM743" i="4" s="1"/>
  <c r="BP743" i="4"/>
  <c r="BR743" i="4"/>
  <c r="BQ743" i="4" s="1"/>
  <c r="BI744" i="4"/>
  <c r="BK744" i="4"/>
  <c r="BL744" i="4"/>
  <c r="BM744" i="4"/>
  <c r="BI745" i="4"/>
  <c r="BK745" i="4"/>
  <c r="BL745" i="4" s="1"/>
  <c r="BM745" i="4" s="1"/>
  <c r="BI746" i="4"/>
  <c r="BK746" i="4"/>
  <c r="BL746" i="4" s="1"/>
  <c r="BM746" i="4" s="1"/>
  <c r="BI755" i="4"/>
  <c r="BK755" i="4" s="1"/>
  <c r="BL755" i="4" s="1"/>
  <c r="BM755" i="4" s="1"/>
  <c r="BI756" i="4"/>
  <c r="BK756" i="4"/>
  <c r="BL756" i="4"/>
  <c r="BM756" i="4" s="1"/>
  <c r="BI757" i="4"/>
  <c r="BK757" i="4"/>
  <c r="BL757" i="4" s="1"/>
  <c r="BM757" i="4" s="1"/>
  <c r="BI758" i="4"/>
  <c r="BK758" i="4"/>
  <c r="BL758" i="4"/>
  <c r="BM758" i="4" s="1"/>
  <c r="BI759" i="4"/>
  <c r="BK759" i="4"/>
  <c r="BL759" i="4" s="1"/>
  <c r="BM759" i="4"/>
  <c r="BI760" i="4"/>
  <c r="BK760" i="4"/>
  <c r="BL760" i="4" s="1"/>
  <c r="BM760" i="4"/>
  <c r="BI761" i="4"/>
  <c r="BK761" i="4" s="1"/>
  <c r="BL761" i="4" s="1"/>
  <c r="BM761" i="4" s="1"/>
  <c r="BP761" i="4"/>
  <c r="BQ761" i="4"/>
  <c r="BR761" i="4"/>
  <c r="BI762" i="4"/>
  <c r="BK762" i="4" s="1"/>
  <c r="BL762" i="4" s="1"/>
  <c r="BM762" i="4"/>
  <c r="BI763" i="4"/>
  <c r="BK763" i="4"/>
  <c r="BL763" i="4"/>
  <c r="BM763" i="4"/>
  <c r="BI764" i="4"/>
  <c r="BK764" i="4"/>
  <c r="BL764" i="4" s="1"/>
  <c r="BM764" i="4" s="1"/>
  <c r="BI773" i="4"/>
  <c r="BK773" i="4"/>
  <c r="BL773" i="4" s="1"/>
  <c r="BM773" i="4" s="1"/>
  <c r="BI774" i="4"/>
  <c r="BK774" i="4" s="1"/>
  <c r="BL774" i="4" s="1"/>
  <c r="BM774" i="4" s="1"/>
  <c r="BI775" i="4"/>
  <c r="BK775" i="4"/>
  <c r="BL775" i="4" s="1"/>
  <c r="BM775" i="4" s="1"/>
  <c r="BI776" i="4"/>
  <c r="BK776" i="4"/>
  <c r="BL776" i="4" s="1"/>
  <c r="BM776" i="4" s="1"/>
  <c r="BI777" i="4"/>
  <c r="BK777" i="4"/>
  <c r="BL777" i="4"/>
  <c r="BM777" i="4"/>
  <c r="BI778" i="4"/>
  <c r="BK778" i="4"/>
  <c r="BL778" i="4" s="1"/>
  <c r="BM778" i="4" s="1"/>
  <c r="BI779" i="4"/>
  <c r="BK779" i="4"/>
  <c r="BL779" i="4" s="1"/>
  <c r="BM779" i="4" s="1"/>
  <c r="BP779" i="4"/>
  <c r="BQ779" i="4"/>
  <c r="BR779" i="4"/>
  <c r="BI780" i="4"/>
  <c r="BK780" i="4" s="1"/>
  <c r="BL780" i="4" s="1"/>
  <c r="BM780" i="4" s="1"/>
  <c r="BI781" i="4"/>
  <c r="BK781" i="4"/>
  <c r="BL781" i="4"/>
  <c r="BM781" i="4" s="1"/>
  <c r="BI782" i="4"/>
  <c r="BK782" i="4" s="1"/>
  <c r="BL782" i="4" s="1"/>
  <c r="BM782" i="4" s="1"/>
  <c r="BI791" i="4"/>
  <c r="BK791" i="4"/>
  <c r="BL791" i="4"/>
  <c r="BM791" i="4" s="1"/>
  <c r="BI792" i="4"/>
  <c r="BK792" i="4" s="1"/>
  <c r="BL792" i="4"/>
  <c r="BM792" i="4"/>
  <c r="BI793" i="4"/>
  <c r="BK793" i="4"/>
  <c r="BL793" i="4"/>
  <c r="BM793" i="4" s="1"/>
  <c r="BI794" i="4"/>
  <c r="BK794" i="4" s="1"/>
  <c r="BL794" i="4"/>
  <c r="BM794" i="4" s="1"/>
  <c r="BI795" i="4"/>
  <c r="BK795" i="4"/>
  <c r="BL795" i="4"/>
  <c r="BM795" i="4" s="1"/>
  <c r="BI796" i="4"/>
  <c r="BK796" i="4"/>
  <c r="BL796" i="4"/>
  <c r="BM796" i="4" s="1"/>
  <c r="BI797" i="4"/>
  <c r="BK797" i="4"/>
  <c r="BL797" i="4" s="1"/>
  <c r="BM797" i="4" s="1"/>
  <c r="BP797" i="4"/>
  <c r="BQ797" i="4"/>
  <c r="BR797" i="4"/>
  <c r="BI798" i="4"/>
  <c r="BK798" i="4"/>
  <c r="BL798" i="4"/>
  <c r="BM798" i="4" s="1"/>
  <c r="BI799" i="4"/>
  <c r="BK799" i="4" s="1"/>
  <c r="BL799" i="4" s="1"/>
  <c r="BM799" i="4" s="1"/>
  <c r="BI800" i="4"/>
  <c r="BK800" i="4"/>
  <c r="BL800" i="4"/>
  <c r="BM800" i="4" s="1"/>
  <c r="BI809" i="4"/>
  <c r="BK809" i="4" s="1"/>
  <c r="BL809" i="4"/>
  <c r="BM809" i="4"/>
  <c r="BI810" i="4"/>
  <c r="BK810" i="4"/>
  <c r="BL810" i="4"/>
  <c r="BM810" i="4" s="1"/>
  <c r="BI811" i="4"/>
  <c r="BK811" i="4" s="1"/>
  <c r="BL811" i="4" s="1"/>
  <c r="BM811" i="4" s="1"/>
  <c r="BI812" i="4"/>
  <c r="BK812" i="4"/>
  <c r="BL812" i="4"/>
  <c r="BM812" i="4" s="1"/>
  <c r="BI813" i="4"/>
  <c r="BK813" i="4" s="1"/>
  <c r="BL813" i="4"/>
  <c r="BM813" i="4" s="1"/>
  <c r="BI814" i="4"/>
  <c r="BK814" i="4"/>
  <c r="BL814" i="4" s="1"/>
  <c r="BM814" i="4" s="1"/>
  <c r="BI815" i="4"/>
  <c r="BK815" i="4"/>
  <c r="BL815" i="4" s="1"/>
  <c r="BM815" i="4" s="1"/>
  <c r="BP815" i="4"/>
  <c r="BQ815" i="4"/>
  <c r="BR815" i="4"/>
  <c r="BI816" i="4"/>
  <c r="BK816" i="4" s="1"/>
  <c r="BL816" i="4" s="1"/>
  <c r="BM816" i="4" s="1"/>
  <c r="BI817" i="4"/>
  <c r="BK817" i="4"/>
  <c r="BL817" i="4"/>
  <c r="BM817" i="4" s="1"/>
  <c r="BI818" i="4"/>
  <c r="BK818" i="4" s="1"/>
  <c r="BL818" i="4" s="1"/>
  <c r="BM818" i="4" s="1"/>
  <c r="BI827" i="4"/>
  <c r="BK827" i="4"/>
  <c r="BL827" i="4"/>
  <c r="BM827" i="4" s="1"/>
  <c r="BI828" i="4"/>
  <c r="BK828" i="4" s="1"/>
  <c r="BL828" i="4"/>
  <c r="BM828" i="4"/>
  <c r="BI829" i="4"/>
  <c r="BK829" i="4"/>
  <c r="BL829" i="4" s="1"/>
  <c r="BM829" i="4" s="1"/>
  <c r="BI830" i="4"/>
  <c r="BK830" i="4" s="1"/>
  <c r="BL830" i="4"/>
  <c r="BM830" i="4"/>
  <c r="BI831" i="4"/>
  <c r="BK831" i="4"/>
  <c r="BL831" i="4" s="1"/>
  <c r="BM831" i="4" s="1"/>
  <c r="BI832" i="4"/>
  <c r="BK832" i="4"/>
  <c r="BL832" i="4" s="1"/>
  <c r="BM832" i="4" s="1"/>
  <c r="BI833" i="4"/>
  <c r="BK833" i="4" s="1"/>
  <c r="BL833" i="4" s="1"/>
  <c r="BM833" i="4" s="1"/>
  <c r="BP833" i="4"/>
  <c r="BQ833" i="4"/>
  <c r="BR833" i="4"/>
  <c r="BI834" i="4"/>
  <c r="BK834" i="4"/>
  <c r="BL834" i="4" s="1"/>
  <c r="BM834" i="4" s="1"/>
  <c r="BI835" i="4"/>
  <c r="BK835" i="4" s="1"/>
  <c r="BL835" i="4" s="1"/>
  <c r="BM835" i="4" s="1"/>
  <c r="BI836" i="4"/>
  <c r="BK836" i="4"/>
  <c r="BL836" i="4" s="1"/>
  <c r="BM836" i="4" s="1"/>
  <c r="BI845" i="4"/>
  <c r="BK845" i="4" s="1"/>
  <c r="BL845" i="4"/>
  <c r="BM845" i="4"/>
  <c r="BI846" i="4"/>
  <c r="BK846" i="4"/>
  <c r="BL846" i="4" s="1"/>
  <c r="BM846" i="4" s="1"/>
  <c r="BI847" i="4"/>
  <c r="BK847" i="4" s="1"/>
  <c r="BL847" i="4" s="1"/>
  <c r="BM847" i="4" s="1"/>
  <c r="BI848" i="4"/>
  <c r="BK848" i="4"/>
  <c r="BL848" i="4" s="1"/>
  <c r="BM848" i="4" s="1"/>
  <c r="BI849" i="4"/>
  <c r="BK849" i="4" s="1"/>
  <c r="BL849" i="4"/>
  <c r="BM849" i="4" s="1"/>
  <c r="BI850" i="4"/>
  <c r="BK850" i="4" s="1"/>
  <c r="BL850" i="4" s="1"/>
  <c r="BM850" i="4" s="1"/>
  <c r="BI851" i="4"/>
  <c r="BK851" i="4"/>
  <c r="BL851" i="4" s="1"/>
  <c r="BM851" i="4" s="1"/>
  <c r="BP851" i="4"/>
  <c r="BQ851" i="4"/>
  <c r="BR851" i="4"/>
  <c r="BI852" i="4"/>
  <c r="BK852" i="4" s="1"/>
  <c r="BL852" i="4" s="1"/>
  <c r="BM852" i="4" s="1"/>
  <c r="BI853" i="4"/>
  <c r="BK853" i="4"/>
  <c r="BL853" i="4" s="1"/>
  <c r="BM853" i="4" s="1"/>
  <c r="BI854" i="4"/>
  <c r="BK854" i="4" s="1"/>
  <c r="BL854" i="4"/>
  <c r="BM854" i="4"/>
  <c r="BI863" i="4"/>
  <c r="BK863" i="4"/>
  <c r="BL863" i="4" s="1"/>
  <c r="BM863" i="4" s="1"/>
  <c r="BI864" i="4"/>
  <c r="BK864" i="4" s="1"/>
  <c r="BL864" i="4"/>
  <c r="BM864" i="4" s="1"/>
  <c r="BI865" i="4"/>
  <c r="BK865" i="4"/>
  <c r="BL865" i="4"/>
  <c r="BM865" i="4" s="1"/>
  <c r="BI866" i="4"/>
  <c r="BK866" i="4" s="1"/>
  <c r="BL866" i="4" s="1"/>
  <c r="BM866" i="4" s="1"/>
  <c r="BI867" i="4"/>
  <c r="BK867" i="4"/>
  <c r="BL867" i="4"/>
  <c r="BM867" i="4" s="1"/>
  <c r="BI868" i="4"/>
  <c r="BK868" i="4"/>
  <c r="BL868" i="4" s="1"/>
  <c r="BM868" i="4" s="1"/>
  <c r="BI869" i="4"/>
  <c r="BK869" i="4" s="1"/>
  <c r="BL869" i="4" s="1"/>
  <c r="BM869" i="4" s="1"/>
  <c r="BP869" i="4"/>
  <c r="BR869" i="4"/>
  <c r="BQ869" i="4" s="1"/>
  <c r="BI870" i="4"/>
  <c r="BK870" i="4"/>
  <c r="BL870" i="4" s="1"/>
  <c r="BM870" i="4" s="1"/>
  <c r="BI871" i="4"/>
  <c r="BK871" i="4" s="1"/>
  <c r="BL871" i="4" s="1"/>
  <c r="BM871" i="4" s="1"/>
  <c r="BI872" i="4"/>
  <c r="BK872" i="4"/>
  <c r="BL872" i="4"/>
  <c r="BM872" i="4" s="1"/>
  <c r="BI881" i="4"/>
  <c r="BK881" i="4" s="1"/>
  <c r="BL881" i="4" s="1"/>
  <c r="BM881" i="4" s="1"/>
  <c r="BI882" i="4"/>
  <c r="BK882" i="4"/>
  <c r="BL882" i="4" s="1"/>
  <c r="BM882" i="4" s="1"/>
  <c r="BI883" i="4"/>
  <c r="BK883" i="4" s="1"/>
  <c r="BL883" i="4"/>
  <c r="BM883" i="4"/>
  <c r="BI884" i="4"/>
  <c r="BK884" i="4"/>
  <c r="BL884" i="4" s="1"/>
  <c r="BM884" i="4" s="1"/>
  <c r="BI885" i="4"/>
  <c r="BK885" i="4" s="1"/>
  <c r="BL885" i="4" s="1"/>
  <c r="BM885" i="4" s="1"/>
  <c r="BI886" i="4"/>
  <c r="BK886" i="4" s="1"/>
  <c r="BL886" i="4" s="1"/>
  <c r="BM886" i="4" s="1"/>
  <c r="BI887" i="4"/>
  <c r="BK887" i="4"/>
  <c r="BL887" i="4" s="1"/>
  <c r="BM887" i="4" s="1"/>
  <c r="BP887" i="4"/>
  <c r="BQ887" i="4"/>
  <c r="BR887" i="4"/>
  <c r="BI888" i="4"/>
  <c r="BK888" i="4" s="1"/>
  <c r="BL888" i="4"/>
  <c r="BM888" i="4" s="1"/>
  <c r="BI889" i="4"/>
  <c r="BK889" i="4"/>
  <c r="BL889" i="4"/>
  <c r="BM889" i="4" s="1"/>
  <c r="BI890" i="4"/>
  <c r="BK890" i="4" s="1"/>
  <c r="BL890" i="4"/>
  <c r="BM890" i="4"/>
  <c r="BI899" i="4"/>
  <c r="BK899" i="4"/>
  <c r="BL899" i="4" s="1"/>
  <c r="BM899" i="4" s="1"/>
  <c r="BI900" i="4"/>
  <c r="BK900" i="4" s="1"/>
  <c r="BL900" i="4"/>
  <c r="BM900" i="4" s="1"/>
  <c r="BI901" i="4"/>
  <c r="BK901" i="4"/>
  <c r="BL901" i="4" s="1"/>
  <c r="BM901" i="4" s="1"/>
  <c r="BI902" i="4"/>
  <c r="BK902" i="4" s="1"/>
  <c r="BL902" i="4" s="1"/>
  <c r="BM902" i="4" s="1"/>
  <c r="BI903" i="4"/>
  <c r="BK903" i="4"/>
  <c r="BL903" i="4"/>
  <c r="BM903" i="4" s="1"/>
  <c r="BI904" i="4"/>
  <c r="BK904" i="4"/>
  <c r="BL904" i="4" s="1"/>
  <c r="BM904" i="4" s="1"/>
  <c r="BI905" i="4"/>
  <c r="BK905" i="4"/>
  <c r="BL905" i="4" s="1"/>
  <c r="BM905" i="4" s="1"/>
  <c r="BP905" i="4"/>
  <c r="BQ905" i="4"/>
  <c r="BR905" i="4"/>
  <c r="BI906" i="4"/>
  <c r="BK906" i="4"/>
  <c r="BL906" i="4" s="1"/>
  <c r="BM906" i="4" s="1"/>
  <c r="BI907" i="4"/>
  <c r="BK907" i="4" s="1"/>
  <c r="BL907" i="4" s="1"/>
  <c r="BM907" i="4" s="1"/>
  <c r="BI908" i="4"/>
  <c r="BK908" i="4"/>
  <c r="BL908" i="4" s="1"/>
  <c r="BM908" i="4" s="1"/>
  <c r="BI917" i="4"/>
  <c r="BK917" i="4" s="1"/>
  <c r="BL917" i="4" s="1"/>
  <c r="BM917" i="4" s="1"/>
  <c r="BP921" i="4" s="1"/>
  <c r="BI918" i="4"/>
  <c r="BK918" i="4"/>
  <c r="BL918" i="4" s="1"/>
  <c r="BM918" i="4" s="1"/>
  <c r="BI919" i="4"/>
  <c r="BK919" i="4" s="1"/>
  <c r="BL919" i="4" s="1"/>
  <c r="BM919" i="4" s="1"/>
  <c r="BI920" i="4"/>
  <c r="BK920" i="4"/>
  <c r="BL920" i="4"/>
  <c r="BM920" i="4" s="1"/>
  <c r="BI921" i="4"/>
  <c r="BK921" i="4" s="1"/>
  <c r="BL921" i="4" s="1"/>
  <c r="BM921" i="4" s="1"/>
  <c r="BI922" i="4"/>
  <c r="BK922" i="4" s="1"/>
  <c r="BL922" i="4" s="1"/>
  <c r="BM922" i="4" s="1"/>
  <c r="BI923" i="4"/>
  <c r="BK923" i="4" s="1"/>
  <c r="BL923" i="4" s="1"/>
  <c r="BM923" i="4" s="1"/>
  <c r="BP923" i="4"/>
  <c r="BQ923" i="4"/>
  <c r="BR923" i="4"/>
  <c r="BI924" i="4"/>
  <c r="BK924" i="4"/>
  <c r="BL924" i="4"/>
  <c r="BM924" i="4" s="1"/>
  <c r="BI925" i="4"/>
  <c r="BK925" i="4"/>
  <c r="BL925" i="4" s="1"/>
  <c r="BM925" i="4" s="1"/>
  <c r="BI926" i="4"/>
  <c r="BK926" i="4" s="1"/>
  <c r="BL926" i="4" s="1"/>
  <c r="BM926" i="4" s="1"/>
  <c r="BI935" i="4"/>
  <c r="BK935" i="4"/>
  <c r="BL935" i="4" s="1"/>
  <c r="BM935" i="4" s="1"/>
  <c r="BI936" i="4"/>
  <c r="BK936" i="4"/>
  <c r="BL936" i="4" s="1"/>
  <c r="BM936" i="4" s="1"/>
  <c r="BI937" i="4"/>
  <c r="BK937" i="4"/>
  <c r="BL937" i="4" s="1"/>
  <c r="BM937" i="4" s="1"/>
  <c r="BI938" i="4"/>
  <c r="BK938" i="4" s="1"/>
  <c r="BL938" i="4" s="1"/>
  <c r="BM938" i="4" s="1"/>
  <c r="BI939" i="4"/>
  <c r="BK939" i="4"/>
  <c r="BL939" i="4"/>
  <c r="BM939" i="4" s="1"/>
  <c r="BI940" i="4"/>
  <c r="BK940" i="4" s="1"/>
  <c r="BL940" i="4" s="1"/>
  <c r="BM940" i="4" s="1"/>
  <c r="BI941" i="4"/>
  <c r="BK941" i="4"/>
  <c r="BL941" i="4" s="1"/>
  <c r="BM941" i="4"/>
  <c r="BP941" i="4"/>
  <c r="BQ941" i="4"/>
  <c r="BR941" i="4"/>
  <c r="BI942" i="4"/>
  <c r="BK942" i="4"/>
  <c r="BL942" i="4" s="1"/>
  <c r="BM942" i="4" s="1"/>
  <c r="BI943" i="4"/>
  <c r="BK943" i="4"/>
  <c r="BL943" i="4"/>
  <c r="BM943" i="4" s="1"/>
  <c r="BI944" i="4"/>
  <c r="BK944" i="4"/>
  <c r="BL944" i="4"/>
  <c r="BM944" i="4" s="1"/>
  <c r="BI953" i="4"/>
  <c r="BK953" i="4"/>
  <c r="BL953" i="4"/>
  <c r="BM953" i="4" s="1"/>
  <c r="BI954" i="4"/>
  <c r="BK954" i="4"/>
  <c r="BL954" i="4" s="1"/>
  <c r="BM954" i="4" s="1"/>
  <c r="BI955" i="4"/>
  <c r="BK955" i="4" s="1"/>
  <c r="BL955" i="4" s="1"/>
  <c r="BM955" i="4"/>
  <c r="BI956" i="4"/>
  <c r="BK956" i="4"/>
  <c r="BL956" i="4" s="1"/>
  <c r="BM956" i="4" s="1"/>
  <c r="BI957" i="4"/>
  <c r="BK957" i="4"/>
  <c r="BL957" i="4" s="1"/>
  <c r="BM957" i="4" s="1"/>
  <c r="BI958" i="4"/>
  <c r="BK958" i="4"/>
  <c r="BL958" i="4" s="1"/>
  <c r="BM958" i="4" s="1"/>
  <c r="BI959" i="4"/>
  <c r="BK959" i="4" s="1"/>
  <c r="BL959" i="4" s="1"/>
  <c r="BM959" i="4" s="1"/>
  <c r="BP959" i="4"/>
  <c r="BQ959" i="4"/>
  <c r="BR959" i="4"/>
  <c r="BI960" i="4"/>
  <c r="BK960" i="4" s="1"/>
  <c r="BL960" i="4" s="1"/>
  <c r="BM960" i="4" s="1"/>
  <c r="BI961" i="4"/>
  <c r="BK961" i="4"/>
  <c r="BL961" i="4"/>
  <c r="BM961" i="4" s="1"/>
  <c r="BI962" i="4"/>
  <c r="BK962" i="4"/>
  <c r="BL962" i="4" s="1"/>
  <c r="BM962" i="4" s="1"/>
  <c r="BI971" i="4"/>
  <c r="BK971" i="4"/>
  <c r="BL971" i="4" s="1"/>
  <c r="BM971" i="4" s="1"/>
  <c r="BI972" i="4"/>
  <c r="BK972" i="4"/>
  <c r="BL972" i="4"/>
  <c r="BM972" i="4" s="1"/>
  <c r="BI973" i="4"/>
  <c r="BK973" i="4"/>
  <c r="BL973" i="4"/>
  <c r="BM973" i="4" s="1"/>
  <c r="BI974" i="4"/>
  <c r="BK974" i="4"/>
  <c r="BL974" i="4"/>
  <c r="BM974" i="4" s="1"/>
  <c r="BI975" i="4"/>
  <c r="BK975" i="4"/>
  <c r="BL975" i="4" s="1"/>
  <c r="BM975" i="4" s="1"/>
  <c r="BI976" i="4"/>
  <c r="BK976" i="4"/>
  <c r="BL976" i="4"/>
  <c r="BM976" i="4" s="1"/>
  <c r="BI977" i="4"/>
  <c r="BK977" i="4" s="1"/>
  <c r="BL977" i="4" s="1"/>
  <c r="BM977" i="4" s="1"/>
  <c r="BP977" i="4"/>
  <c r="BQ977" i="4"/>
  <c r="BR977" i="4"/>
  <c r="BI978" i="4"/>
  <c r="BK978" i="4"/>
  <c r="BL978" i="4"/>
  <c r="BM978" i="4" s="1"/>
  <c r="BI979" i="4"/>
  <c r="BK979" i="4" s="1"/>
  <c r="BL979" i="4" s="1"/>
  <c r="BM979" i="4" s="1"/>
  <c r="BI980" i="4"/>
  <c r="BK980" i="4"/>
  <c r="BL980" i="4"/>
  <c r="BM980" i="4" s="1"/>
  <c r="BI989" i="4"/>
  <c r="BK989" i="4" s="1"/>
  <c r="BL989" i="4" s="1"/>
  <c r="BM989" i="4" s="1"/>
  <c r="BI990" i="4"/>
  <c r="BK990" i="4"/>
  <c r="BL990" i="4"/>
  <c r="BM990" i="4" s="1"/>
  <c r="BI991" i="4"/>
  <c r="BK991" i="4"/>
  <c r="BL991" i="4" s="1"/>
  <c r="BM991" i="4" s="1"/>
  <c r="BI992" i="4"/>
  <c r="BK992" i="4"/>
  <c r="BL992" i="4" s="1"/>
  <c r="BM992" i="4" s="1"/>
  <c r="BI993" i="4"/>
  <c r="BK993" i="4"/>
  <c r="BL993" i="4" s="1"/>
  <c r="BM993" i="4" s="1"/>
  <c r="BI994" i="4"/>
  <c r="BK994" i="4" s="1"/>
  <c r="BL994" i="4" s="1"/>
  <c r="BM994" i="4" s="1"/>
  <c r="BI995" i="4"/>
  <c r="BK995" i="4"/>
  <c r="BL995" i="4"/>
  <c r="BM995" i="4" s="1"/>
  <c r="BP995" i="4"/>
  <c r="BQ995" i="4"/>
  <c r="BR995" i="4"/>
  <c r="BI996" i="4"/>
  <c r="BK996" i="4"/>
  <c r="BL996" i="4" s="1"/>
  <c r="BM996" i="4" s="1"/>
  <c r="BI997" i="4"/>
  <c r="BK997" i="4"/>
  <c r="BL997" i="4" s="1"/>
  <c r="BM997" i="4" s="1"/>
  <c r="BI998" i="4"/>
  <c r="BK998" i="4"/>
  <c r="BL998" i="4" s="1"/>
  <c r="BM998" i="4" s="1"/>
  <c r="BI1012" i="4"/>
  <c r="BK1012" i="4"/>
  <c r="BL1012" i="4" s="1"/>
  <c r="BM1012" i="4" s="1"/>
  <c r="BI1013" i="4"/>
  <c r="BK1013" i="4"/>
  <c r="BL1013" i="4" s="1"/>
  <c r="BM1013" i="4" s="1"/>
  <c r="BI1014" i="4"/>
  <c r="BK1014" i="4"/>
  <c r="BL1014" i="4" s="1"/>
  <c r="BM1014" i="4" s="1"/>
  <c r="BI1015" i="4"/>
  <c r="BK1015" i="4"/>
  <c r="BL1015" i="4" s="1"/>
  <c r="BM1015" i="4" s="1"/>
  <c r="BI1016" i="4"/>
  <c r="BK1016" i="4"/>
  <c r="BL1016" i="4" s="1"/>
  <c r="BM1016" i="4" s="1"/>
  <c r="BI1017" i="4"/>
  <c r="BK1017" i="4" s="1"/>
  <c r="BL1017" i="4" s="1"/>
  <c r="BM1017" i="4"/>
  <c r="BI1018" i="4"/>
  <c r="BK1018" i="4" s="1"/>
  <c r="BL1018" i="4" s="1"/>
  <c r="BM1018" i="4" s="1"/>
  <c r="BP1018" i="4"/>
  <c r="BR1018" i="4"/>
  <c r="BQ1018" i="4" s="1"/>
  <c r="BI1019" i="4"/>
  <c r="BK1019" i="4"/>
  <c r="BL1019" i="4" s="1"/>
  <c r="BM1019" i="4" s="1"/>
  <c r="BI1020" i="4"/>
  <c r="BK1020" i="4"/>
  <c r="BL1020" i="4" s="1"/>
  <c r="BM1020" i="4" s="1"/>
  <c r="BI1021" i="4"/>
  <c r="BK1021" i="4"/>
  <c r="BL1021" i="4" s="1"/>
  <c r="BM1021" i="4" s="1"/>
  <c r="BI1028" i="4"/>
  <c r="BK1028" i="4"/>
  <c r="BL1028" i="4" s="1"/>
  <c r="BM1028" i="4" s="1"/>
  <c r="BI1029" i="4"/>
  <c r="BK1029" i="4"/>
  <c r="BL1029" i="4" s="1"/>
  <c r="BM1029" i="4" s="1"/>
  <c r="BI1030" i="4"/>
  <c r="BK1030" i="4"/>
  <c r="BL1030" i="4" s="1"/>
  <c r="BM1030" i="4" s="1"/>
  <c r="BI1031" i="4"/>
  <c r="BK1031" i="4"/>
  <c r="BL1031" i="4" s="1"/>
  <c r="BM1031" i="4" s="1"/>
  <c r="BI1032" i="4"/>
  <c r="BK1032" i="4"/>
  <c r="BL1032" i="4" s="1"/>
  <c r="BM1032" i="4" s="1"/>
  <c r="BI1033" i="4"/>
  <c r="BK1033" i="4" s="1"/>
  <c r="BL1033" i="4" s="1"/>
  <c r="BM1033" i="4" s="1"/>
  <c r="BI1034" i="4"/>
  <c r="BK1034" i="4" s="1"/>
  <c r="BL1034" i="4" s="1"/>
  <c r="BM1034" i="4" s="1"/>
  <c r="BP1034" i="4"/>
  <c r="BR1034" i="4"/>
  <c r="BQ1034" i="4" s="1"/>
  <c r="BI1035" i="4"/>
  <c r="BK1035" i="4"/>
  <c r="BL1035" i="4" s="1"/>
  <c r="BM1035" i="4"/>
  <c r="BI1036" i="4"/>
  <c r="BK1036" i="4" s="1"/>
  <c r="BL1036" i="4" s="1"/>
  <c r="BM1036" i="4" s="1"/>
  <c r="BI1037" i="4"/>
  <c r="BK1037" i="4"/>
  <c r="BL1037" i="4" s="1"/>
  <c r="BM1037" i="4" s="1"/>
  <c r="BI1047" i="4"/>
  <c r="BK1047" i="4" s="1"/>
  <c r="BL1047" i="4" s="1"/>
  <c r="BM1047" i="4" s="1"/>
  <c r="BI1048" i="4"/>
  <c r="BK1048" i="4"/>
  <c r="BL1048" i="4" s="1"/>
  <c r="BM1048" i="4" s="1"/>
  <c r="BI1049" i="4"/>
  <c r="BK1049" i="4"/>
  <c r="BL1049" i="4" s="1"/>
  <c r="BM1049" i="4" s="1"/>
  <c r="BI1050" i="4"/>
  <c r="BK1050" i="4"/>
  <c r="BL1050" i="4" s="1"/>
  <c r="BM1050" i="4" s="1"/>
  <c r="BI1051" i="4"/>
  <c r="BK1051" i="4"/>
  <c r="BL1051" i="4" s="1"/>
  <c r="BM1051" i="4" s="1"/>
  <c r="BI1052" i="4"/>
  <c r="BK1052" i="4" s="1"/>
  <c r="BL1052" i="4"/>
  <c r="BM1052" i="4"/>
  <c r="BI1053" i="4"/>
  <c r="BK1053" i="4" s="1"/>
  <c r="BL1053" i="4" s="1"/>
  <c r="BM1053" i="4" s="1"/>
  <c r="BP1053" i="4"/>
  <c r="BR1053" i="4"/>
  <c r="BQ1053" i="4" s="1"/>
  <c r="BI1054" i="4"/>
  <c r="BK1054" i="4"/>
  <c r="BL1054" i="4" s="1"/>
  <c r="BM1054" i="4" s="1"/>
  <c r="BI1055" i="4"/>
  <c r="BK1055" i="4"/>
  <c r="BL1055" i="4" s="1"/>
  <c r="BM1055" i="4"/>
  <c r="BI1056" i="4"/>
  <c r="BK1056" i="4" s="1"/>
  <c r="BL1056" i="4" s="1"/>
  <c r="BM1056" i="4" s="1"/>
  <c r="BI1065" i="4"/>
  <c r="BK1065" i="4"/>
  <c r="BL1065" i="4" s="1"/>
  <c r="BM1065" i="4"/>
  <c r="BP1069" i="4" s="1"/>
  <c r="BI1066" i="4"/>
  <c r="BK1066" i="4"/>
  <c r="BL1066" i="4" s="1"/>
  <c r="BM1066" i="4" s="1"/>
  <c r="BI1067" i="4"/>
  <c r="BK1067" i="4"/>
  <c r="BL1067" i="4" s="1"/>
  <c r="BM1067" i="4" s="1"/>
  <c r="BI1068" i="4"/>
  <c r="BK1068" i="4"/>
  <c r="BL1068" i="4" s="1"/>
  <c r="BM1068" i="4" s="1"/>
  <c r="BI1069" i="4"/>
  <c r="BK1069" i="4"/>
  <c r="BL1069" i="4" s="1"/>
  <c r="BM1069" i="4"/>
  <c r="BI1070" i="4"/>
  <c r="BK1070" i="4" s="1"/>
  <c r="BL1070" i="4" s="1"/>
  <c r="BM1070" i="4" s="1"/>
  <c r="BI1071" i="4"/>
  <c r="BK1071" i="4" s="1"/>
  <c r="BL1071" i="4" s="1"/>
  <c r="BM1071" i="4" s="1"/>
  <c r="BP1071" i="4"/>
  <c r="BR1071" i="4"/>
  <c r="BQ1071" i="4" s="1"/>
  <c r="BI1072" i="4"/>
  <c r="BK1072" i="4"/>
  <c r="BL1072" i="4" s="1"/>
  <c r="BM1072" i="4" s="1"/>
  <c r="BI1073" i="4"/>
  <c r="BK1073" i="4" s="1"/>
  <c r="BL1073" i="4" s="1"/>
  <c r="BM1073" i="4" s="1"/>
  <c r="BI1074" i="4"/>
  <c r="BK1074" i="4"/>
  <c r="BL1074" i="4" s="1"/>
  <c r="BM1074" i="4" s="1"/>
  <c r="BI1083" i="4"/>
  <c r="BK1083" i="4"/>
  <c r="BL1083" i="4" s="1"/>
  <c r="BM1083" i="4" s="1"/>
  <c r="BI1084" i="4"/>
  <c r="BK1084" i="4"/>
  <c r="BL1084" i="4" s="1"/>
  <c r="BM1084" i="4" s="1"/>
  <c r="BI1085" i="4"/>
  <c r="BK1085" i="4"/>
  <c r="BL1085" i="4" s="1"/>
  <c r="BM1085" i="4" s="1"/>
  <c r="BI1086" i="4"/>
  <c r="BK1086" i="4"/>
  <c r="BL1086" i="4" s="1"/>
  <c r="BM1086" i="4"/>
  <c r="BI1087" i="4"/>
  <c r="BK1087" i="4"/>
  <c r="BL1087" i="4" s="1"/>
  <c r="BM1087" i="4" s="1"/>
  <c r="BI1088" i="4"/>
  <c r="BK1088" i="4" s="1"/>
  <c r="BL1088" i="4"/>
  <c r="BM1088" i="4"/>
  <c r="BI1089" i="4"/>
  <c r="BK1089" i="4" s="1"/>
  <c r="BL1089" i="4" s="1"/>
  <c r="BM1089" i="4" s="1"/>
  <c r="BP1089" i="4"/>
  <c r="BR1089" i="4"/>
  <c r="BQ1089" i="4" s="1"/>
  <c r="BI1090" i="4"/>
  <c r="BK1090" i="4"/>
  <c r="BL1090" i="4" s="1"/>
  <c r="BM1090" i="4" s="1"/>
  <c r="BI1091" i="4"/>
  <c r="BK1091" i="4"/>
  <c r="BL1091" i="4" s="1"/>
  <c r="BM1091" i="4"/>
  <c r="BI1092" i="4"/>
  <c r="BK1092" i="4"/>
  <c r="BL1092" i="4" s="1"/>
  <c r="BM1092" i="4" s="1"/>
  <c r="BI1101" i="4"/>
  <c r="BK1101" i="4"/>
  <c r="BL1101" i="4" s="1"/>
  <c r="BM1101" i="4"/>
  <c r="BI1102" i="4"/>
  <c r="BK1102" i="4"/>
  <c r="BL1102" i="4" s="1"/>
  <c r="BM1102" i="4" s="1"/>
  <c r="BI1103" i="4"/>
  <c r="BK1103" i="4"/>
  <c r="BL1103" i="4" s="1"/>
  <c r="BM1103" i="4"/>
  <c r="BI1104" i="4"/>
  <c r="BK1104" i="4" s="1"/>
  <c r="BL1104" i="4" s="1"/>
  <c r="BM1104" i="4" s="1"/>
  <c r="BI1105" i="4"/>
  <c r="BK1105" i="4"/>
  <c r="BL1105" i="4" s="1"/>
  <c r="BM1105" i="4"/>
  <c r="BI1106" i="4"/>
  <c r="BK1106" i="4" s="1"/>
  <c r="BL1106" i="4" s="1"/>
  <c r="BM1106" i="4" s="1"/>
  <c r="BI1107" i="4"/>
  <c r="BK1107" i="4" s="1"/>
  <c r="BL1107" i="4"/>
  <c r="BM1107" i="4" s="1"/>
  <c r="BP1107" i="4"/>
  <c r="BR1107" i="4"/>
  <c r="BQ1107" i="4" s="1"/>
  <c r="BI1108" i="4"/>
  <c r="BK1108" i="4"/>
  <c r="BL1108" i="4" s="1"/>
  <c r="BM1108" i="4" s="1"/>
  <c r="BI1109" i="4"/>
  <c r="BK1109" i="4"/>
  <c r="BL1109" i="4" s="1"/>
  <c r="BM1109" i="4" s="1"/>
  <c r="BI1110" i="4"/>
  <c r="BK1110" i="4"/>
  <c r="BL1110" i="4" s="1"/>
  <c r="BM1110" i="4" s="1"/>
  <c r="BI1119" i="4"/>
  <c r="BK1119" i="4"/>
  <c r="BL1119" i="4" s="1"/>
  <c r="BM1119" i="4" s="1"/>
  <c r="BI1120" i="4"/>
  <c r="BK1120" i="4"/>
  <c r="BL1120" i="4" s="1"/>
  <c r="BM1120" i="4"/>
  <c r="BI1121" i="4"/>
  <c r="BK1121" i="4"/>
  <c r="BL1121" i="4" s="1"/>
  <c r="BM1121" i="4" s="1"/>
  <c r="BI1122" i="4"/>
  <c r="BK1122" i="4"/>
  <c r="BL1122" i="4" s="1"/>
  <c r="BM1122" i="4"/>
  <c r="BI1123" i="4"/>
  <c r="BK1123" i="4"/>
  <c r="BL1123" i="4" s="1"/>
  <c r="BM1123" i="4" s="1"/>
  <c r="BI1124" i="4"/>
  <c r="BK1124" i="4" s="1"/>
  <c r="BL1124" i="4" s="1"/>
  <c r="BM1124" i="4" s="1"/>
  <c r="BI1125" i="4"/>
  <c r="BK1125" i="4" s="1"/>
  <c r="BL1125" i="4" s="1"/>
  <c r="BM1125" i="4" s="1"/>
  <c r="BP1125" i="4"/>
  <c r="BR1125" i="4"/>
  <c r="BQ1125" i="4" s="1"/>
  <c r="BI1126" i="4"/>
  <c r="BK1126" i="4"/>
  <c r="BL1126" i="4" s="1"/>
  <c r="BM1126" i="4" s="1"/>
  <c r="BI1127" i="4"/>
  <c r="BK1127" i="4"/>
  <c r="BL1127" i="4" s="1"/>
  <c r="BM1127" i="4"/>
  <c r="BI1128" i="4"/>
  <c r="BK1128" i="4"/>
  <c r="BL1128" i="4" s="1"/>
  <c r="BM1128" i="4" s="1"/>
  <c r="BI1137" i="4"/>
  <c r="BK1137" i="4"/>
  <c r="BL1137" i="4" s="1"/>
  <c r="BM1137" i="4"/>
  <c r="BI1138" i="4"/>
  <c r="BK1138" i="4" s="1"/>
  <c r="BL1138" i="4" s="1"/>
  <c r="BM1138" i="4" s="1"/>
  <c r="BP1141" i="4" s="1"/>
  <c r="BI1139" i="4"/>
  <c r="BK1139" i="4"/>
  <c r="BL1139" i="4" s="1"/>
  <c r="BM1139" i="4"/>
  <c r="BI1140" i="4"/>
  <c r="BK1140" i="4" s="1"/>
  <c r="BL1140" i="4" s="1"/>
  <c r="BM1140" i="4" s="1"/>
  <c r="BI1141" i="4"/>
  <c r="BK1141" i="4"/>
  <c r="BL1141" i="4" s="1"/>
  <c r="BM1141" i="4"/>
  <c r="BI1142" i="4"/>
  <c r="BK1142" i="4" s="1"/>
  <c r="BL1142" i="4" s="1"/>
  <c r="BM1142" i="4" s="1"/>
  <c r="BI1143" i="4"/>
  <c r="BK1143" i="4" s="1"/>
  <c r="BL1143" i="4"/>
  <c r="BM1143" i="4" s="1"/>
  <c r="BP1143" i="4"/>
  <c r="BR1143" i="4"/>
  <c r="BQ1143" i="4" s="1"/>
  <c r="BI1144" i="4"/>
  <c r="BK1144" i="4"/>
  <c r="BL1144" i="4" s="1"/>
  <c r="BM1144" i="4" s="1"/>
  <c r="BI1145" i="4"/>
  <c r="BK1145" i="4"/>
  <c r="BL1145" i="4" s="1"/>
  <c r="BM1145" i="4" s="1"/>
  <c r="BI1146" i="4"/>
  <c r="BK1146" i="4"/>
  <c r="BL1146" i="4" s="1"/>
  <c r="BM1146" i="4"/>
  <c r="BI1155" i="4"/>
  <c r="BK1155" i="4"/>
  <c r="BL1155" i="4" s="1"/>
  <c r="BM1155" i="4" s="1"/>
  <c r="BI1156" i="4"/>
  <c r="BK1156" i="4"/>
  <c r="BL1156" i="4" s="1"/>
  <c r="BM1156" i="4"/>
  <c r="BI1157" i="4"/>
  <c r="BK1157" i="4"/>
  <c r="BL1157" i="4" s="1"/>
  <c r="BM1157" i="4" s="1"/>
  <c r="BI1158" i="4"/>
  <c r="BK1158" i="4"/>
  <c r="BL1158" i="4" s="1"/>
  <c r="BM1158" i="4"/>
  <c r="BI1159" i="4"/>
  <c r="BK1159" i="4"/>
  <c r="BL1159" i="4" s="1"/>
  <c r="BM1159" i="4" s="1"/>
  <c r="BI1160" i="4"/>
  <c r="BK1160" i="4" s="1"/>
  <c r="BL1160" i="4" s="1"/>
  <c r="BM1160" i="4" s="1"/>
  <c r="BI1161" i="4"/>
  <c r="BK1161" i="4" s="1"/>
  <c r="BL1161" i="4" s="1"/>
  <c r="BM1161" i="4" s="1"/>
  <c r="BP1161" i="4"/>
  <c r="BR1161" i="4"/>
  <c r="BQ1161" i="4" s="1"/>
  <c r="BI1162" i="4"/>
  <c r="BK1162" i="4"/>
  <c r="BL1162" i="4" s="1"/>
  <c r="BM1162" i="4" s="1"/>
  <c r="BI1163" i="4"/>
  <c r="BK1163" i="4"/>
  <c r="BL1163" i="4" s="1"/>
  <c r="BM1163" i="4"/>
  <c r="BI1164" i="4"/>
  <c r="BK1164" i="4"/>
  <c r="BL1164" i="4" s="1"/>
  <c r="BM1164" i="4" s="1"/>
  <c r="BI1173" i="4"/>
  <c r="BK1173" i="4"/>
  <c r="BL1173" i="4" s="1"/>
  <c r="BM1173" i="4"/>
  <c r="BI1174" i="4"/>
  <c r="BK1174" i="4" s="1"/>
  <c r="BL1174" i="4" s="1"/>
  <c r="BM1174" i="4" s="1"/>
  <c r="BI1175" i="4"/>
  <c r="BK1175" i="4"/>
  <c r="BL1175" i="4" s="1"/>
  <c r="BM1175" i="4" s="1"/>
  <c r="BI1176" i="4"/>
  <c r="BK1176" i="4" s="1"/>
  <c r="BL1176" i="4" s="1"/>
  <c r="BM1176" i="4" s="1"/>
  <c r="BI1177" i="4"/>
  <c r="BK1177" i="4"/>
  <c r="BL1177" i="4" s="1"/>
  <c r="BM1177" i="4" s="1"/>
  <c r="BI1178" i="4"/>
  <c r="BK1178" i="4"/>
  <c r="BL1178" i="4" s="1"/>
  <c r="BM1178" i="4" s="1"/>
  <c r="BI1179" i="4"/>
  <c r="BK1179" i="4" s="1"/>
  <c r="BL1179" i="4"/>
  <c r="BM1179" i="4"/>
  <c r="BP1179" i="4"/>
  <c r="BR1179" i="4"/>
  <c r="BQ1179" i="4" s="1"/>
  <c r="BI1180" i="4"/>
  <c r="BK1180" i="4"/>
  <c r="BL1180" i="4" s="1"/>
  <c r="BM1180" i="4" s="1"/>
  <c r="BI1181" i="4"/>
  <c r="BK1181" i="4"/>
  <c r="BL1181" i="4" s="1"/>
  <c r="BM1181" i="4" s="1"/>
  <c r="BI1182" i="4"/>
  <c r="BK1182" i="4"/>
  <c r="BL1182" i="4" s="1"/>
  <c r="BM1182" i="4"/>
  <c r="BI1191" i="4"/>
  <c r="BK1191" i="4"/>
  <c r="BL1191" i="4"/>
  <c r="BM1191" i="4" s="1"/>
  <c r="BI1192" i="4"/>
  <c r="BK1192" i="4"/>
  <c r="BL1192" i="4" s="1"/>
  <c r="BM1192" i="4" s="1"/>
  <c r="BI1193" i="4"/>
  <c r="BK1193" i="4" s="1"/>
  <c r="BL1193" i="4" s="1"/>
  <c r="BM1193" i="4"/>
  <c r="BI1194" i="4"/>
  <c r="BK1194" i="4"/>
  <c r="BL1194" i="4" s="1"/>
  <c r="BM1194" i="4"/>
  <c r="BI1195" i="4"/>
  <c r="BK1195" i="4"/>
  <c r="BL1195" i="4" s="1"/>
  <c r="BM1195" i="4" s="1"/>
  <c r="BI1196" i="4"/>
  <c r="BK1196" i="4" s="1"/>
  <c r="BL1196" i="4" s="1"/>
  <c r="BM1196" i="4" s="1"/>
  <c r="BI1197" i="4"/>
  <c r="BK1197" i="4"/>
  <c r="BL1197" i="4" s="1"/>
  <c r="BM1197" i="4" s="1"/>
  <c r="BP1197" i="4"/>
  <c r="BR1197" i="4"/>
  <c r="BQ1197" i="4" s="1"/>
  <c r="BI1198" i="4"/>
  <c r="BK1198" i="4" s="1"/>
  <c r="BL1198" i="4" s="1"/>
  <c r="BM1198" i="4"/>
  <c r="BI1199" i="4"/>
  <c r="BK1199" i="4"/>
  <c r="BL1199" i="4" s="1"/>
  <c r="BM1199" i="4" s="1"/>
  <c r="BI1200" i="4"/>
  <c r="BK1200" i="4" s="1"/>
  <c r="BL1200" i="4" s="1"/>
  <c r="BM1200" i="4" s="1"/>
  <c r="BI1209" i="4"/>
  <c r="BK1209" i="4"/>
  <c r="BL1209" i="4" s="1"/>
  <c r="BM1209" i="4" s="1"/>
  <c r="BI1210" i="4"/>
  <c r="BK1210" i="4" s="1"/>
  <c r="BL1210" i="4" s="1"/>
  <c r="BM1210" i="4"/>
  <c r="BI1211" i="4"/>
  <c r="BK1211" i="4"/>
  <c r="BL1211" i="4" s="1"/>
  <c r="BM1211" i="4" s="1"/>
  <c r="BI1212" i="4"/>
  <c r="BK1212" i="4" s="1"/>
  <c r="BL1212" i="4" s="1"/>
  <c r="BM1212" i="4" s="1"/>
  <c r="BI1213" i="4"/>
  <c r="BK1213" i="4"/>
  <c r="BL1213" i="4" s="1"/>
  <c r="BM1213" i="4" s="1"/>
  <c r="BI1214" i="4"/>
  <c r="BK1214" i="4"/>
  <c r="BL1214" i="4"/>
  <c r="BM1214" i="4"/>
  <c r="BI1215" i="4"/>
  <c r="BK1215" i="4" s="1"/>
  <c r="BL1215" i="4" s="1"/>
  <c r="BM1215" i="4"/>
  <c r="BP1215" i="4"/>
  <c r="BR1215" i="4"/>
  <c r="BQ1215" i="4" s="1"/>
  <c r="BI1216" i="4"/>
  <c r="BK1216" i="4" s="1"/>
  <c r="BL1216" i="4" s="1"/>
  <c r="BM1216" i="4" s="1"/>
  <c r="BI1217" i="4"/>
  <c r="BK1217" i="4" s="1"/>
  <c r="BL1217" i="4" s="1"/>
  <c r="BM1217" i="4"/>
  <c r="BI1218" i="4"/>
  <c r="BK1218" i="4"/>
  <c r="BL1218" i="4" s="1"/>
  <c r="BM1218" i="4" s="1"/>
  <c r="BI1230" i="4"/>
  <c r="BK1230" i="4" s="1"/>
  <c r="BL1230" i="4" s="1"/>
  <c r="BM1230" i="4" s="1"/>
  <c r="BI1231" i="4"/>
  <c r="BK1231" i="4" s="1"/>
  <c r="BL1231" i="4" s="1"/>
  <c r="BM1231" i="4" s="1"/>
  <c r="BI1232" i="4"/>
  <c r="BK1232" i="4" s="1"/>
  <c r="BL1232" i="4" s="1"/>
  <c r="BM1232" i="4"/>
  <c r="BI1233" i="4"/>
  <c r="BK1233" i="4"/>
  <c r="BL1233" i="4" s="1"/>
  <c r="BM1233" i="4" s="1"/>
  <c r="BI1234" i="4"/>
  <c r="BK1234" i="4" s="1"/>
  <c r="BL1234" i="4" s="1"/>
  <c r="BM1234" i="4" s="1"/>
  <c r="BI1235" i="4"/>
  <c r="BK1235" i="4" s="1"/>
  <c r="BL1235" i="4" s="1"/>
  <c r="BM1235" i="4"/>
  <c r="BI1236" i="4"/>
  <c r="BK1236" i="4"/>
  <c r="BL1236" i="4"/>
  <c r="BM1236" i="4"/>
  <c r="BP1236" i="4"/>
  <c r="BR1236" i="4"/>
  <c r="BQ1236" i="4" s="1"/>
  <c r="BI1237" i="4"/>
  <c r="BK1237" i="4" s="1"/>
  <c r="BL1237" i="4" s="1"/>
  <c r="BM1237" i="4"/>
  <c r="BI1238" i="4"/>
  <c r="BK1238" i="4" s="1"/>
  <c r="BL1238" i="4" s="1"/>
  <c r="BM1238" i="4" s="1"/>
  <c r="BI1239" i="4"/>
  <c r="BK1239" i="4" s="1"/>
  <c r="BL1239" i="4" s="1"/>
  <c r="BM1239" i="4"/>
  <c r="BI1246" i="4"/>
  <c r="BK1246" i="4"/>
  <c r="BL1246" i="4" s="1"/>
  <c r="BM1246" i="4" s="1"/>
  <c r="BI1247" i="4"/>
  <c r="BK1247" i="4" s="1"/>
  <c r="BL1247" i="4" s="1"/>
  <c r="BM1247" i="4"/>
  <c r="BI1248" i="4"/>
  <c r="BK1248" i="4" s="1"/>
  <c r="BL1248" i="4" s="1"/>
  <c r="BM1248" i="4" s="1"/>
  <c r="BI1249" i="4"/>
  <c r="BK1249" i="4" s="1"/>
  <c r="BL1249" i="4" s="1"/>
  <c r="BM1249" i="4"/>
  <c r="BI1250" i="4"/>
  <c r="BK1250" i="4"/>
  <c r="BL1250" i="4" s="1"/>
  <c r="BM1250" i="4" s="1"/>
  <c r="BI1251" i="4"/>
  <c r="BK1251" i="4"/>
  <c r="BL1251" i="4"/>
  <c r="BM1251" i="4"/>
  <c r="BI1252" i="4"/>
  <c r="BK1252" i="4" s="1"/>
  <c r="BL1252" i="4" s="1"/>
  <c r="BM1252" i="4" s="1"/>
  <c r="BP1252" i="4"/>
  <c r="BR1252" i="4"/>
  <c r="BQ1252" i="4" s="1"/>
  <c r="BI1253" i="4"/>
  <c r="BK1253" i="4"/>
  <c r="BL1253" i="4" s="1"/>
  <c r="BM1253" i="4" s="1"/>
  <c r="BI1254" i="4"/>
  <c r="BK1254" i="4" s="1"/>
  <c r="BL1254" i="4" s="1"/>
  <c r="BM1254" i="4"/>
  <c r="BI1255" i="4"/>
  <c r="BK1255" i="4" s="1"/>
  <c r="BL1255" i="4" s="1"/>
  <c r="BM1255" i="4" s="1"/>
  <c r="BI1265" i="4"/>
  <c r="BK1265" i="4" s="1"/>
  <c r="BL1265" i="4" s="1"/>
  <c r="BM1265" i="4" s="1"/>
  <c r="BP1269" i="4" s="1"/>
  <c r="BI1266" i="4"/>
  <c r="BK1266" i="4"/>
  <c r="BL1266" i="4" s="1"/>
  <c r="BM1266" i="4" s="1"/>
  <c r="BI1267" i="4"/>
  <c r="BK1267" i="4" s="1"/>
  <c r="BL1267" i="4" s="1"/>
  <c r="BM1267" i="4"/>
  <c r="BI1268" i="4"/>
  <c r="BK1268" i="4" s="1"/>
  <c r="BL1268" i="4" s="1"/>
  <c r="BM1268" i="4" s="1"/>
  <c r="BI1269" i="4"/>
  <c r="BK1269" i="4" s="1"/>
  <c r="BL1269" i="4" s="1"/>
  <c r="BM1269" i="4" s="1"/>
  <c r="BI1270" i="4"/>
  <c r="BK1270" i="4" s="1"/>
  <c r="BL1270" i="4" s="1"/>
  <c r="BM1270" i="4" s="1"/>
  <c r="BI1271" i="4"/>
  <c r="BK1271" i="4"/>
  <c r="BL1271" i="4"/>
  <c r="BM1271" i="4"/>
  <c r="BP1271" i="4"/>
  <c r="BR1271" i="4"/>
  <c r="BQ1271" i="4" s="1"/>
  <c r="BI1272" i="4"/>
  <c r="BK1272" i="4" s="1"/>
  <c r="BL1272" i="4" s="1"/>
  <c r="BM1272" i="4" s="1"/>
  <c r="BI1273" i="4"/>
  <c r="BK1273" i="4"/>
  <c r="BL1273" i="4" s="1"/>
  <c r="BM1273" i="4" s="1"/>
  <c r="BI1274" i="4"/>
  <c r="BK1274" i="4" s="1"/>
  <c r="BL1274" i="4" s="1"/>
  <c r="BM1274" i="4"/>
  <c r="BI1283" i="4"/>
  <c r="BK1283" i="4"/>
  <c r="BL1283" i="4" s="1"/>
  <c r="BM1283" i="4" s="1"/>
  <c r="BI1284" i="4"/>
  <c r="BK1284" i="4" s="1"/>
  <c r="BL1284" i="4" s="1"/>
  <c r="BM1284" i="4" s="1"/>
  <c r="BI1285" i="4"/>
  <c r="BK1285" i="4"/>
  <c r="BL1285" i="4" s="1"/>
  <c r="BM1285" i="4" s="1"/>
  <c r="BI1286" i="4"/>
  <c r="BK1286" i="4" s="1"/>
  <c r="BL1286" i="4" s="1"/>
  <c r="BM1286" i="4"/>
  <c r="BI1287" i="4"/>
  <c r="BK1287" i="4"/>
  <c r="BL1287" i="4" s="1"/>
  <c r="BM1287" i="4" s="1"/>
  <c r="BI1288" i="4"/>
  <c r="BK1288" i="4"/>
  <c r="BL1288" i="4"/>
  <c r="BM1288" i="4" s="1"/>
  <c r="BI1289" i="4"/>
  <c r="BK1289" i="4" s="1"/>
  <c r="BL1289" i="4" s="1"/>
  <c r="BM1289" i="4" s="1"/>
  <c r="BP1289" i="4"/>
  <c r="BR1289" i="4"/>
  <c r="BQ1289" i="4" s="1"/>
  <c r="BI1290" i="4"/>
  <c r="BK1290" i="4"/>
  <c r="BL1290" i="4" s="1"/>
  <c r="BM1290" i="4" s="1"/>
  <c r="BI1291" i="4"/>
  <c r="BK1291" i="4" s="1"/>
  <c r="BL1291" i="4" s="1"/>
  <c r="BM1291" i="4" s="1"/>
  <c r="BI1292" i="4"/>
  <c r="BK1292" i="4" s="1"/>
  <c r="BL1292" i="4" s="1"/>
  <c r="BM1292" i="4" s="1"/>
  <c r="BI1301" i="4"/>
  <c r="BK1301" i="4" s="1"/>
  <c r="BL1301" i="4" s="1"/>
  <c r="BM1301" i="4"/>
  <c r="BI1302" i="4"/>
  <c r="BK1302" i="4"/>
  <c r="BL1302" i="4" s="1"/>
  <c r="BM1302" i="4" s="1"/>
  <c r="BI1303" i="4"/>
  <c r="BK1303" i="4" s="1"/>
  <c r="BL1303" i="4" s="1"/>
  <c r="BM1303" i="4" s="1"/>
  <c r="BI1304" i="4"/>
  <c r="BK1304" i="4" s="1"/>
  <c r="BL1304" i="4" s="1"/>
  <c r="BM1304" i="4" s="1"/>
  <c r="BI1305" i="4"/>
  <c r="BK1305" i="4" s="1"/>
  <c r="BL1305" i="4" s="1"/>
  <c r="BM1305" i="4"/>
  <c r="BI1306" i="4"/>
  <c r="BK1306" i="4" s="1"/>
  <c r="BL1306" i="4" s="1"/>
  <c r="BM1306" i="4"/>
  <c r="BI1307" i="4"/>
  <c r="BK1307" i="4"/>
  <c r="BL1307" i="4"/>
  <c r="BM1307" i="4"/>
  <c r="BP1307" i="4"/>
  <c r="BR1307" i="4"/>
  <c r="BQ1307" i="4" s="1"/>
  <c r="BI1308" i="4"/>
  <c r="BK1308" i="4" s="1"/>
  <c r="BL1308" i="4"/>
  <c r="BM1308" i="4" s="1"/>
  <c r="BI1309" i="4"/>
  <c r="BK1309" i="4" s="1"/>
  <c r="BL1309" i="4" s="1"/>
  <c r="BM1309" i="4" s="1"/>
  <c r="BI1310" i="4"/>
  <c r="BK1310" i="4" s="1"/>
  <c r="BL1310" i="4"/>
  <c r="BM1310" i="4" s="1"/>
  <c r="BI1319" i="4"/>
  <c r="BK1319" i="4"/>
  <c r="BL1319" i="4" s="1"/>
  <c r="BM1319" i="4" s="1"/>
  <c r="BI1320" i="4"/>
  <c r="BK1320" i="4" s="1"/>
  <c r="BL1320" i="4"/>
  <c r="BM1320" i="4" s="1"/>
  <c r="BI1321" i="4"/>
  <c r="BK1321" i="4"/>
  <c r="BL1321" i="4" s="1"/>
  <c r="BM1321" i="4" s="1"/>
  <c r="BI1322" i="4"/>
  <c r="BK1322" i="4" s="1"/>
  <c r="BL1322" i="4"/>
  <c r="BM1322" i="4"/>
  <c r="BI1323" i="4"/>
  <c r="BK1323" i="4"/>
  <c r="BL1323" i="4" s="1"/>
  <c r="BM1323" i="4" s="1"/>
  <c r="BI1324" i="4"/>
  <c r="BK1324" i="4"/>
  <c r="BL1324" i="4" s="1"/>
  <c r="BM1324" i="4" s="1"/>
  <c r="BI1325" i="4"/>
  <c r="BK1325" i="4" s="1"/>
  <c r="BL1325" i="4" s="1"/>
  <c r="BM1325" i="4" s="1"/>
  <c r="BP1325" i="4"/>
  <c r="BR1325" i="4"/>
  <c r="BQ1325" i="4" s="1"/>
  <c r="BI1326" i="4"/>
  <c r="BK1326" i="4" s="1"/>
  <c r="BL1326" i="4" s="1"/>
  <c r="BM1326" i="4" s="1"/>
  <c r="BI1327" i="4"/>
  <c r="BK1327" i="4" s="1"/>
  <c r="BL1327" i="4"/>
  <c r="BM1327" i="4" s="1"/>
  <c r="BI1328" i="4"/>
  <c r="BK1328" i="4" s="1"/>
  <c r="BL1328" i="4" s="1"/>
  <c r="BM1328" i="4" s="1"/>
  <c r="BI1337" i="4"/>
  <c r="BK1337" i="4" s="1"/>
  <c r="BL1337" i="4"/>
  <c r="BM1337" i="4" s="1"/>
  <c r="BI1338" i="4"/>
  <c r="BK1338" i="4"/>
  <c r="BL1338" i="4" s="1"/>
  <c r="BM1338" i="4" s="1"/>
  <c r="BI1339" i="4"/>
  <c r="BK1339" i="4" s="1"/>
  <c r="BL1339" i="4"/>
  <c r="BM1339" i="4" s="1"/>
  <c r="BI1340" i="4"/>
  <c r="BK1340" i="4"/>
  <c r="BL1340" i="4" s="1"/>
  <c r="BM1340" i="4" s="1"/>
  <c r="BI1341" i="4"/>
  <c r="BK1341" i="4" s="1"/>
  <c r="BL1341" i="4"/>
  <c r="BM1341" i="4"/>
  <c r="BI1342" i="4"/>
  <c r="BK1342" i="4" s="1"/>
  <c r="BL1342" i="4" s="1"/>
  <c r="BM1342" i="4" s="1"/>
  <c r="BI1343" i="4"/>
  <c r="BK1343" i="4"/>
  <c r="BL1343" i="4" s="1"/>
  <c r="BM1343" i="4" s="1"/>
  <c r="BP1343" i="4"/>
  <c r="BR1343" i="4"/>
  <c r="BQ1343" i="4" s="1"/>
  <c r="BI1344" i="4"/>
  <c r="BK1344" i="4" s="1"/>
  <c r="BL1344" i="4" s="1"/>
  <c r="BM1344" i="4" s="1"/>
  <c r="BI1345" i="4"/>
  <c r="BK1345" i="4" s="1"/>
  <c r="BL1345" i="4" s="1"/>
  <c r="BM1345" i="4" s="1"/>
  <c r="BI1346" i="4"/>
  <c r="BK1346" i="4" s="1"/>
  <c r="BL1346" i="4"/>
  <c r="BM1346" i="4" s="1"/>
  <c r="BI1355" i="4"/>
  <c r="BK1355" i="4" s="1"/>
  <c r="BL1355" i="4" s="1"/>
  <c r="BM1355" i="4" s="1"/>
  <c r="BI1356" i="4"/>
  <c r="BK1356" i="4" s="1"/>
  <c r="BL1356" i="4"/>
  <c r="BM1356" i="4" s="1"/>
  <c r="BI1357" i="4"/>
  <c r="BK1357" i="4"/>
  <c r="BL1357" i="4" s="1"/>
  <c r="BM1357" i="4" s="1"/>
  <c r="BI1358" i="4"/>
  <c r="BK1358" i="4" s="1"/>
  <c r="BL1358" i="4"/>
  <c r="BM1358" i="4" s="1"/>
  <c r="BI1359" i="4"/>
  <c r="BK1359" i="4"/>
  <c r="BL1359" i="4" s="1"/>
  <c r="BM1359" i="4" s="1"/>
  <c r="BI1360" i="4"/>
  <c r="BK1360" i="4"/>
  <c r="BL1360" i="4" s="1"/>
  <c r="BM1360" i="4" s="1"/>
  <c r="BI1361" i="4"/>
  <c r="BK1361" i="4" s="1"/>
  <c r="BL1361" i="4" s="1"/>
  <c r="BM1361" i="4"/>
  <c r="BP1361" i="4"/>
  <c r="BR1361" i="4"/>
  <c r="BQ1361" i="4" s="1"/>
  <c r="BI1362" i="4"/>
  <c r="BK1362" i="4" s="1"/>
  <c r="BL1362" i="4" s="1"/>
  <c r="BM1362" i="4" s="1"/>
  <c r="BI1363" i="4"/>
  <c r="BK1363" i="4" s="1"/>
  <c r="BL1363" i="4" s="1"/>
  <c r="BM1363" i="4" s="1"/>
  <c r="BI1364" i="4"/>
  <c r="BK1364" i="4" s="1"/>
  <c r="BL1364" i="4" s="1"/>
  <c r="BM1364" i="4" s="1"/>
  <c r="BI1373" i="4"/>
  <c r="BK1373" i="4" s="1"/>
  <c r="BL1373" i="4"/>
  <c r="BM1373" i="4" s="1"/>
  <c r="BI1374" i="4"/>
  <c r="BK1374" i="4" s="1"/>
  <c r="BL1374" i="4" s="1"/>
  <c r="BM1374" i="4" s="1"/>
  <c r="BI1375" i="4"/>
  <c r="BK1375" i="4" s="1"/>
  <c r="BL1375" i="4"/>
  <c r="BM1375" i="4" s="1"/>
  <c r="BI1376" i="4"/>
  <c r="BK1376" i="4"/>
  <c r="BL1376" i="4" s="1"/>
  <c r="BM1376" i="4" s="1"/>
  <c r="BI1377" i="4"/>
  <c r="BK1377" i="4" s="1"/>
  <c r="BL1377" i="4" s="1"/>
  <c r="BM1377" i="4" s="1"/>
  <c r="BI1378" i="4"/>
  <c r="BK1378" i="4" s="1"/>
  <c r="BL1378" i="4"/>
  <c r="BM1378" i="4"/>
  <c r="BI1379" i="4"/>
  <c r="BK1379" i="4"/>
  <c r="BL1379" i="4" s="1"/>
  <c r="BM1379" i="4" s="1"/>
  <c r="BP1379" i="4"/>
  <c r="BR1379" i="4"/>
  <c r="BQ1379" i="4" s="1"/>
  <c r="BI1380" i="4"/>
  <c r="BK1380" i="4"/>
  <c r="BL1380" i="4" s="1"/>
  <c r="BM1380" i="4" s="1"/>
  <c r="BI1381" i="4"/>
  <c r="BK1381" i="4"/>
  <c r="BL1381" i="4" s="1"/>
  <c r="BM1381" i="4"/>
  <c r="BI1382" i="4"/>
  <c r="BK1382" i="4"/>
  <c r="BL1382" i="4"/>
  <c r="BM1382" i="4" s="1"/>
  <c r="BI1391" i="4"/>
  <c r="BK1391" i="4" s="1"/>
  <c r="BL1391" i="4" s="1"/>
  <c r="BM1391" i="4" s="1"/>
  <c r="BI1392" i="4"/>
  <c r="BK1392" i="4" s="1"/>
  <c r="BL1392" i="4" s="1"/>
  <c r="BM1392" i="4" s="1"/>
  <c r="BI1393" i="4"/>
  <c r="BK1393" i="4"/>
  <c r="BL1393" i="4" s="1"/>
  <c r="BM1393" i="4" s="1"/>
  <c r="BI1394" i="4"/>
  <c r="BK1394" i="4"/>
  <c r="BL1394" i="4" s="1"/>
  <c r="BM1394" i="4" s="1"/>
  <c r="BI1395" i="4"/>
  <c r="BK1395" i="4" s="1"/>
  <c r="BL1395" i="4" s="1"/>
  <c r="BM1395" i="4" s="1"/>
  <c r="BI1396" i="4"/>
  <c r="BK1396" i="4"/>
  <c r="BL1396" i="4" s="1"/>
  <c r="BM1396" i="4" s="1"/>
  <c r="BI1397" i="4"/>
  <c r="BK1397" i="4" s="1"/>
  <c r="BL1397" i="4" s="1"/>
  <c r="BM1397" i="4" s="1"/>
  <c r="BP1397" i="4"/>
  <c r="BR1397" i="4"/>
  <c r="BQ1397" i="4" s="1"/>
  <c r="BI1398" i="4"/>
  <c r="BK1398" i="4"/>
  <c r="BL1398" i="4" s="1"/>
  <c r="BM1398" i="4"/>
  <c r="BI1399" i="4"/>
  <c r="BK1399" i="4"/>
  <c r="BL1399" i="4" s="1"/>
  <c r="BM1399" i="4" s="1"/>
  <c r="BI1400" i="4"/>
  <c r="BK1400" i="4" s="1"/>
  <c r="BL1400" i="4" s="1"/>
  <c r="BM1400" i="4" s="1"/>
  <c r="BI1409" i="4"/>
  <c r="BK1409" i="4" s="1"/>
  <c r="BL1409" i="4" s="1"/>
  <c r="BM1409" i="4" s="1"/>
  <c r="BI1410" i="4"/>
  <c r="BK1410" i="4"/>
  <c r="BL1410" i="4" s="1"/>
  <c r="BM1410" i="4" s="1"/>
  <c r="BI1411" i="4"/>
  <c r="BK1411" i="4"/>
  <c r="BL1411" i="4" s="1"/>
  <c r="BM1411" i="4" s="1"/>
  <c r="BI1412" i="4"/>
  <c r="BK1412" i="4"/>
  <c r="BL1412" i="4" s="1"/>
  <c r="BM1412" i="4"/>
  <c r="BI1413" i="4"/>
  <c r="BK1413" i="4"/>
  <c r="BL1413" i="4"/>
  <c r="BM1413" i="4" s="1"/>
  <c r="BI1414" i="4"/>
  <c r="BK1414" i="4" s="1"/>
  <c r="BL1414" i="4"/>
  <c r="BM1414" i="4"/>
  <c r="BI1415" i="4"/>
  <c r="BK1415" i="4"/>
  <c r="BL1415" i="4"/>
  <c r="BM1415" i="4" s="1"/>
  <c r="BP1415" i="4"/>
  <c r="BR1415" i="4"/>
  <c r="BQ1415" i="4" s="1"/>
  <c r="BI1416" i="4"/>
  <c r="BK1416" i="4"/>
  <c r="BL1416" i="4" s="1"/>
  <c r="BM1416" i="4" s="1"/>
  <c r="BI1417" i="4"/>
  <c r="BK1417" i="4" s="1"/>
  <c r="BL1417" i="4" s="1"/>
  <c r="BM1417" i="4" s="1"/>
  <c r="BI1418" i="4"/>
  <c r="BK1418" i="4"/>
  <c r="BL1418" i="4" s="1"/>
  <c r="BM1418" i="4" s="1"/>
  <c r="BI1427" i="4"/>
  <c r="BK1427" i="4" s="1"/>
  <c r="BL1427" i="4" s="1"/>
  <c r="BM1427" i="4" s="1"/>
  <c r="BI1428" i="4"/>
  <c r="BK1428" i="4"/>
  <c r="BL1428" i="4" s="1"/>
  <c r="BM1428" i="4" s="1"/>
  <c r="BI1429" i="4"/>
  <c r="BK1429" i="4" s="1"/>
  <c r="BL1429" i="4" s="1"/>
  <c r="BM1429" i="4" s="1"/>
  <c r="BI1430" i="4"/>
  <c r="BK1430" i="4"/>
  <c r="BL1430" i="4" s="1"/>
  <c r="BM1430" i="4" s="1"/>
  <c r="BI1431" i="4"/>
  <c r="BK1431" i="4" s="1"/>
  <c r="BL1431" i="4" s="1"/>
  <c r="BM1431" i="4" s="1"/>
  <c r="BI1432" i="4"/>
  <c r="BK1432" i="4" s="1"/>
  <c r="BL1432" i="4" s="1"/>
  <c r="BM1432" i="4" s="1"/>
  <c r="BI1433" i="4"/>
  <c r="BK1433" i="4"/>
  <c r="BL1433" i="4" s="1"/>
  <c r="BM1433" i="4" s="1"/>
  <c r="BP1433" i="4"/>
  <c r="BR1433" i="4"/>
  <c r="BQ1433" i="4" s="1"/>
  <c r="BI1434" i="4"/>
  <c r="BK1434" i="4" s="1"/>
  <c r="BL1434" i="4" s="1"/>
  <c r="BM1434" i="4" s="1"/>
  <c r="BI1435" i="4"/>
  <c r="BK1435" i="4"/>
  <c r="BL1435" i="4" s="1"/>
  <c r="BM1435" i="4" s="1"/>
  <c r="BI1436" i="4"/>
  <c r="BK1436" i="4" s="1"/>
  <c r="BL1436" i="4" s="1"/>
  <c r="BM1436" i="4" s="1"/>
  <c r="BI1452" i="4"/>
  <c r="BK1452" i="4"/>
  <c r="BL1452" i="4" s="1"/>
  <c r="BM1452" i="4" s="1"/>
  <c r="BI1453" i="4"/>
  <c r="BK1453" i="4" s="1"/>
  <c r="BL1453" i="4" s="1"/>
  <c r="BM1453" i="4" s="1"/>
  <c r="BI1454" i="4"/>
  <c r="BK1454" i="4"/>
  <c r="BL1454" i="4" s="1"/>
  <c r="BM1454" i="4" s="1"/>
  <c r="BI1455" i="4"/>
  <c r="BK1455" i="4" s="1"/>
  <c r="BL1455" i="4" s="1"/>
  <c r="BM1455" i="4" s="1"/>
  <c r="BI1456" i="4"/>
  <c r="BK1456" i="4"/>
  <c r="BL1456" i="4" s="1"/>
  <c r="BM1456" i="4" s="1"/>
  <c r="BI1457" i="4"/>
  <c r="BK1457" i="4"/>
  <c r="BL1457" i="4" s="1"/>
  <c r="BM1457" i="4" s="1"/>
  <c r="BI1458" i="4"/>
  <c r="BK1458" i="4" s="1"/>
  <c r="BL1458" i="4" s="1"/>
  <c r="BM1458" i="4" s="1"/>
  <c r="BP1458" i="4"/>
  <c r="BQ1458" i="4"/>
  <c r="BR1458" i="4"/>
  <c r="BI1459" i="4"/>
  <c r="BK1459" i="4"/>
  <c r="BL1459" i="4" s="1"/>
  <c r="BM1459" i="4" s="1"/>
  <c r="BI1460" i="4"/>
  <c r="BK1460" i="4" s="1"/>
  <c r="BL1460" i="4" s="1"/>
  <c r="BM1460" i="4" s="1"/>
  <c r="BI1461" i="4"/>
  <c r="BK1461" i="4"/>
  <c r="BL1461" i="4" s="1"/>
  <c r="BM1461" i="4" s="1"/>
  <c r="BI1468" i="4"/>
  <c r="BK1468" i="4" s="1"/>
  <c r="BL1468" i="4" s="1"/>
  <c r="BM1468" i="4" s="1"/>
  <c r="BI1469" i="4"/>
  <c r="BK1469" i="4"/>
  <c r="BL1469" i="4" s="1"/>
  <c r="BM1469" i="4" s="1"/>
  <c r="BI1470" i="4"/>
  <c r="BK1470" i="4" s="1"/>
  <c r="BL1470" i="4" s="1"/>
  <c r="BM1470" i="4" s="1"/>
  <c r="BI1471" i="4"/>
  <c r="BK1471" i="4"/>
  <c r="BL1471" i="4" s="1"/>
  <c r="BM1471" i="4" s="1"/>
  <c r="BI1472" i="4"/>
  <c r="BK1472" i="4" s="1"/>
  <c r="BL1472" i="4" s="1"/>
  <c r="BM1472" i="4" s="1"/>
  <c r="BI1473" i="4"/>
  <c r="BK1473" i="4" s="1"/>
  <c r="BL1473" i="4" s="1"/>
  <c r="BM1473" i="4" s="1"/>
  <c r="BI1474" i="4"/>
  <c r="BK1474" i="4"/>
  <c r="BL1474" i="4" s="1"/>
  <c r="BM1474" i="4" s="1"/>
  <c r="BP1474" i="4"/>
  <c r="BR1474" i="4"/>
  <c r="BQ1474" i="4" s="1"/>
  <c r="BI1475" i="4"/>
  <c r="BK1475" i="4" s="1"/>
  <c r="BL1475" i="4" s="1"/>
  <c r="BM1475" i="4" s="1"/>
  <c r="BI1476" i="4"/>
  <c r="BK1476" i="4"/>
  <c r="BL1476" i="4" s="1"/>
  <c r="BM1476" i="4" s="1"/>
  <c r="BI1477" i="4"/>
  <c r="BK1477" i="4" s="1"/>
  <c r="BL1477" i="4" s="1"/>
  <c r="BM1477" i="4" s="1"/>
  <c r="BI1487" i="4"/>
  <c r="BK1487" i="4"/>
  <c r="BL1487" i="4" s="1"/>
  <c r="BM1487" i="4" s="1"/>
  <c r="BI1488" i="4"/>
  <c r="BK1488" i="4" s="1"/>
  <c r="BL1488" i="4" s="1"/>
  <c r="BM1488" i="4" s="1"/>
  <c r="BI1489" i="4"/>
  <c r="BK1489" i="4"/>
  <c r="BL1489" i="4" s="1"/>
  <c r="BM1489" i="4" s="1"/>
  <c r="BI1490" i="4"/>
  <c r="BK1490" i="4" s="1"/>
  <c r="BL1490" i="4" s="1"/>
  <c r="BM1490" i="4" s="1"/>
  <c r="BI1491" i="4"/>
  <c r="BK1491" i="4"/>
  <c r="BL1491" i="4" s="1"/>
  <c r="BM1491" i="4" s="1"/>
  <c r="BI1492" i="4"/>
  <c r="BK1492" i="4"/>
  <c r="BL1492" i="4" s="1"/>
  <c r="BM1492" i="4" s="1"/>
  <c r="BI1493" i="4"/>
  <c r="BK1493" i="4" s="1"/>
  <c r="BL1493" i="4" s="1"/>
  <c r="BM1493" i="4" s="1"/>
  <c r="BP1493" i="4"/>
  <c r="BQ1493" i="4"/>
  <c r="BR1493" i="4"/>
  <c r="BI1494" i="4"/>
  <c r="BK1494" i="4"/>
  <c r="BL1494" i="4" s="1"/>
  <c r="BM1494" i="4" s="1"/>
  <c r="BI1495" i="4"/>
  <c r="BK1495" i="4" s="1"/>
  <c r="BL1495" i="4" s="1"/>
  <c r="BM1495" i="4" s="1"/>
  <c r="BI1496" i="4"/>
  <c r="BK1496" i="4"/>
  <c r="BL1496" i="4" s="1"/>
  <c r="BM1496" i="4" s="1"/>
  <c r="BI1505" i="4"/>
  <c r="BK1505" i="4" s="1"/>
  <c r="BL1505" i="4" s="1"/>
  <c r="BM1505" i="4" s="1"/>
  <c r="BI1506" i="4"/>
  <c r="BK1506" i="4"/>
  <c r="BL1506" i="4" s="1"/>
  <c r="BM1506" i="4" s="1"/>
  <c r="BI1507" i="4"/>
  <c r="BK1507" i="4" s="1"/>
  <c r="BL1507" i="4" s="1"/>
  <c r="BM1507" i="4" s="1"/>
  <c r="BI1508" i="4"/>
  <c r="BK1508" i="4"/>
  <c r="BL1508" i="4" s="1"/>
  <c r="BM1508" i="4" s="1"/>
  <c r="BI1509" i="4"/>
  <c r="BK1509" i="4" s="1"/>
  <c r="BL1509" i="4" s="1"/>
  <c r="BM1509" i="4" s="1"/>
  <c r="BI1510" i="4"/>
  <c r="BK1510" i="4" s="1"/>
  <c r="BL1510" i="4" s="1"/>
  <c r="BM1510" i="4" s="1"/>
  <c r="BI1511" i="4"/>
  <c r="BK1511" i="4"/>
  <c r="BL1511" i="4" s="1"/>
  <c r="BM1511" i="4" s="1"/>
  <c r="BP1511" i="4"/>
  <c r="BR1511" i="4"/>
  <c r="BQ1511" i="4" s="1"/>
  <c r="BI1512" i="4"/>
  <c r="BK1512" i="4" s="1"/>
  <c r="BL1512" i="4" s="1"/>
  <c r="BM1512" i="4" s="1"/>
  <c r="BI1513" i="4"/>
  <c r="BK1513" i="4"/>
  <c r="BL1513" i="4" s="1"/>
  <c r="BM1513" i="4" s="1"/>
  <c r="BI1514" i="4"/>
  <c r="BK1514" i="4" s="1"/>
  <c r="BL1514" i="4" s="1"/>
  <c r="BM1514" i="4" s="1"/>
  <c r="BI1523" i="4"/>
  <c r="BK1523" i="4"/>
  <c r="BL1523" i="4" s="1"/>
  <c r="BM1523" i="4" s="1"/>
  <c r="BI1524" i="4"/>
  <c r="BK1524" i="4" s="1"/>
  <c r="BL1524" i="4" s="1"/>
  <c r="BM1524" i="4" s="1"/>
  <c r="BI1525" i="4"/>
  <c r="BK1525" i="4"/>
  <c r="BL1525" i="4" s="1"/>
  <c r="BM1525" i="4" s="1"/>
  <c r="BI1526" i="4"/>
  <c r="BK1526" i="4" s="1"/>
  <c r="BL1526" i="4" s="1"/>
  <c r="BM1526" i="4" s="1"/>
  <c r="BI1527" i="4"/>
  <c r="BK1527" i="4"/>
  <c r="BL1527" i="4" s="1"/>
  <c r="BM1527" i="4" s="1"/>
  <c r="BI1528" i="4"/>
  <c r="BK1528" i="4"/>
  <c r="BL1528" i="4" s="1"/>
  <c r="BM1528" i="4" s="1"/>
  <c r="BI1529" i="4"/>
  <c r="BK1529" i="4" s="1"/>
  <c r="BL1529" i="4" s="1"/>
  <c r="BM1529" i="4" s="1"/>
  <c r="BP1529" i="4"/>
  <c r="BQ1529" i="4"/>
  <c r="BR1529" i="4"/>
  <c r="BI1530" i="4"/>
  <c r="BK1530" i="4"/>
  <c r="BL1530" i="4" s="1"/>
  <c r="BM1530" i="4" s="1"/>
  <c r="BI1531" i="4"/>
  <c r="BK1531" i="4" s="1"/>
  <c r="BL1531" i="4" s="1"/>
  <c r="BM1531" i="4" s="1"/>
  <c r="BI1532" i="4"/>
  <c r="BK1532" i="4"/>
  <c r="BL1532" i="4" s="1"/>
  <c r="BM1532" i="4" s="1"/>
  <c r="L4" i="3"/>
  <c r="M4" i="3"/>
  <c r="L5" i="3"/>
  <c r="M5" i="3"/>
  <c r="Y5" i="3"/>
  <c r="AD5" i="3"/>
  <c r="AD6" i="3" s="1"/>
  <c r="AD7" i="3" s="1"/>
  <c r="AD8" i="3" s="1"/>
  <c r="AD9" i="3" s="1"/>
  <c r="AD10" i="3" s="1"/>
  <c r="AD11" i="3" s="1"/>
  <c r="AD12" i="3" s="1"/>
  <c r="L6" i="3"/>
  <c r="M6" i="3"/>
  <c r="Y6" i="3"/>
  <c r="L7" i="3"/>
  <c r="M7" i="3"/>
  <c r="L8" i="3"/>
  <c r="M8" i="3"/>
  <c r="L9" i="3"/>
  <c r="M9" i="3"/>
  <c r="V9" i="3"/>
  <c r="L10" i="3"/>
  <c r="M10" i="3"/>
  <c r="L11" i="3"/>
  <c r="M11" i="3"/>
  <c r="L12" i="3"/>
  <c r="M12" i="3"/>
  <c r="L13" i="3"/>
  <c r="M13" i="3"/>
  <c r="AD13" i="3"/>
  <c r="AD14" i="3" s="1"/>
  <c r="AD15" i="3" s="1"/>
  <c r="AD16" i="3" s="1"/>
  <c r="AD17" i="3" s="1"/>
  <c r="AD18" i="3" s="1"/>
  <c r="AD19" i="3" s="1"/>
  <c r="AD20" i="3" s="1"/>
  <c r="AD21" i="3" s="1"/>
  <c r="AD22" i="3" s="1"/>
  <c r="AD23" i="3" s="1"/>
  <c r="AD24" i="3" s="1"/>
  <c r="AD25" i="3" s="1"/>
  <c r="AD26" i="3" s="1"/>
  <c r="AD27" i="3" s="1"/>
  <c r="AD28" i="3" s="1"/>
  <c r="AD29" i="3" s="1"/>
  <c r="AD30" i="3" s="1"/>
  <c r="AD31" i="3" s="1"/>
  <c r="AD32" i="3" s="1"/>
  <c r="AD33" i="3" s="1"/>
  <c r="AD34" i="3" s="1"/>
  <c r="AD35" i="3" s="1"/>
  <c r="AD36" i="3" s="1"/>
  <c r="AD37" i="3" s="1"/>
  <c r="AD38" i="3" s="1"/>
  <c r="AD39" i="3" s="1"/>
  <c r="AD40" i="3" s="1"/>
  <c r="AD41" i="3" s="1"/>
  <c r="AD42" i="3" s="1"/>
  <c r="AD43" i="3" s="1"/>
  <c r="AD44" i="3" s="1"/>
  <c r="AD45" i="3" s="1"/>
  <c r="AD46" i="3" s="1"/>
  <c r="AD47" i="3" s="1"/>
  <c r="AD48" i="3" s="1"/>
  <c r="AD49" i="3" s="1"/>
  <c r="AD50" i="3" s="1"/>
  <c r="AD51" i="3" s="1"/>
  <c r="AD52" i="3" s="1"/>
  <c r="AD53" i="3" s="1"/>
  <c r="AD54" i="3" s="1"/>
  <c r="L14" i="3"/>
  <c r="M14" i="3"/>
  <c r="L15" i="3"/>
  <c r="M15" i="3"/>
  <c r="L16" i="3"/>
  <c r="M16" i="3"/>
  <c r="L17" i="3"/>
  <c r="M17" i="3"/>
  <c r="L18" i="3"/>
  <c r="M18" i="3"/>
  <c r="L19" i="3"/>
  <c r="M19" i="3"/>
  <c r="L20" i="3"/>
  <c r="M20" i="3"/>
  <c r="L21" i="3"/>
  <c r="M21" i="3"/>
  <c r="L22" i="3"/>
  <c r="M22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30" i="3"/>
  <c r="M30" i="3"/>
  <c r="L31" i="3"/>
  <c r="M31" i="3"/>
  <c r="L32" i="3"/>
  <c r="M32" i="3"/>
  <c r="L33" i="3"/>
  <c r="M33" i="3"/>
  <c r="L34" i="3"/>
  <c r="M34" i="3"/>
  <c r="L35" i="3"/>
  <c r="M35" i="3"/>
  <c r="L36" i="3"/>
  <c r="M36" i="3"/>
  <c r="L37" i="3"/>
  <c r="M37" i="3"/>
  <c r="L38" i="3"/>
  <c r="M38" i="3"/>
  <c r="L39" i="3"/>
  <c r="M39" i="3"/>
  <c r="L40" i="3"/>
  <c r="M40" i="3"/>
  <c r="L41" i="3"/>
  <c r="M41" i="3"/>
  <c r="V41" i="3"/>
  <c r="L42" i="3"/>
  <c r="M42" i="3"/>
  <c r="L43" i="3"/>
  <c r="M43" i="3"/>
  <c r="L44" i="3"/>
  <c r="M44" i="3"/>
  <c r="L45" i="3"/>
  <c r="M45" i="3"/>
  <c r="L46" i="3"/>
  <c r="M46" i="3"/>
  <c r="L47" i="3"/>
  <c r="M47" i="3"/>
  <c r="L48" i="3"/>
  <c r="M48" i="3"/>
  <c r="L49" i="3"/>
  <c r="M49" i="3"/>
  <c r="L50" i="3"/>
  <c r="M50" i="3"/>
  <c r="L51" i="3"/>
  <c r="M51" i="3"/>
  <c r="L52" i="3"/>
  <c r="M52" i="3"/>
  <c r="L53" i="3"/>
  <c r="M53" i="3"/>
  <c r="L54" i="3"/>
  <c r="M54" i="3"/>
  <c r="L55" i="3"/>
  <c r="M55" i="3"/>
  <c r="L56" i="3"/>
  <c r="M56" i="3"/>
  <c r="L57" i="3"/>
  <c r="M57" i="3"/>
  <c r="V57" i="3"/>
  <c r="L58" i="3"/>
  <c r="M58" i="3"/>
  <c r="L59" i="3"/>
  <c r="M59" i="3"/>
  <c r="L60" i="3"/>
  <c r="M60" i="3"/>
  <c r="L61" i="3"/>
  <c r="M61" i="3"/>
  <c r="L62" i="3"/>
  <c r="M62" i="3"/>
  <c r="L63" i="3"/>
  <c r="M63" i="3"/>
  <c r="L64" i="3"/>
  <c r="M64" i="3"/>
  <c r="L65" i="3"/>
  <c r="M65" i="3"/>
  <c r="L66" i="3"/>
  <c r="M66" i="3"/>
  <c r="L67" i="3"/>
  <c r="M67" i="3"/>
  <c r="L68" i="3"/>
  <c r="M68" i="3"/>
  <c r="L69" i="3"/>
  <c r="M69" i="3"/>
  <c r="L70" i="3"/>
  <c r="M70" i="3"/>
  <c r="L71" i="3"/>
  <c r="M71" i="3"/>
  <c r="L72" i="3"/>
  <c r="M72" i="3"/>
  <c r="L73" i="3"/>
  <c r="M73" i="3"/>
  <c r="L74" i="3"/>
  <c r="M74" i="3"/>
  <c r="L75" i="3"/>
  <c r="M75" i="3"/>
  <c r="L76" i="3"/>
  <c r="M76" i="3"/>
  <c r="L77" i="3"/>
  <c r="M77" i="3"/>
  <c r="V77" i="3"/>
  <c r="L78" i="3"/>
  <c r="M78" i="3"/>
  <c r="L79" i="3"/>
  <c r="M79" i="3"/>
  <c r="L80" i="3"/>
  <c r="M80" i="3"/>
  <c r="L81" i="3"/>
  <c r="M81" i="3"/>
  <c r="L82" i="3"/>
  <c r="M82" i="3"/>
  <c r="L83" i="3"/>
  <c r="M83" i="3"/>
  <c r="L84" i="3"/>
  <c r="M84" i="3"/>
  <c r="L85" i="3"/>
  <c r="M85" i="3"/>
  <c r="L86" i="3"/>
  <c r="M86" i="3"/>
  <c r="L87" i="3"/>
  <c r="M87" i="3"/>
  <c r="L88" i="3"/>
  <c r="M88" i="3"/>
  <c r="L89" i="3"/>
  <c r="M89" i="3"/>
  <c r="L90" i="3"/>
  <c r="M90" i="3"/>
  <c r="L91" i="3"/>
  <c r="M91" i="3"/>
  <c r="L92" i="3"/>
  <c r="M92" i="3"/>
  <c r="L93" i="3"/>
  <c r="M93" i="3"/>
  <c r="L94" i="3"/>
  <c r="M94" i="3"/>
  <c r="L95" i="3"/>
  <c r="M95" i="3"/>
  <c r="L96" i="3"/>
  <c r="M96" i="3"/>
  <c r="L97" i="3"/>
  <c r="M97" i="3"/>
  <c r="L98" i="3"/>
  <c r="M98" i="3"/>
  <c r="L99" i="3"/>
  <c r="M99" i="3"/>
  <c r="L100" i="3"/>
  <c r="M100" i="3"/>
  <c r="L101" i="3"/>
  <c r="M101" i="3"/>
  <c r="L102" i="3"/>
  <c r="M102" i="3"/>
  <c r="L103" i="3"/>
  <c r="M103" i="3"/>
  <c r="L104" i="3"/>
  <c r="M104" i="3"/>
  <c r="L105" i="3"/>
  <c r="M105" i="3"/>
  <c r="L106" i="3"/>
  <c r="M106" i="3"/>
  <c r="L107" i="3"/>
  <c r="M107" i="3"/>
  <c r="L108" i="3"/>
  <c r="M108" i="3"/>
  <c r="L109" i="3"/>
  <c r="M109" i="3"/>
  <c r="V109" i="3"/>
  <c r="L110" i="3"/>
  <c r="M110" i="3"/>
  <c r="L111" i="3"/>
  <c r="M111" i="3"/>
  <c r="L112" i="3"/>
  <c r="M112" i="3"/>
  <c r="L113" i="3"/>
  <c r="M113" i="3"/>
  <c r="L114" i="3"/>
  <c r="M114" i="3"/>
  <c r="L115" i="3"/>
  <c r="M115" i="3"/>
  <c r="L116" i="3"/>
  <c r="M116" i="3"/>
  <c r="L117" i="3"/>
  <c r="M117" i="3"/>
  <c r="V117" i="3"/>
  <c r="L118" i="3"/>
  <c r="M118" i="3"/>
  <c r="L119" i="3"/>
  <c r="M119" i="3"/>
  <c r="L120" i="3"/>
  <c r="M120" i="3"/>
  <c r="L121" i="3"/>
  <c r="M121" i="3"/>
  <c r="L122" i="3"/>
  <c r="M122" i="3"/>
  <c r="L123" i="3"/>
  <c r="M123" i="3"/>
  <c r="L124" i="3"/>
  <c r="M124" i="3"/>
  <c r="L125" i="3"/>
  <c r="M125" i="3"/>
  <c r="L126" i="3"/>
  <c r="M126" i="3"/>
  <c r="L127" i="3"/>
  <c r="M127" i="3"/>
  <c r="L128" i="3"/>
  <c r="M128" i="3"/>
  <c r="L129" i="3"/>
  <c r="M129" i="3"/>
  <c r="L130" i="3"/>
  <c r="M130" i="3"/>
  <c r="L131" i="3"/>
  <c r="M131" i="3"/>
  <c r="L132" i="3"/>
  <c r="M132" i="3"/>
  <c r="L133" i="3"/>
  <c r="M133" i="3"/>
  <c r="L134" i="3"/>
  <c r="M134" i="3"/>
  <c r="L135" i="3"/>
  <c r="M135" i="3"/>
  <c r="L136" i="3"/>
  <c r="M136" i="3"/>
  <c r="L137" i="3"/>
  <c r="M137" i="3"/>
  <c r="L138" i="3"/>
  <c r="M138" i="3"/>
  <c r="L139" i="3"/>
  <c r="M139" i="3"/>
  <c r="L140" i="3"/>
  <c r="M140" i="3"/>
  <c r="L141" i="3"/>
  <c r="M141" i="3"/>
  <c r="V141" i="3"/>
  <c r="L142" i="3"/>
  <c r="M142" i="3"/>
  <c r="L143" i="3"/>
  <c r="M143" i="3"/>
  <c r="L144" i="3"/>
  <c r="M144" i="3"/>
  <c r="L145" i="3"/>
  <c r="M145" i="3"/>
  <c r="L146" i="3"/>
  <c r="M146" i="3"/>
  <c r="L147" i="3"/>
  <c r="M147" i="3"/>
  <c r="L148" i="3"/>
  <c r="M148" i="3"/>
  <c r="L149" i="3"/>
  <c r="M149" i="3"/>
  <c r="L150" i="3"/>
  <c r="M150" i="3"/>
  <c r="L151" i="3"/>
  <c r="M151" i="3"/>
  <c r="L152" i="3"/>
  <c r="M152" i="3"/>
  <c r="L153" i="3"/>
  <c r="M153" i="3"/>
  <c r="L154" i="3"/>
  <c r="M154" i="3"/>
  <c r="L155" i="3"/>
  <c r="M155" i="3"/>
  <c r="L156" i="3"/>
  <c r="M156" i="3"/>
  <c r="L157" i="3"/>
  <c r="M157" i="3"/>
  <c r="L158" i="3"/>
  <c r="M158" i="3"/>
  <c r="L159" i="3"/>
  <c r="M159" i="3"/>
  <c r="L160" i="3"/>
  <c r="M160" i="3"/>
  <c r="L161" i="3"/>
  <c r="M161" i="3"/>
  <c r="L162" i="3"/>
  <c r="M162" i="3"/>
  <c r="L163" i="3"/>
  <c r="M163" i="3"/>
  <c r="L164" i="3"/>
  <c r="M164" i="3"/>
  <c r="L165" i="3"/>
  <c r="M165" i="3"/>
  <c r="L166" i="3"/>
  <c r="M166" i="3"/>
  <c r="L167" i="3"/>
  <c r="M167" i="3"/>
  <c r="L168" i="3"/>
  <c r="M168" i="3"/>
  <c r="L169" i="3"/>
  <c r="M169" i="3"/>
  <c r="L170" i="3"/>
  <c r="M170" i="3"/>
  <c r="L171" i="3"/>
  <c r="M171" i="3"/>
  <c r="L172" i="3"/>
  <c r="M172" i="3"/>
  <c r="L173" i="3"/>
  <c r="M173" i="3"/>
  <c r="V173" i="3"/>
  <c r="L174" i="3"/>
  <c r="M174" i="3"/>
  <c r="L175" i="3"/>
  <c r="M175" i="3"/>
  <c r="L176" i="3"/>
  <c r="M176" i="3"/>
  <c r="L177" i="3"/>
  <c r="M177" i="3"/>
  <c r="L178" i="3"/>
  <c r="M178" i="3"/>
  <c r="L179" i="3"/>
  <c r="M179" i="3"/>
  <c r="L180" i="3"/>
  <c r="M180" i="3"/>
  <c r="L181" i="3"/>
  <c r="M181" i="3"/>
  <c r="V181" i="3"/>
  <c r="L182" i="3"/>
  <c r="M182" i="3"/>
  <c r="L183" i="3"/>
  <c r="M183" i="3"/>
  <c r="L184" i="3"/>
  <c r="M184" i="3"/>
  <c r="L185" i="3"/>
  <c r="M185" i="3"/>
  <c r="L186" i="3"/>
  <c r="M186" i="3"/>
  <c r="L187" i="3"/>
  <c r="M187" i="3"/>
  <c r="L188" i="3"/>
  <c r="M188" i="3"/>
  <c r="L189" i="3"/>
  <c r="M189" i="3"/>
  <c r="L190" i="3"/>
  <c r="M190" i="3"/>
  <c r="L191" i="3"/>
  <c r="M191" i="3"/>
  <c r="L192" i="3"/>
  <c r="M192" i="3"/>
  <c r="L193" i="3"/>
  <c r="M193" i="3"/>
  <c r="L194" i="3"/>
  <c r="M194" i="3"/>
  <c r="L195" i="3"/>
  <c r="M195" i="3"/>
  <c r="L196" i="3"/>
  <c r="M196" i="3"/>
  <c r="L197" i="3"/>
  <c r="M197" i="3"/>
  <c r="L198" i="3"/>
  <c r="M198" i="3"/>
  <c r="L199" i="3"/>
  <c r="M199" i="3"/>
  <c r="L200" i="3"/>
  <c r="M200" i="3"/>
  <c r="L201" i="3"/>
  <c r="M201" i="3"/>
  <c r="L202" i="3"/>
  <c r="M202" i="3"/>
  <c r="L203" i="3"/>
  <c r="M203" i="3"/>
  <c r="L204" i="3"/>
  <c r="M204" i="3"/>
  <c r="L205" i="3"/>
  <c r="M205" i="3"/>
  <c r="V205" i="3"/>
  <c r="L206" i="3"/>
  <c r="M206" i="3"/>
  <c r="L207" i="3"/>
  <c r="M207" i="3"/>
  <c r="L208" i="3"/>
  <c r="M208" i="3"/>
  <c r="L209" i="3"/>
  <c r="M209" i="3"/>
  <c r="L210" i="3"/>
  <c r="M210" i="3"/>
  <c r="L211" i="3"/>
  <c r="M211" i="3"/>
  <c r="L212" i="3"/>
  <c r="M212" i="3"/>
  <c r="L213" i="3"/>
  <c r="M213" i="3"/>
  <c r="L214" i="3"/>
  <c r="M214" i="3"/>
  <c r="L215" i="3"/>
  <c r="M215" i="3"/>
  <c r="L216" i="3"/>
  <c r="M216" i="3"/>
  <c r="L217" i="3"/>
  <c r="M217" i="3"/>
  <c r="L218" i="3"/>
  <c r="M218" i="3"/>
  <c r="L219" i="3"/>
  <c r="M219" i="3"/>
  <c r="L220" i="3"/>
  <c r="M220" i="3"/>
  <c r="L221" i="3"/>
  <c r="M221" i="3"/>
  <c r="L222" i="3"/>
  <c r="M222" i="3"/>
  <c r="L223" i="3"/>
  <c r="M223" i="3"/>
  <c r="L224" i="3"/>
  <c r="M224" i="3"/>
  <c r="L225" i="3"/>
  <c r="M225" i="3"/>
  <c r="L226" i="3"/>
  <c r="M226" i="3"/>
  <c r="L227" i="3"/>
  <c r="M227" i="3"/>
  <c r="L228" i="3"/>
  <c r="M228" i="3"/>
  <c r="L229" i="3"/>
  <c r="M229" i="3"/>
  <c r="L230" i="3"/>
  <c r="M230" i="3"/>
  <c r="L231" i="3"/>
  <c r="M231" i="3"/>
  <c r="L232" i="3"/>
  <c r="M232" i="3"/>
  <c r="L233" i="3"/>
  <c r="M233" i="3"/>
  <c r="L234" i="3"/>
  <c r="M234" i="3"/>
  <c r="L235" i="3"/>
  <c r="M235" i="3"/>
  <c r="L236" i="3"/>
  <c r="M236" i="3"/>
  <c r="L237" i="3"/>
  <c r="M237" i="3"/>
  <c r="V237" i="3"/>
  <c r="L238" i="3"/>
  <c r="M238" i="3"/>
  <c r="L239" i="3"/>
  <c r="M239" i="3"/>
  <c r="L240" i="3"/>
  <c r="M240" i="3"/>
  <c r="L241" i="3"/>
  <c r="M241" i="3"/>
  <c r="L242" i="3"/>
  <c r="M242" i="3"/>
  <c r="L243" i="3"/>
  <c r="M243" i="3"/>
  <c r="L244" i="3"/>
  <c r="M244" i="3"/>
  <c r="L245" i="3"/>
  <c r="M245" i="3"/>
  <c r="V245" i="3"/>
  <c r="L246" i="3"/>
  <c r="M246" i="3"/>
  <c r="L247" i="3"/>
  <c r="M247" i="3"/>
  <c r="L248" i="3"/>
  <c r="M248" i="3"/>
  <c r="L249" i="3"/>
  <c r="M249" i="3"/>
  <c r="L250" i="3"/>
  <c r="M250" i="3"/>
  <c r="L251" i="3"/>
  <c r="M251" i="3"/>
  <c r="L252" i="3"/>
  <c r="M252" i="3"/>
  <c r="L253" i="3"/>
  <c r="M253" i="3"/>
  <c r="L254" i="3"/>
  <c r="M254" i="3"/>
  <c r="L255" i="3"/>
  <c r="M255" i="3"/>
  <c r="L256" i="3"/>
  <c r="M256" i="3"/>
  <c r="L257" i="3"/>
  <c r="M257" i="3"/>
  <c r="L258" i="3"/>
  <c r="M258" i="3"/>
  <c r="L259" i="3"/>
  <c r="M259" i="3"/>
  <c r="L260" i="3"/>
  <c r="M260" i="3"/>
  <c r="L261" i="3"/>
  <c r="M261" i="3"/>
  <c r="L262" i="3"/>
  <c r="M262" i="3"/>
  <c r="L263" i="3"/>
  <c r="M263" i="3"/>
  <c r="L264" i="3"/>
  <c r="M264" i="3"/>
  <c r="L265" i="3"/>
  <c r="M265" i="3"/>
  <c r="L266" i="3"/>
  <c r="M266" i="3"/>
  <c r="L267" i="3"/>
  <c r="M267" i="3"/>
  <c r="L268" i="3"/>
  <c r="M268" i="3"/>
  <c r="L269" i="3"/>
  <c r="M269" i="3"/>
  <c r="V269" i="3"/>
  <c r="L270" i="3"/>
  <c r="M270" i="3"/>
  <c r="L271" i="3"/>
  <c r="M271" i="3"/>
  <c r="L272" i="3"/>
  <c r="M272" i="3"/>
  <c r="L273" i="3"/>
  <c r="M273" i="3"/>
  <c r="L274" i="3"/>
  <c r="M274" i="3"/>
  <c r="L275" i="3"/>
  <c r="M275" i="3"/>
  <c r="L276" i="3"/>
  <c r="M276" i="3"/>
  <c r="L277" i="3"/>
  <c r="M277" i="3"/>
  <c r="L278" i="3"/>
  <c r="M278" i="3"/>
  <c r="L279" i="3"/>
  <c r="M279" i="3"/>
  <c r="L280" i="3"/>
  <c r="M280" i="3"/>
  <c r="L281" i="3"/>
  <c r="M281" i="3"/>
  <c r="L282" i="3"/>
  <c r="M282" i="3"/>
  <c r="L283" i="3"/>
  <c r="M283" i="3"/>
  <c r="L284" i="3"/>
  <c r="M284" i="3"/>
  <c r="L285" i="3"/>
  <c r="M285" i="3"/>
  <c r="L286" i="3"/>
  <c r="M286" i="3"/>
  <c r="L287" i="3"/>
  <c r="M287" i="3"/>
  <c r="L288" i="3"/>
  <c r="M288" i="3"/>
  <c r="L289" i="3"/>
  <c r="M289" i="3"/>
  <c r="L290" i="3"/>
  <c r="M290" i="3"/>
  <c r="L291" i="3"/>
  <c r="M291" i="3"/>
  <c r="L292" i="3"/>
  <c r="M292" i="3"/>
  <c r="L293" i="3"/>
  <c r="M293" i="3"/>
  <c r="L294" i="3"/>
  <c r="M294" i="3"/>
  <c r="L295" i="3"/>
  <c r="M295" i="3"/>
  <c r="L296" i="3"/>
  <c r="M296" i="3"/>
  <c r="L297" i="3"/>
  <c r="M297" i="3"/>
  <c r="L298" i="3"/>
  <c r="M298" i="3"/>
  <c r="L299" i="3"/>
  <c r="M299" i="3"/>
  <c r="L300" i="3"/>
  <c r="M300" i="3"/>
  <c r="L301" i="3"/>
  <c r="M301" i="3"/>
  <c r="V301" i="3"/>
  <c r="L302" i="3"/>
  <c r="M302" i="3"/>
  <c r="L303" i="3"/>
  <c r="M303" i="3"/>
  <c r="L304" i="3"/>
  <c r="M304" i="3"/>
  <c r="L305" i="3"/>
  <c r="M305" i="3"/>
  <c r="L306" i="3"/>
  <c r="M306" i="3"/>
  <c r="L307" i="3"/>
  <c r="M307" i="3"/>
  <c r="L308" i="3"/>
  <c r="M308" i="3"/>
  <c r="L309" i="3"/>
  <c r="M309" i="3"/>
  <c r="V309" i="3"/>
  <c r="L310" i="3"/>
  <c r="M310" i="3"/>
  <c r="L311" i="3"/>
  <c r="M311" i="3"/>
  <c r="L312" i="3"/>
  <c r="M312" i="3"/>
  <c r="L313" i="3"/>
  <c r="M313" i="3"/>
  <c r="L314" i="3"/>
  <c r="M314" i="3"/>
  <c r="L315" i="3"/>
  <c r="M315" i="3"/>
  <c r="L316" i="3"/>
  <c r="M316" i="3"/>
  <c r="L317" i="3"/>
  <c r="M317" i="3"/>
  <c r="L318" i="3"/>
  <c r="M318" i="3"/>
  <c r="L319" i="3"/>
  <c r="M319" i="3"/>
  <c r="L320" i="3"/>
  <c r="M320" i="3"/>
  <c r="L321" i="3"/>
  <c r="M321" i="3"/>
  <c r="L322" i="3"/>
  <c r="M322" i="3"/>
  <c r="L323" i="3"/>
  <c r="M323" i="3"/>
  <c r="L324" i="3"/>
  <c r="M324" i="3"/>
  <c r="L325" i="3"/>
  <c r="M325" i="3"/>
  <c r="L326" i="3"/>
  <c r="M326" i="3"/>
  <c r="L327" i="3"/>
  <c r="M327" i="3"/>
  <c r="L328" i="3"/>
  <c r="M328" i="3"/>
  <c r="L329" i="3"/>
  <c r="M329" i="3"/>
  <c r="L330" i="3"/>
  <c r="M330" i="3"/>
  <c r="L331" i="3"/>
  <c r="M331" i="3"/>
  <c r="L332" i="3"/>
  <c r="M332" i="3"/>
  <c r="L333" i="3"/>
  <c r="M333" i="3"/>
  <c r="V333" i="3"/>
  <c r="L334" i="3"/>
  <c r="M334" i="3"/>
  <c r="L335" i="3"/>
  <c r="M335" i="3"/>
  <c r="L336" i="3"/>
  <c r="M336" i="3"/>
  <c r="L337" i="3"/>
  <c r="M337" i="3"/>
  <c r="L338" i="3"/>
  <c r="M338" i="3"/>
  <c r="L339" i="3"/>
  <c r="M339" i="3"/>
  <c r="L340" i="3"/>
  <c r="M340" i="3"/>
  <c r="L341" i="3"/>
  <c r="M341" i="3"/>
  <c r="L342" i="3"/>
  <c r="M342" i="3"/>
  <c r="L343" i="3"/>
  <c r="M343" i="3"/>
  <c r="L344" i="3"/>
  <c r="M344" i="3"/>
  <c r="L345" i="3"/>
  <c r="M345" i="3"/>
  <c r="L346" i="3"/>
  <c r="M346" i="3"/>
  <c r="L347" i="3"/>
  <c r="M347" i="3"/>
  <c r="L348" i="3"/>
  <c r="M348" i="3"/>
  <c r="L349" i="3"/>
  <c r="M349" i="3"/>
  <c r="L350" i="3"/>
  <c r="M350" i="3"/>
  <c r="L351" i="3"/>
  <c r="M351" i="3"/>
  <c r="L352" i="3"/>
  <c r="M352" i="3"/>
  <c r="L353" i="3"/>
  <c r="M353" i="3"/>
  <c r="L354" i="3"/>
  <c r="M354" i="3"/>
  <c r="L355" i="3"/>
  <c r="M355" i="3"/>
  <c r="L356" i="3"/>
  <c r="M356" i="3"/>
  <c r="L357" i="3"/>
  <c r="M357" i="3"/>
  <c r="L358" i="3"/>
  <c r="M358" i="3"/>
  <c r="L359" i="3"/>
  <c r="M359" i="3"/>
  <c r="L360" i="3"/>
  <c r="M360" i="3"/>
  <c r="L361" i="3"/>
  <c r="M361" i="3"/>
  <c r="L362" i="3"/>
  <c r="M362" i="3"/>
  <c r="L363" i="3"/>
  <c r="M363" i="3"/>
  <c r="V363" i="3"/>
  <c r="L364" i="3"/>
  <c r="M364" i="3"/>
  <c r="L365" i="3"/>
  <c r="M365" i="3"/>
  <c r="L366" i="3"/>
  <c r="M366" i="3"/>
  <c r="L367" i="3"/>
  <c r="M367" i="3"/>
  <c r="V367" i="3"/>
  <c r="L368" i="3"/>
  <c r="M368" i="3"/>
  <c r="L369" i="3"/>
  <c r="M369" i="3"/>
  <c r="L370" i="3"/>
  <c r="M370" i="3"/>
  <c r="V370" i="3"/>
  <c r="L371" i="3"/>
  <c r="M371" i="3"/>
  <c r="V371" i="3"/>
  <c r="L372" i="3"/>
  <c r="M372" i="3"/>
  <c r="L373" i="3"/>
  <c r="M373" i="3"/>
  <c r="L374" i="3"/>
  <c r="M374" i="3"/>
  <c r="L375" i="3"/>
  <c r="M375" i="3"/>
  <c r="V375" i="3"/>
  <c r="L376" i="3"/>
  <c r="M376" i="3"/>
  <c r="L377" i="3"/>
  <c r="M377" i="3"/>
  <c r="L378" i="3"/>
  <c r="M378" i="3"/>
  <c r="V378" i="3"/>
  <c r="L379" i="3"/>
  <c r="M379" i="3"/>
  <c r="V379" i="3"/>
  <c r="L380" i="3"/>
  <c r="M380" i="3"/>
  <c r="L381" i="3"/>
  <c r="M381" i="3"/>
  <c r="L382" i="3"/>
  <c r="M382" i="3"/>
  <c r="L383" i="3"/>
  <c r="M383" i="3"/>
  <c r="V383" i="3"/>
  <c r="L384" i="3"/>
  <c r="M384" i="3"/>
  <c r="L385" i="3"/>
  <c r="M385" i="3"/>
  <c r="L386" i="3"/>
  <c r="M386" i="3"/>
  <c r="V386" i="3"/>
  <c r="L387" i="3"/>
  <c r="M387" i="3"/>
  <c r="V387" i="3"/>
  <c r="L388" i="3"/>
  <c r="M388" i="3"/>
  <c r="L389" i="3"/>
  <c r="M389" i="3"/>
  <c r="L390" i="3"/>
  <c r="M390" i="3"/>
  <c r="L391" i="3"/>
  <c r="M391" i="3"/>
  <c r="V391" i="3"/>
  <c r="L392" i="3"/>
  <c r="M392" i="3"/>
  <c r="L393" i="3"/>
  <c r="M393" i="3"/>
  <c r="L394" i="3"/>
  <c r="M394" i="3"/>
  <c r="V394" i="3"/>
  <c r="L395" i="3"/>
  <c r="M395" i="3"/>
  <c r="V395" i="3"/>
  <c r="L396" i="3"/>
  <c r="M396" i="3"/>
  <c r="L397" i="3"/>
  <c r="M397" i="3"/>
  <c r="L398" i="3"/>
  <c r="M398" i="3"/>
  <c r="L399" i="3"/>
  <c r="M399" i="3"/>
  <c r="V399" i="3"/>
  <c r="L400" i="3"/>
  <c r="M400" i="3"/>
  <c r="L401" i="3"/>
  <c r="M401" i="3"/>
  <c r="L402" i="3"/>
  <c r="M402" i="3"/>
  <c r="V402" i="3"/>
  <c r="L403" i="3"/>
  <c r="M403" i="3"/>
  <c r="V403" i="3"/>
  <c r="L404" i="3"/>
  <c r="M404" i="3"/>
  <c r="L405" i="3"/>
  <c r="M405" i="3"/>
  <c r="L406" i="3"/>
  <c r="M406" i="3"/>
  <c r="L407" i="3"/>
  <c r="M407" i="3"/>
  <c r="V407" i="3"/>
  <c r="L408" i="3"/>
  <c r="M408" i="3"/>
  <c r="L409" i="3"/>
  <c r="M409" i="3"/>
  <c r="L410" i="3"/>
  <c r="M410" i="3"/>
  <c r="V410" i="3"/>
  <c r="L411" i="3"/>
  <c r="M411" i="3"/>
  <c r="V411" i="3"/>
  <c r="U412" i="3"/>
  <c r="V25" i="3" s="1"/>
  <c r="L415" i="3"/>
  <c r="M415" i="3"/>
  <c r="L416" i="3"/>
  <c r="M416" i="3"/>
  <c r="L417" i="3"/>
  <c r="M417" i="3"/>
  <c r="L418" i="3"/>
  <c r="M418" i="3"/>
  <c r="L419" i="3"/>
  <c r="M419" i="3"/>
  <c r="L420" i="3"/>
  <c r="M420" i="3"/>
  <c r="L421" i="3"/>
  <c r="M421" i="3"/>
  <c r="L422" i="3"/>
  <c r="M422" i="3"/>
  <c r="L423" i="3"/>
  <c r="M423" i="3"/>
  <c r="L424" i="3"/>
  <c r="M424" i="3"/>
  <c r="L425" i="3"/>
  <c r="M425" i="3"/>
  <c r="L426" i="3"/>
  <c r="M426" i="3"/>
  <c r="L427" i="3"/>
  <c r="M427" i="3"/>
  <c r="L428" i="3"/>
  <c r="M428" i="3"/>
  <c r="L429" i="3"/>
  <c r="M429" i="3"/>
  <c r="L430" i="3"/>
  <c r="M430" i="3"/>
  <c r="L431" i="3"/>
  <c r="M431" i="3"/>
  <c r="L432" i="3"/>
  <c r="M432" i="3"/>
  <c r="L433" i="3"/>
  <c r="M433" i="3"/>
  <c r="L434" i="3"/>
  <c r="M434" i="3"/>
  <c r="L435" i="3"/>
  <c r="M435" i="3"/>
  <c r="L436" i="3"/>
  <c r="M436" i="3"/>
  <c r="L437" i="3"/>
  <c r="M437" i="3"/>
  <c r="L438" i="3"/>
  <c r="M438" i="3"/>
  <c r="L439" i="3"/>
  <c r="M439" i="3"/>
  <c r="L440" i="3"/>
  <c r="M440" i="3"/>
  <c r="L441" i="3"/>
  <c r="M441" i="3"/>
  <c r="L442" i="3"/>
  <c r="M442" i="3"/>
  <c r="L443" i="3"/>
  <c r="M443" i="3"/>
  <c r="L444" i="3"/>
  <c r="M444" i="3"/>
  <c r="L445" i="3"/>
  <c r="M445" i="3"/>
  <c r="L446" i="3"/>
  <c r="M446" i="3"/>
  <c r="L447" i="3"/>
  <c r="M447" i="3"/>
  <c r="L448" i="3"/>
  <c r="M448" i="3"/>
  <c r="L449" i="3"/>
  <c r="M449" i="3"/>
  <c r="L450" i="3"/>
  <c r="M450" i="3"/>
  <c r="L451" i="3"/>
  <c r="M451" i="3"/>
  <c r="L452" i="3"/>
  <c r="M452" i="3"/>
  <c r="L453" i="3"/>
  <c r="M453" i="3"/>
  <c r="L454" i="3"/>
  <c r="M454" i="3"/>
  <c r="L455" i="3"/>
  <c r="M455" i="3"/>
  <c r="L456" i="3"/>
  <c r="M456" i="3"/>
  <c r="L457" i="3"/>
  <c r="M457" i="3"/>
  <c r="L458" i="3"/>
  <c r="M458" i="3"/>
  <c r="L459" i="3"/>
  <c r="M459" i="3"/>
  <c r="L460" i="3"/>
  <c r="M460" i="3"/>
  <c r="L461" i="3"/>
  <c r="M461" i="3"/>
  <c r="L462" i="3"/>
  <c r="M462" i="3"/>
  <c r="L463" i="3"/>
  <c r="M463" i="3"/>
  <c r="L464" i="3"/>
  <c r="M464" i="3"/>
  <c r="L465" i="3"/>
  <c r="M465" i="3"/>
  <c r="L466" i="3"/>
  <c r="M466" i="3"/>
  <c r="L467" i="3"/>
  <c r="M467" i="3"/>
  <c r="L468" i="3"/>
  <c r="M468" i="3"/>
  <c r="L469" i="3"/>
  <c r="M469" i="3"/>
  <c r="L470" i="3"/>
  <c r="M470" i="3"/>
  <c r="L471" i="3"/>
  <c r="M471" i="3"/>
  <c r="L472" i="3"/>
  <c r="M472" i="3"/>
  <c r="L473" i="3"/>
  <c r="M473" i="3"/>
  <c r="L474" i="3"/>
  <c r="M474" i="3"/>
  <c r="L475" i="3"/>
  <c r="M475" i="3"/>
  <c r="L476" i="3"/>
  <c r="M476" i="3"/>
  <c r="L477" i="3"/>
  <c r="M477" i="3"/>
  <c r="L478" i="3"/>
  <c r="M478" i="3"/>
  <c r="L479" i="3"/>
  <c r="M479" i="3"/>
  <c r="L480" i="3"/>
  <c r="M480" i="3"/>
  <c r="L481" i="3"/>
  <c r="M481" i="3"/>
  <c r="L482" i="3"/>
  <c r="M482" i="3"/>
  <c r="L483" i="3"/>
  <c r="M483" i="3"/>
  <c r="L484" i="3"/>
  <c r="M484" i="3"/>
  <c r="L485" i="3"/>
  <c r="M485" i="3"/>
  <c r="L486" i="3"/>
  <c r="M486" i="3"/>
  <c r="L487" i="3"/>
  <c r="M487" i="3"/>
  <c r="L488" i="3"/>
  <c r="M488" i="3"/>
  <c r="L489" i="3"/>
  <c r="M489" i="3"/>
  <c r="L490" i="3"/>
  <c r="M490" i="3"/>
  <c r="L491" i="3"/>
  <c r="M491" i="3"/>
  <c r="L492" i="3"/>
  <c r="M492" i="3"/>
  <c r="L493" i="3"/>
  <c r="M493" i="3"/>
  <c r="L494" i="3"/>
  <c r="M494" i="3"/>
  <c r="L495" i="3"/>
  <c r="M495" i="3"/>
  <c r="L496" i="3"/>
  <c r="M496" i="3"/>
  <c r="L497" i="3"/>
  <c r="M497" i="3"/>
  <c r="L498" i="3"/>
  <c r="M498" i="3"/>
  <c r="L499" i="3"/>
  <c r="M499" i="3"/>
  <c r="L500" i="3"/>
  <c r="M500" i="3"/>
  <c r="L501" i="3"/>
  <c r="M501" i="3"/>
  <c r="L502" i="3"/>
  <c r="M502" i="3"/>
  <c r="L503" i="3"/>
  <c r="M503" i="3"/>
  <c r="L504" i="3"/>
  <c r="M504" i="3"/>
  <c r="L505" i="3"/>
  <c r="M505" i="3"/>
  <c r="L506" i="3"/>
  <c r="M506" i="3"/>
  <c r="L507" i="3"/>
  <c r="M507" i="3"/>
  <c r="L508" i="3"/>
  <c r="M508" i="3"/>
  <c r="L509" i="3"/>
  <c r="M509" i="3"/>
  <c r="L510" i="3"/>
  <c r="M510" i="3"/>
  <c r="L511" i="3"/>
  <c r="M511" i="3"/>
  <c r="L512" i="3"/>
  <c r="M512" i="3"/>
  <c r="L513" i="3"/>
  <c r="M513" i="3"/>
  <c r="L514" i="3"/>
  <c r="M514" i="3"/>
  <c r="L515" i="3"/>
  <c r="M515" i="3"/>
  <c r="L516" i="3"/>
  <c r="M516" i="3"/>
  <c r="L517" i="3"/>
  <c r="M517" i="3"/>
  <c r="L518" i="3"/>
  <c r="M518" i="3"/>
  <c r="L519" i="3"/>
  <c r="M519" i="3"/>
  <c r="L520" i="3"/>
  <c r="M520" i="3"/>
  <c r="L521" i="3"/>
  <c r="M521" i="3"/>
  <c r="L522" i="3"/>
  <c r="M522" i="3"/>
  <c r="L523" i="3"/>
  <c r="M523" i="3"/>
  <c r="L524" i="3"/>
  <c r="M524" i="3"/>
  <c r="L525" i="3"/>
  <c r="M525" i="3"/>
  <c r="L526" i="3"/>
  <c r="M526" i="3"/>
  <c r="L527" i="3"/>
  <c r="M527" i="3"/>
  <c r="L528" i="3"/>
  <c r="M528" i="3"/>
  <c r="L529" i="3"/>
  <c r="M529" i="3"/>
  <c r="L530" i="3"/>
  <c r="M530" i="3"/>
  <c r="L531" i="3"/>
  <c r="M531" i="3"/>
  <c r="L532" i="3"/>
  <c r="M532" i="3"/>
  <c r="L533" i="3"/>
  <c r="M533" i="3"/>
  <c r="L534" i="3"/>
  <c r="M534" i="3"/>
  <c r="L535" i="3"/>
  <c r="M535" i="3"/>
  <c r="L536" i="3"/>
  <c r="M536" i="3"/>
  <c r="L537" i="3"/>
  <c r="M537" i="3"/>
  <c r="L538" i="3"/>
  <c r="M538" i="3"/>
  <c r="L539" i="3"/>
  <c r="M539" i="3"/>
  <c r="L540" i="3"/>
  <c r="M540" i="3"/>
  <c r="L541" i="3"/>
  <c r="M541" i="3"/>
  <c r="L542" i="3"/>
  <c r="M542" i="3"/>
  <c r="L543" i="3"/>
  <c r="M543" i="3"/>
  <c r="L544" i="3"/>
  <c r="M544" i="3"/>
  <c r="L545" i="3"/>
  <c r="M545" i="3"/>
  <c r="L546" i="3"/>
  <c r="M546" i="3"/>
  <c r="L547" i="3"/>
  <c r="M547" i="3"/>
  <c r="L548" i="3"/>
  <c r="M548" i="3"/>
  <c r="L549" i="3"/>
  <c r="M549" i="3"/>
  <c r="L550" i="3"/>
  <c r="M550" i="3"/>
  <c r="L551" i="3"/>
  <c r="M551" i="3"/>
  <c r="L552" i="3"/>
  <c r="M552" i="3"/>
  <c r="L553" i="3"/>
  <c r="M553" i="3"/>
  <c r="L554" i="3"/>
  <c r="M554" i="3"/>
  <c r="L555" i="3"/>
  <c r="M555" i="3"/>
  <c r="L556" i="3"/>
  <c r="M556" i="3"/>
  <c r="L557" i="3"/>
  <c r="M557" i="3"/>
  <c r="L558" i="3"/>
  <c r="M558" i="3"/>
  <c r="L559" i="3"/>
  <c r="M559" i="3"/>
  <c r="L560" i="3"/>
  <c r="M560" i="3"/>
  <c r="L561" i="3"/>
  <c r="M561" i="3"/>
  <c r="L562" i="3"/>
  <c r="M562" i="3"/>
  <c r="L563" i="3"/>
  <c r="M563" i="3"/>
  <c r="L564" i="3"/>
  <c r="M564" i="3"/>
  <c r="L565" i="3"/>
  <c r="M565" i="3"/>
  <c r="L566" i="3"/>
  <c r="M566" i="3"/>
  <c r="L567" i="3"/>
  <c r="M567" i="3"/>
  <c r="L568" i="3"/>
  <c r="M568" i="3"/>
  <c r="L569" i="3"/>
  <c r="M569" i="3"/>
  <c r="L570" i="3"/>
  <c r="M570" i="3"/>
  <c r="L571" i="3"/>
  <c r="M571" i="3"/>
  <c r="L572" i="3"/>
  <c r="M572" i="3"/>
  <c r="L573" i="3"/>
  <c r="M573" i="3"/>
  <c r="L574" i="3"/>
  <c r="M574" i="3"/>
  <c r="L575" i="3"/>
  <c r="M575" i="3"/>
  <c r="L576" i="3"/>
  <c r="M576" i="3"/>
  <c r="L577" i="3"/>
  <c r="M577" i="3"/>
  <c r="L578" i="3"/>
  <c r="M578" i="3"/>
  <c r="L579" i="3"/>
  <c r="M579" i="3"/>
  <c r="L580" i="3"/>
  <c r="M580" i="3"/>
  <c r="L581" i="3"/>
  <c r="M581" i="3"/>
  <c r="L582" i="3"/>
  <c r="M582" i="3"/>
  <c r="L583" i="3"/>
  <c r="M583" i="3"/>
  <c r="L584" i="3"/>
  <c r="M584" i="3"/>
  <c r="L585" i="3"/>
  <c r="M585" i="3"/>
  <c r="L586" i="3"/>
  <c r="M586" i="3"/>
  <c r="L587" i="3"/>
  <c r="M587" i="3"/>
  <c r="L588" i="3"/>
  <c r="M588" i="3"/>
  <c r="L589" i="3"/>
  <c r="M589" i="3"/>
  <c r="L590" i="3"/>
  <c r="M590" i="3"/>
  <c r="L591" i="3"/>
  <c r="M591" i="3"/>
  <c r="L592" i="3"/>
  <c r="M592" i="3"/>
  <c r="L593" i="3"/>
  <c r="M593" i="3"/>
  <c r="L594" i="3"/>
  <c r="M594" i="3"/>
  <c r="L595" i="3"/>
  <c r="M595" i="3"/>
  <c r="L596" i="3"/>
  <c r="M596" i="3"/>
  <c r="L597" i="3"/>
  <c r="M597" i="3"/>
  <c r="L598" i="3"/>
  <c r="M598" i="3"/>
  <c r="L599" i="3"/>
  <c r="M599" i="3"/>
  <c r="L600" i="3"/>
  <c r="M600" i="3"/>
  <c r="L601" i="3"/>
  <c r="M601" i="3"/>
  <c r="L602" i="3"/>
  <c r="M602" i="3"/>
  <c r="L603" i="3"/>
  <c r="M603" i="3"/>
  <c r="L604" i="3"/>
  <c r="M604" i="3"/>
  <c r="L605" i="3"/>
  <c r="M605" i="3"/>
  <c r="L606" i="3"/>
  <c r="M606" i="3"/>
  <c r="L607" i="3"/>
  <c r="M607" i="3"/>
  <c r="L608" i="3"/>
  <c r="M608" i="3"/>
  <c r="L609" i="3"/>
  <c r="M609" i="3"/>
  <c r="L610" i="3"/>
  <c r="M610" i="3"/>
  <c r="L611" i="3"/>
  <c r="M611" i="3"/>
  <c r="L612" i="3"/>
  <c r="M612" i="3"/>
  <c r="L613" i="3"/>
  <c r="M613" i="3"/>
  <c r="L614" i="3"/>
  <c r="M614" i="3"/>
  <c r="L615" i="3"/>
  <c r="M615" i="3"/>
  <c r="L616" i="3"/>
  <c r="M616" i="3"/>
  <c r="L617" i="3"/>
  <c r="M617" i="3"/>
  <c r="L618" i="3"/>
  <c r="M618" i="3"/>
  <c r="L619" i="3"/>
  <c r="M619" i="3"/>
  <c r="L620" i="3"/>
  <c r="M620" i="3"/>
  <c r="L621" i="3"/>
  <c r="M621" i="3"/>
  <c r="L622" i="3"/>
  <c r="M622" i="3"/>
  <c r="L623" i="3"/>
  <c r="M623" i="3"/>
  <c r="L624" i="3"/>
  <c r="M624" i="3"/>
  <c r="L625" i="3"/>
  <c r="M625" i="3"/>
  <c r="L626" i="3"/>
  <c r="M626" i="3"/>
  <c r="L627" i="3"/>
  <c r="M627" i="3"/>
  <c r="L628" i="3"/>
  <c r="M628" i="3"/>
  <c r="L629" i="3"/>
  <c r="M629" i="3"/>
  <c r="L630" i="3"/>
  <c r="M630" i="3"/>
  <c r="L631" i="3"/>
  <c r="M631" i="3"/>
  <c r="L632" i="3"/>
  <c r="M632" i="3"/>
  <c r="L633" i="3"/>
  <c r="M633" i="3"/>
  <c r="L634" i="3"/>
  <c r="M634" i="3"/>
  <c r="L635" i="3"/>
  <c r="M635" i="3"/>
  <c r="L636" i="3"/>
  <c r="M636" i="3"/>
  <c r="L637" i="3"/>
  <c r="M637" i="3"/>
  <c r="L638" i="3"/>
  <c r="M638" i="3"/>
  <c r="L639" i="3"/>
  <c r="M639" i="3"/>
  <c r="L640" i="3"/>
  <c r="M640" i="3"/>
  <c r="L641" i="3"/>
  <c r="M641" i="3"/>
  <c r="L642" i="3"/>
  <c r="M642" i="3"/>
  <c r="L643" i="3"/>
  <c r="M643" i="3"/>
  <c r="L644" i="3"/>
  <c r="M644" i="3"/>
  <c r="L645" i="3"/>
  <c r="M645" i="3"/>
  <c r="L646" i="3"/>
  <c r="M646" i="3"/>
  <c r="L647" i="3"/>
  <c r="M647" i="3"/>
  <c r="L648" i="3"/>
  <c r="M648" i="3"/>
  <c r="L649" i="3"/>
  <c r="M649" i="3"/>
  <c r="L650" i="3"/>
  <c r="M650" i="3"/>
  <c r="L651" i="3"/>
  <c r="M651" i="3"/>
  <c r="L652" i="3"/>
  <c r="M652" i="3"/>
  <c r="L653" i="3"/>
  <c r="M653" i="3"/>
  <c r="L654" i="3"/>
  <c r="M654" i="3"/>
  <c r="L655" i="3"/>
  <c r="M655" i="3"/>
  <c r="L656" i="3"/>
  <c r="M656" i="3"/>
  <c r="L657" i="3"/>
  <c r="M657" i="3"/>
  <c r="L658" i="3"/>
  <c r="M658" i="3"/>
  <c r="L659" i="3"/>
  <c r="M659" i="3"/>
  <c r="L660" i="3"/>
  <c r="M660" i="3"/>
  <c r="L661" i="3"/>
  <c r="M661" i="3"/>
  <c r="L662" i="3"/>
  <c r="M662" i="3"/>
  <c r="L663" i="3"/>
  <c r="M663" i="3"/>
  <c r="L664" i="3"/>
  <c r="M664" i="3"/>
  <c r="L665" i="3"/>
  <c r="M665" i="3"/>
  <c r="L666" i="3"/>
  <c r="M666" i="3"/>
  <c r="L667" i="3"/>
  <c r="M667" i="3"/>
  <c r="L668" i="3"/>
  <c r="M668" i="3"/>
  <c r="L669" i="3"/>
  <c r="M669" i="3"/>
  <c r="L670" i="3"/>
  <c r="M670" i="3"/>
  <c r="L671" i="3"/>
  <c r="M671" i="3"/>
  <c r="L672" i="3"/>
  <c r="M672" i="3"/>
  <c r="L673" i="3"/>
  <c r="M673" i="3"/>
  <c r="L674" i="3"/>
  <c r="M674" i="3"/>
  <c r="L675" i="3"/>
  <c r="M675" i="3"/>
  <c r="L676" i="3"/>
  <c r="M676" i="3"/>
  <c r="L677" i="3"/>
  <c r="M677" i="3"/>
  <c r="L678" i="3"/>
  <c r="M678" i="3"/>
  <c r="L679" i="3"/>
  <c r="M679" i="3"/>
  <c r="L680" i="3"/>
  <c r="M680" i="3"/>
  <c r="L681" i="3"/>
  <c r="M681" i="3"/>
  <c r="L682" i="3"/>
  <c r="M682" i="3"/>
  <c r="L683" i="3"/>
  <c r="M683" i="3"/>
  <c r="L684" i="3"/>
  <c r="M684" i="3"/>
  <c r="L685" i="3"/>
  <c r="M685" i="3"/>
  <c r="L686" i="3"/>
  <c r="M686" i="3"/>
  <c r="N5" i="2"/>
  <c r="F60" i="2"/>
  <c r="F73" i="2"/>
  <c r="F76" i="2"/>
  <c r="F86" i="2"/>
  <c r="F89" i="2"/>
  <c r="F92" i="2"/>
  <c r="F102" i="2"/>
  <c r="F105" i="2"/>
  <c r="F108" i="2"/>
  <c r="F118" i="2"/>
  <c r="F121" i="2"/>
  <c r="F124" i="2"/>
  <c r="F132" i="2"/>
  <c r="F134" i="2"/>
  <c r="F135" i="2"/>
  <c r="F143" i="2"/>
  <c r="F145" i="2"/>
  <c r="F148" i="2"/>
  <c r="F153" i="2"/>
  <c r="F157" i="2"/>
  <c r="F158" i="2"/>
  <c r="F165" i="2"/>
  <c r="F167" i="2"/>
  <c r="F168" i="2"/>
  <c r="F175" i="2"/>
  <c r="F177" i="2"/>
  <c r="F178" i="2"/>
  <c r="F184" i="2"/>
  <c r="F186" i="2"/>
  <c r="F188" i="2"/>
  <c r="F193" i="2"/>
  <c r="F196" i="2"/>
  <c r="F197" i="2"/>
  <c r="F202" i="2"/>
  <c r="F205" i="2"/>
  <c r="F206" i="2"/>
  <c r="F212" i="2"/>
  <c r="F214" i="2"/>
  <c r="F215" i="2"/>
  <c r="F221" i="2"/>
  <c r="F223" i="2"/>
  <c r="F224" i="2"/>
  <c r="F230" i="2"/>
  <c r="F232" i="2"/>
  <c r="F233" i="2"/>
  <c r="F239" i="2"/>
  <c r="F241" i="2"/>
  <c r="F242" i="2"/>
  <c r="F248" i="2"/>
  <c r="F250" i="2"/>
  <c r="F252" i="2"/>
  <c r="F257" i="2"/>
  <c r="F260" i="2"/>
  <c r="F261" i="2"/>
  <c r="F266" i="2"/>
  <c r="F269" i="2"/>
  <c r="F270" i="2"/>
  <c r="F276" i="2"/>
  <c r="F278" i="2"/>
  <c r="F279" i="2"/>
  <c r="F285" i="2"/>
  <c r="F287" i="2"/>
  <c r="F288" i="2"/>
  <c r="F294" i="2"/>
  <c r="F296" i="2"/>
  <c r="F297" i="2"/>
  <c r="F303" i="2"/>
  <c r="F305" i="2"/>
  <c r="F306" i="2"/>
  <c r="F312" i="2"/>
  <c r="F314" i="2"/>
  <c r="F316" i="2"/>
  <c r="F321" i="2"/>
  <c r="F324" i="2"/>
  <c r="F325" i="2"/>
  <c r="F330" i="2"/>
  <c r="F333" i="2"/>
  <c r="F334" i="2"/>
  <c r="F340" i="2"/>
  <c r="F342" i="2"/>
  <c r="F343" i="2"/>
  <c r="F349" i="2"/>
  <c r="F351" i="2"/>
  <c r="F352" i="2"/>
  <c r="F358" i="2"/>
  <c r="F360" i="2"/>
  <c r="F361" i="2"/>
  <c r="F367" i="2"/>
  <c r="F369" i="2"/>
  <c r="F370" i="2"/>
  <c r="F376" i="2"/>
  <c r="F378" i="2"/>
  <c r="F380" i="2"/>
  <c r="F385" i="2"/>
  <c r="F388" i="2"/>
  <c r="F389" i="2"/>
  <c r="F394" i="2"/>
  <c r="F397" i="2"/>
  <c r="F398" i="2"/>
  <c r="F404" i="2"/>
  <c r="F406" i="2"/>
  <c r="F407" i="2"/>
  <c r="F413" i="2"/>
  <c r="F415" i="2"/>
  <c r="F416" i="2"/>
  <c r="F422" i="2"/>
  <c r="F424" i="2"/>
  <c r="F425" i="2"/>
  <c r="F431" i="2"/>
  <c r="F433" i="2"/>
  <c r="F434" i="2"/>
  <c r="F440" i="2"/>
  <c r="F442" i="2"/>
  <c r="F444" i="2"/>
  <c r="F449" i="2"/>
  <c r="F452" i="2"/>
  <c r="F453" i="2"/>
  <c r="F458" i="2"/>
  <c r="F461" i="2"/>
  <c r="F462" i="2"/>
  <c r="F465" i="2"/>
  <c r="F468" i="2"/>
  <c r="F470" i="2"/>
  <c r="F471" i="2"/>
  <c r="F474" i="2"/>
  <c r="F477" i="2"/>
  <c r="F479" i="2"/>
  <c r="F480" i="2"/>
  <c r="F484" i="2"/>
  <c r="F486" i="2"/>
  <c r="F488" i="2"/>
  <c r="F489" i="2"/>
  <c r="F493" i="2"/>
  <c r="F495" i="2"/>
  <c r="F497" i="2"/>
  <c r="F498" i="2"/>
  <c r="F502" i="2"/>
  <c r="F504" i="2"/>
  <c r="F506" i="2"/>
  <c r="F508" i="2"/>
  <c r="F511" i="2"/>
  <c r="F513" i="2"/>
  <c r="F516" i="2"/>
  <c r="F517" i="2"/>
  <c r="F520" i="2"/>
  <c r="F522" i="2"/>
  <c r="F525" i="2"/>
  <c r="F526" i="2"/>
  <c r="F529" i="2"/>
  <c r="F531" i="2"/>
  <c r="F533" i="2"/>
  <c r="F534" i="2"/>
  <c r="F537" i="2"/>
  <c r="F539" i="2"/>
  <c r="F541" i="2"/>
  <c r="F542" i="2"/>
  <c r="F545" i="2"/>
  <c r="F547" i="2"/>
  <c r="E549" i="2"/>
  <c r="BP1234" i="4" l="1"/>
  <c r="BP1431" i="4"/>
  <c r="BP1413" i="4"/>
  <c r="BP1377" i="4"/>
  <c r="BP1341" i="4"/>
  <c r="BP1456" i="4"/>
  <c r="BP1527" i="4"/>
  <c r="BP1287" i="4"/>
  <c r="BP1509" i="4"/>
  <c r="BP1395" i="4"/>
  <c r="BP1323" i="4"/>
  <c r="BP1250" i="4"/>
  <c r="BP1305" i="4"/>
  <c r="BP1359" i="4"/>
  <c r="BP1491" i="4"/>
  <c r="BP1213" i="4"/>
  <c r="BP1105" i="4"/>
  <c r="BP1472" i="4"/>
  <c r="BP1051" i="4"/>
  <c r="R67" i="4"/>
  <c r="R62" i="4"/>
  <c r="R59" i="4"/>
  <c r="R48" i="4"/>
  <c r="R13" i="4"/>
  <c r="BP1087" i="4"/>
  <c r="BP1016" i="4"/>
  <c r="BP957" i="4"/>
  <c r="BP975" i="4"/>
  <c r="BP939" i="4"/>
  <c r="BP1123" i="4"/>
  <c r="BP1195" i="4"/>
  <c r="BP1177" i="4"/>
  <c r="BP1032" i="4"/>
  <c r="BP903" i="4"/>
  <c r="BP885" i="4"/>
  <c r="BP1159" i="4"/>
  <c r="BP354" i="4"/>
  <c r="R57" i="4"/>
  <c r="R52" i="4"/>
  <c r="R50" i="4"/>
  <c r="BP849" i="4"/>
  <c r="BP993" i="4"/>
  <c r="BP723" i="4"/>
  <c r="BP777" i="4"/>
  <c r="BP389" i="4"/>
  <c r="BP407" i="4"/>
  <c r="BP831" i="4"/>
  <c r="BP813" i="4"/>
  <c r="BP795" i="4"/>
  <c r="BP669" i="4"/>
  <c r="BP651" i="4"/>
  <c r="R53" i="4"/>
  <c r="BP558" i="4"/>
  <c r="BP867" i="4"/>
  <c r="BP759" i="4"/>
  <c r="BP687" i="4"/>
  <c r="BP615" i="4"/>
  <c r="BP485" i="4"/>
  <c r="BP522" i="4"/>
  <c r="BP443" i="4"/>
  <c r="R61" i="4"/>
  <c r="R47" i="4"/>
  <c r="BP540" i="4"/>
  <c r="BP469" i="4"/>
  <c r="R56" i="4"/>
  <c r="L54" i="4"/>
  <c r="R54" i="4" s="1"/>
  <c r="R51" i="4"/>
  <c r="BP425" i="4"/>
  <c r="R63" i="4"/>
  <c r="R49" i="4"/>
  <c r="R40" i="4"/>
  <c r="BP580" i="4"/>
  <c r="R65" i="4"/>
  <c r="R60" i="4"/>
  <c r="BP596" i="4"/>
  <c r="R58" i="4"/>
  <c r="R55" i="4"/>
  <c r="L29" i="4"/>
  <c r="R5" i="4"/>
  <c r="L36" i="4"/>
  <c r="R36" i="4" s="1"/>
  <c r="R8" i="4"/>
  <c r="L44" i="4"/>
  <c r="R44" i="4" s="1"/>
  <c r="L39" i="4"/>
  <c r="R39" i="4" s="1"/>
  <c r="L33" i="4"/>
  <c r="R12" i="4"/>
  <c r="R9" i="4"/>
  <c r="L70" i="4"/>
  <c r="R70" i="4" s="1"/>
  <c r="L68" i="4"/>
  <c r="R68" i="4" s="1"/>
  <c r="R11" i="4"/>
  <c r="R46" i="4"/>
  <c r="R43" i="4"/>
  <c r="L35" i="4"/>
  <c r="R10" i="4"/>
  <c r="R7" i="4"/>
  <c r="R6" i="4"/>
  <c r="R4" i="4"/>
  <c r="V408" i="3"/>
  <c r="V400" i="3"/>
  <c r="V392" i="3"/>
  <c r="V384" i="3"/>
  <c r="V376" i="3"/>
  <c r="V368" i="3"/>
  <c r="V325" i="3"/>
  <c r="V261" i="3"/>
  <c r="V197" i="3"/>
  <c r="V133" i="3"/>
  <c r="V69" i="3"/>
  <c r="V49" i="3"/>
  <c r="V405" i="3"/>
  <c r="V397" i="3"/>
  <c r="V389" i="3"/>
  <c r="V381" i="3"/>
  <c r="V373" i="3"/>
  <c r="V365" i="3"/>
  <c r="V317" i="3"/>
  <c r="V253" i="3"/>
  <c r="V189" i="3"/>
  <c r="V125" i="3"/>
  <c r="V61" i="3"/>
  <c r="V404" i="3"/>
  <c r="V396" i="3"/>
  <c r="V388" i="3"/>
  <c r="V380" i="3"/>
  <c r="V372" i="3"/>
  <c r="V364" i="3"/>
  <c r="V357" i="3"/>
  <c r="V293" i="3"/>
  <c r="V229" i="3"/>
  <c r="V165" i="3"/>
  <c r="V101" i="3"/>
  <c r="V17" i="3"/>
  <c r="V409" i="3"/>
  <c r="V401" i="3"/>
  <c r="V393" i="3"/>
  <c r="V385" i="3"/>
  <c r="V377" i="3"/>
  <c r="V369" i="3"/>
  <c r="V349" i="3"/>
  <c r="V285" i="3"/>
  <c r="V221" i="3"/>
  <c r="V157" i="3"/>
  <c r="V93" i="3"/>
  <c r="V10" i="3"/>
  <c r="V18" i="3"/>
  <c r="V26" i="3"/>
  <c r="V34" i="3"/>
  <c r="V42" i="3"/>
  <c r="V50" i="3"/>
  <c r="V64" i="3"/>
  <c r="V72" i="3"/>
  <c r="V80" i="3"/>
  <c r="V88" i="3"/>
  <c r="V96" i="3"/>
  <c r="V104" i="3"/>
  <c r="V112" i="3"/>
  <c r="V120" i="3"/>
  <c r="V128" i="3"/>
  <c r="V136" i="3"/>
  <c r="V144" i="3"/>
  <c r="V152" i="3"/>
  <c r="V160" i="3"/>
  <c r="V168" i="3"/>
  <c r="V176" i="3"/>
  <c r="V184" i="3"/>
  <c r="V192" i="3"/>
  <c r="V200" i="3"/>
  <c r="V208" i="3"/>
  <c r="V216" i="3"/>
  <c r="V224" i="3"/>
  <c r="V232" i="3"/>
  <c r="V240" i="3"/>
  <c r="V248" i="3"/>
  <c r="V256" i="3"/>
  <c r="V264" i="3"/>
  <c r="V272" i="3"/>
  <c r="V280" i="3"/>
  <c r="V288" i="3"/>
  <c r="V296" i="3"/>
  <c r="V304" i="3"/>
  <c r="V312" i="3"/>
  <c r="V320" i="3"/>
  <c r="V328" i="3"/>
  <c r="V336" i="3"/>
  <c r="V344" i="3"/>
  <c r="V352" i="3"/>
  <c r="V360" i="3"/>
  <c r="V11" i="3"/>
  <c r="V19" i="3"/>
  <c r="V27" i="3"/>
  <c r="V35" i="3"/>
  <c r="V43" i="3"/>
  <c r="V51" i="3"/>
  <c r="V59" i="3"/>
  <c r="V67" i="3"/>
  <c r="V75" i="3"/>
  <c r="V83" i="3"/>
  <c r="V91" i="3"/>
  <c r="V99" i="3"/>
  <c r="V107" i="3"/>
  <c r="V115" i="3"/>
  <c r="V123" i="3"/>
  <c r="V131" i="3"/>
  <c r="V139" i="3"/>
  <c r="V147" i="3"/>
  <c r="V155" i="3"/>
  <c r="V163" i="3"/>
  <c r="V171" i="3"/>
  <c r="V179" i="3"/>
  <c r="V187" i="3"/>
  <c r="V195" i="3"/>
  <c r="V203" i="3"/>
  <c r="V211" i="3"/>
  <c r="V219" i="3"/>
  <c r="V227" i="3"/>
  <c r="V235" i="3"/>
  <c r="V243" i="3"/>
  <c r="V251" i="3"/>
  <c r="V259" i="3"/>
  <c r="V267" i="3"/>
  <c r="V275" i="3"/>
  <c r="V283" i="3"/>
  <c r="V291" i="3"/>
  <c r="V299" i="3"/>
  <c r="V307" i="3"/>
  <c r="V315" i="3"/>
  <c r="V323" i="3"/>
  <c r="V331" i="3"/>
  <c r="V339" i="3"/>
  <c r="V347" i="3"/>
  <c r="V355" i="3"/>
  <c r="V4" i="3"/>
  <c r="V12" i="3"/>
  <c r="V20" i="3"/>
  <c r="V28" i="3"/>
  <c r="V36" i="3"/>
  <c r="V44" i="3"/>
  <c r="V52" i="3"/>
  <c r="V62" i="3"/>
  <c r="V70" i="3"/>
  <c r="V78" i="3"/>
  <c r="V86" i="3"/>
  <c r="V94" i="3"/>
  <c r="V102" i="3"/>
  <c r="V110" i="3"/>
  <c r="V118" i="3"/>
  <c r="V126" i="3"/>
  <c r="V134" i="3"/>
  <c r="V142" i="3"/>
  <c r="V150" i="3"/>
  <c r="V158" i="3"/>
  <c r="V166" i="3"/>
  <c r="V174" i="3"/>
  <c r="V182" i="3"/>
  <c r="V190" i="3"/>
  <c r="V198" i="3"/>
  <c r="V206" i="3"/>
  <c r="V214" i="3"/>
  <c r="V222" i="3"/>
  <c r="V230" i="3"/>
  <c r="V238" i="3"/>
  <c r="V246" i="3"/>
  <c r="V254" i="3"/>
  <c r="V262" i="3"/>
  <c r="V270" i="3"/>
  <c r="V278" i="3"/>
  <c r="V286" i="3"/>
  <c r="V294" i="3"/>
  <c r="V302" i="3"/>
  <c r="V310" i="3"/>
  <c r="V318" i="3"/>
  <c r="V326" i="3"/>
  <c r="V334" i="3"/>
  <c r="V342" i="3"/>
  <c r="V350" i="3"/>
  <c r="V358" i="3"/>
  <c r="V5" i="3"/>
  <c r="V13" i="3"/>
  <c r="V21" i="3"/>
  <c r="V29" i="3"/>
  <c r="V37" i="3"/>
  <c r="V45" i="3"/>
  <c r="V53" i="3"/>
  <c r="V65" i="3"/>
  <c r="V73" i="3"/>
  <c r="V81" i="3"/>
  <c r="V89" i="3"/>
  <c r="V97" i="3"/>
  <c r="V105" i="3"/>
  <c r="V113" i="3"/>
  <c r="V121" i="3"/>
  <c r="V129" i="3"/>
  <c r="V137" i="3"/>
  <c r="V145" i="3"/>
  <c r="V153" i="3"/>
  <c r="V161" i="3"/>
  <c r="V169" i="3"/>
  <c r="V177" i="3"/>
  <c r="V185" i="3"/>
  <c r="V193" i="3"/>
  <c r="V201" i="3"/>
  <c r="V209" i="3"/>
  <c r="V217" i="3"/>
  <c r="V225" i="3"/>
  <c r="V233" i="3"/>
  <c r="V241" i="3"/>
  <c r="V249" i="3"/>
  <c r="V257" i="3"/>
  <c r="V265" i="3"/>
  <c r="V273" i="3"/>
  <c r="V281" i="3"/>
  <c r="V289" i="3"/>
  <c r="V297" i="3"/>
  <c r="V305" i="3"/>
  <c r="V313" i="3"/>
  <c r="V321" i="3"/>
  <c r="V329" i="3"/>
  <c r="V337" i="3"/>
  <c r="V345" i="3"/>
  <c r="V353" i="3"/>
  <c r="V361" i="3"/>
  <c r="V6" i="3"/>
  <c r="V14" i="3"/>
  <c r="V22" i="3"/>
  <c r="V30" i="3"/>
  <c r="V38" i="3"/>
  <c r="V46" i="3"/>
  <c r="V54" i="3"/>
  <c r="V56" i="3"/>
  <c r="V60" i="3"/>
  <c r="V68" i="3"/>
  <c r="V76" i="3"/>
  <c r="V84" i="3"/>
  <c r="V92" i="3"/>
  <c r="V100" i="3"/>
  <c r="V108" i="3"/>
  <c r="V116" i="3"/>
  <c r="V124" i="3"/>
  <c r="V132" i="3"/>
  <c r="V140" i="3"/>
  <c r="V148" i="3"/>
  <c r="V156" i="3"/>
  <c r="V164" i="3"/>
  <c r="V172" i="3"/>
  <c r="V180" i="3"/>
  <c r="V188" i="3"/>
  <c r="V196" i="3"/>
  <c r="V204" i="3"/>
  <c r="V212" i="3"/>
  <c r="V220" i="3"/>
  <c r="V228" i="3"/>
  <c r="V236" i="3"/>
  <c r="V244" i="3"/>
  <c r="V252" i="3"/>
  <c r="V260" i="3"/>
  <c r="V268" i="3"/>
  <c r="V276" i="3"/>
  <c r="V284" i="3"/>
  <c r="V292" i="3"/>
  <c r="V300" i="3"/>
  <c r="V308" i="3"/>
  <c r="V316" i="3"/>
  <c r="V324" i="3"/>
  <c r="V332" i="3"/>
  <c r="V340" i="3"/>
  <c r="V348" i="3"/>
  <c r="V356" i="3"/>
  <c r="V7" i="3"/>
  <c r="V15" i="3"/>
  <c r="V23" i="3"/>
  <c r="V31" i="3"/>
  <c r="V39" i="3"/>
  <c r="V47" i="3"/>
  <c r="V55" i="3"/>
  <c r="V63" i="3"/>
  <c r="V71" i="3"/>
  <c r="V79" i="3"/>
  <c r="V87" i="3"/>
  <c r="V95" i="3"/>
  <c r="V103" i="3"/>
  <c r="V111" i="3"/>
  <c r="V119" i="3"/>
  <c r="V127" i="3"/>
  <c r="V135" i="3"/>
  <c r="V143" i="3"/>
  <c r="V151" i="3"/>
  <c r="V159" i="3"/>
  <c r="V167" i="3"/>
  <c r="V175" i="3"/>
  <c r="V183" i="3"/>
  <c r="V191" i="3"/>
  <c r="V199" i="3"/>
  <c r="V207" i="3"/>
  <c r="V215" i="3"/>
  <c r="V223" i="3"/>
  <c r="V231" i="3"/>
  <c r="V239" i="3"/>
  <c r="V247" i="3"/>
  <c r="V255" i="3"/>
  <c r="V263" i="3"/>
  <c r="V271" i="3"/>
  <c r="V279" i="3"/>
  <c r="V287" i="3"/>
  <c r="V295" i="3"/>
  <c r="V303" i="3"/>
  <c r="V311" i="3"/>
  <c r="V319" i="3"/>
  <c r="V327" i="3"/>
  <c r="V335" i="3"/>
  <c r="V343" i="3"/>
  <c r="V351" i="3"/>
  <c r="V359" i="3"/>
  <c r="V8" i="3"/>
  <c r="V16" i="3"/>
  <c r="V24" i="3"/>
  <c r="V32" i="3"/>
  <c r="V40" i="3"/>
  <c r="V48" i="3"/>
  <c r="V58" i="3"/>
  <c r="V66" i="3"/>
  <c r="V74" i="3"/>
  <c r="V82" i="3"/>
  <c r="V90" i="3"/>
  <c r="V98" i="3"/>
  <c r="V106" i="3"/>
  <c r="V114" i="3"/>
  <c r="V122" i="3"/>
  <c r="V130" i="3"/>
  <c r="V138" i="3"/>
  <c r="V146" i="3"/>
  <c r="V154" i="3"/>
  <c r="V162" i="3"/>
  <c r="V170" i="3"/>
  <c r="V178" i="3"/>
  <c r="V186" i="3"/>
  <c r="V194" i="3"/>
  <c r="V202" i="3"/>
  <c r="V210" i="3"/>
  <c r="V218" i="3"/>
  <c r="V226" i="3"/>
  <c r="V234" i="3"/>
  <c r="V242" i="3"/>
  <c r="V250" i="3"/>
  <c r="V258" i="3"/>
  <c r="V266" i="3"/>
  <c r="V274" i="3"/>
  <c r="V282" i="3"/>
  <c r="V290" i="3"/>
  <c r="V298" i="3"/>
  <c r="V306" i="3"/>
  <c r="V314" i="3"/>
  <c r="V322" i="3"/>
  <c r="V330" i="3"/>
  <c r="V338" i="3"/>
  <c r="V346" i="3"/>
  <c r="V354" i="3"/>
  <c r="V362" i="3"/>
  <c r="V406" i="3"/>
  <c r="V398" i="3"/>
  <c r="V390" i="3"/>
  <c r="V382" i="3"/>
  <c r="V374" i="3"/>
  <c r="V366" i="3"/>
  <c r="V341" i="3"/>
  <c r="V277" i="3"/>
  <c r="V213" i="3"/>
  <c r="V149" i="3"/>
  <c r="V85" i="3"/>
  <c r="V33" i="3"/>
  <c r="Y7" i="3"/>
  <c r="Y8" i="3" s="1"/>
  <c r="Y9" i="3" s="1"/>
  <c r="Y10" i="3" s="1"/>
  <c r="Y11" i="3" s="1"/>
  <c r="Y12" i="3" s="1"/>
  <c r="Y13" i="3" s="1"/>
  <c r="Y14" i="3" s="1"/>
  <c r="Y15" i="3" s="1"/>
  <c r="Y16" i="3" s="1"/>
  <c r="Y17" i="3" s="1"/>
  <c r="Y18" i="3" s="1"/>
  <c r="Y19" i="3" s="1"/>
  <c r="Y20" i="3" s="1"/>
  <c r="Y21" i="3" s="1"/>
  <c r="Y22" i="3" s="1"/>
  <c r="Y23" i="3" s="1"/>
  <c r="Y24" i="3" s="1"/>
  <c r="Y25" i="3" s="1"/>
  <c r="Y26" i="3" s="1"/>
  <c r="Y27" i="3" s="1"/>
  <c r="Y28" i="3" s="1"/>
  <c r="Y29" i="3" s="1"/>
  <c r="Y30" i="3" s="1"/>
  <c r="Y31" i="3" s="1"/>
  <c r="Y32" i="3" s="1"/>
  <c r="Y33" i="3" s="1"/>
  <c r="Y34" i="3" s="1"/>
  <c r="Y35" i="3" s="1"/>
  <c r="Y36" i="3" s="1"/>
  <c r="Y37" i="3" s="1"/>
  <c r="Y38" i="3" s="1"/>
  <c r="Y39" i="3" s="1"/>
  <c r="Y40" i="3" s="1"/>
  <c r="Y41" i="3" s="1"/>
  <c r="Y42" i="3" s="1"/>
  <c r="Y43" i="3" s="1"/>
  <c r="Y44" i="3" s="1"/>
  <c r="Y45" i="3" s="1"/>
  <c r="Y46" i="3" s="1"/>
  <c r="Y47" i="3" s="1"/>
  <c r="Y48" i="3" s="1"/>
  <c r="Y49" i="3" s="1"/>
  <c r="Y50" i="3" s="1"/>
  <c r="Y51" i="3" s="1"/>
  <c r="Y52" i="3" s="1"/>
  <c r="Y53" i="3" s="1"/>
  <c r="Y54" i="3" s="1"/>
  <c r="F4" i="2"/>
  <c r="F64" i="2"/>
  <c r="F72" i="2"/>
  <c r="F80" i="2"/>
  <c r="F88" i="2"/>
  <c r="F96" i="2"/>
  <c r="F104" i="2"/>
  <c r="F112" i="2"/>
  <c r="F120" i="2"/>
  <c r="F128" i="2"/>
  <c r="F136" i="2"/>
  <c r="F58" i="2"/>
  <c r="F66" i="2"/>
  <c r="F74" i="2"/>
  <c r="F82" i="2"/>
  <c r="F90" i="2"/>
  <c r="F98" i="2"/>
  <c r="F106" i="2"/>
  <c r="F114" i="2"/>
  <c r="F122" i="2"/>
  <c r="F130" i="2"/>
  <c r="F138" i="2"/>
  <c r="F146" i="2"/>
  <c r="F154" i="2"/>
  <c r="F162" i="2"/>
  <c r="F170" i="2"/>
  <c r="F5" i="2"/>
  <c r="F7" i="2"/>
  <c r="F9" i="2"/>
  <c r="F11" i="2"/>
  <c r="F13" i="2"/>
  <c r="F15" i="2"/>
  <c r="F17" i="2"/>
  <c r="F19" i="2"/>
  <c r="F21" i="2"/>
  <c r="F23" i="2"/>
  <c r="F25" i="2"/>
  <c r="F27" i="2"/>
  <c r="F29" i="2"/>
  <c r="F31" i="2"/>
  <c r="F33" i="2"/>
  <c r="F35" i="2"/>
  <c r="F37" i="2"/>
  <c r="F39" i="2"/>
  <c r="F41" i="2"/>
  <c r="F43" i="2"/>
  <c r="F45" i="2"/>
  <c r="F47" i="2"/>
  <c r="F49" i="2"/>
  <c r="F51" i="2"/>
  <c r="F53" i="2"/>
  <c r="F55" i="2"/>
  <c r="F59" i="2"/>
  <c r="F67" i="2"/>
  <c r="F75" i="2"/>
  <c r="F83" i="2"/>
  <c r="F91" i="2"/>
  <c r="F99" i="2"/>
  <c r="F107" i="2"/>
  <c r="F115" i="2"/>
  <c r="F123" i="2"/>
  <c r="F131" i="2"/>
  <c r="F139" i="2"/>
  <c r="F147" i="2"/>
  <c r="F155" i="2"/>
  <c r="F163" i="2"/>
  <c r="F171" i="2"/>
  <c r="F179" i="2"/>
  <c r="F187" i="2"/>
  <c r="F195" i="2"/>
  <c r="F203" i="2"/>
  <c r="F211" i="2"/>
  <c r="F219" i="2"/>
  <c r="F227" i="2"/>
  <c r="F235" i="2"/>
  <c r="F243" i="2"/>
  <c r="F251" i="2"/>
  <c r="F259" i="2"/>
  <c r="F267" i="2"/>
  <c r="F275" i="2"/>
  <c r="F283" i="2"/>
  <c r="F291" i="2"/>
  <c r="F299" i="2"/>
  <c r="F307" i="2"/>
  <c r="F315" i="2"/>
  <c r="F323" i="2"/>
  <c r="F331" i="2"/>
  <c r="F339" i="2"/>
  <c r="F347" i="2"/>
  <c r="F355" i="2"/>
  <c r="F363" i="2"/>
  <c r="F371" i="2"/>
  <c r="F379" i="2"/>
  <c r="F387" i="2"/>
  <c r="F395" i="2"/>
  <c r="F403" i="2"/>
  <c r="F411" i="2"/>
  <c r="F419" i="2"/>
  <c r="F427" i="2"/>
  <c r="F435" i="2"/>
  <c r="F443" i="2"/>
  <c r="F451" i="2"/>
  <c r="F459" i="2"/>
  <c r="F467" i="2"/>
  <c r="F475" i="2"/>
  <c r="F483" i="2"/>
  <c r="F491" i="2"/>
  <c r="F499" i="2"/>
  <c r="F507" i="2"/>
  <c r="F515" i="2"/>
  <c r="F523" i="2"/>
  <c r="F61" i="2"/>
  <c r="F69" i="2"/>
  <c r="F77" i="2"/>
  <c r="F85" i="2"/>
  <c r="F93" i="2"/>
  <c r="F101" i="2"/>
  <c r="F109" i="2"/>
  <c r="F117" i="2"/>
  <c r="F540" i="2"/>
  <c r="F532" i="2"/>
  <c r="F524" i="2"/>
  <c r="F514" i="2"/>
  <c r="F505" i="2"/>
  <c r="F496" i="2"/>
  <c r="F487" i="2"/>
  <c r="F478" i="2"/>
  <c r="F469" i="2"/>
  <c r="F460" i="2"/>
  <c r="F450" i="2"/>
  <c r="F441" i="2"/>
  <c r="F432" i="2"/>
  <c r="F423" i="2"/>
  <c r="F414" i="2"/>
  <c r="F405" i="2"/>
  <c r="F396" i="2"/>
  <c r="F386" i="2"/>
  <c r="F377" i="2"/>
  <c r="F368" i="2"/>
  <c r="F359" i="2"/>
  <c r="F350" i="2"/>
  <c r="F341" i="2"/>
  <c r="F332" i="2"/>
  <c r="F322" i="2"/>
  <c r="F313" i="2"/>
  <c r="F304" i="2"/>
  <c r="F295" i="2"/>
  <c r="F286" i="2"/>
  <c r="F277" i="2"/>
  <c r="F268" i="2"/>
  <c r="F258" i="2"/>
  <c r="F249" i="2"/>
  <c r="F240" i="2"/>
  <c r="F231" i="2"/>
  <c r="F222" i="2"/>
  <c r="F213" i="2"/>
  <c r="F204" i="2"/>
  <c r="F194" i="2"/>
  <c r="F185" i="2"/>
  <c r="F176" i="2"/>
  <c r="F166" i="2"/>
  <c r="F156" i="2"/>
  <c r="F144" i="2"/>
  <c r="F133" i="2"/>
  <c r="F119" i="2"/>
  <c r="F103" i="2"/>
  <c r="F87" i="2"/>
  <c r="F71" i="2"/>
  <c r="F57" i="2"/>
  <c r="F52" i="2"/>
  <c r="F48" i="2"/>
  <c r="F44" i="2"/>
  <c r="F40" i="2"/>
  <c r="F36" i="2"/>
  <c r="F32" i="2"/>
  <c r="F28" i="2"/>
  <c r="F24" i="2"/>
  <c r="F20" i="2"/>
  <c r="F16" i="2"/>
  <c r="F12" i="2"/>
  <c r="F8" i="2"/>
  <c r="F70" i="2"/>
  <c r="F56" i="2"/>
  <c r="F546" i="2"/>
  <c r="F538" i="2"/>
  <c r="F530" i="2"/>
  <c r="F521" i="2"/>
  <c r="F512" i="2"/>
  <c r="F503" i="2"/>
  <c r="F494" i="2"/>
  <c r="F485" i="2"/>
  <c r="F476" i="2"/>
  <c r="F466" i="2"/>
  <c r="F457" i="2"/>
  <c r="F448" i="2"/>
  <c r="F439" i="2"/>
  <c r="F430" i="2"/>
  <c r="F421" i="2"/>
  <c r="F412" i="2"/>
  <c r="F402" i="2"/>
  <c r="F393" i="2"/>
  <c r="F384" i="2"/>
  <c r="F375" i="2"/>
  <c r="F366" i="2"/>
  <c r="F357" i="2"/>
  <c r="F348" i="2"/>
  <c r="F338" i="2"/>
  <c r="F329" i="2"/>
  <c r="F320" i="2"/>
  <c r="F311" i="2"/>
  <c r="F302" i="2"/>
  <c r="F293" i="2"/>
  <c r="F284" i="2"/>
  <c r="F274" i="2"/>
  <c r="F265" i="2"/>
  <c r="F256" i="2"/>
  <c r="F247" i="2"/>
  <c r="F238" i="2"/>
  <c r="F229" i="2"/>
  <c r="F220" i="2"/>
  <c r="F210" i="2"/>
  <c r="F201" i="2"/>
  <c r="F192" i="2"/>
  <c r="F183" i="2"/>
  <c r="F174" i="2"/>
  <c r="F164" i="2"/>
  <c r="F152" i="2"/>
  <c r="F142" i="2"/>
  <c r="F129" i="2"/>
  <c r="F116" i="2"/>
  <c r="F100" i="2"/>
  <c r="F84" i="2"/>
  <c r="F68" i="2"/>
  <c r="F456" i="2"/>
  <c r="F429" i="2"/>
  <c r="F410" i="2"/>
  <c r="F383" i="2"/>
  <c r="F365" i="2"/>
  <c r="F337" i="2"/>
  <c r="F319" i="2"/>
  <c r="F310" i="2"/>
  <c r="F292" i="2"/>
  <c r="F282" i="2"/>
  <c r="F273" i="2"/>
  <c r="F264" i="2"/>
  <c r="F255" i="2"/>
  <c r="F246" i="2"/>
  <c r="F237" i="2"/>
  <c r="F228" i="2"/>
  <c r="F218" i="2"/>
  <c r="F209" i="2"/>
  <c r="F200" i="2"/>
  <c r="F191" i="2"/>
  <c r="F182" i="2"/>
  <c r="F173" i="2"/>
  <c r="F161" i="2"/>
  <c r="F151" i="2"/>
  <c r="F141" i="2"/>
  <c r="F127" i="2"/>
  <c r="F113" i="2"/>
  <c r="F97" i="2"/>
  <c r="F81" i="2"/>
  <c r="F65" i="2"/>
  <c r="F519" i="2"/>
  <c r="F492" i="2"/>
  <c r="F473" i="2"/>
  <c r="F455" i="2"/>
  <c r="F437" i="2"/>
  <c r="F409" i="2"/>
  <c r="F391" i="2"/>
  <c r="F373" i="2"/>
  <c r="F364" i="2"/>
  <c r="F345" i="2"/>
  <c r="F336" i="2"/>
  <c r="F327" i="2"/>
  <c r="F318" i="2"/>
  <c r="F309" i="2"/>
  <c r="F300" i="2"/>
  <c r="F290" i="2"/>
  <c r="F281" i="2"/>
  <c r="F272" i="2"/>
  <c r="F263" i="2"/>
  <c r="F254" i="2"/>
  <c r="F245" i="2"/>
  <c r="F236" i="2"/>
  <c r="F226" i="2"/>
  <c r="F217" i="2"/>
  <c r="F208" i="2"/>
  <c r="F199" i="2"/>
  <c r="F190" i="2"/>
  <c r="F181" i="2"/>
  <c r="F172" i="2"/>
  <c r="F160" i="2"/>
  <c r="F150" i="2"/>
  <c r="F140" i="2"/>
  <c r="F126" i="2"/>
  <c r="F111" i="2"/>
  <c r="F95" i="2"/>
  <c r="F79" i="2"/>
  <c r="F63" i="2"/>
  <c r="F54" i="2"/>
  <c r="F50" i="2"/>
  <c r="F46" i="2"/>
  <c r="F42" i="2"/>
  <c r="F38" i="2"/>
  <c r="F34" i="2"/>
  <c r="F30" i="2"/>
  <c r="F26" i="2"/>
  <c r="F22" i="2"/>
  <c r="F18" i="2"/>
  <c r="F14" i="2"/>
  <c r="F10" i="2"/>
  <c r="F6" i="2"/>
  <c r="F447" i="2"/>
  <c r="F438" i="2"/>
  <c r="F420" i="2"/>
  <c r="F401" i="2"/>
  <c r="F392" i="2"/>
  <c r="F374" i="2"/>
  <c r="F356" i="2"/>
  <c r="F346" i="2"/>
  <c r="F328" i="2"/>
  <c r="F301" i="2"/>
  <c r="F544" i="2"/>
  <c r="F536" i="2"/>
  <c r="F528" i="2"/>
  <c r="F510" i="2"/>
  <c r="F501" i="2"/>
  <c r="F482" i="2"/>
  <c r="F464" i="2"/>
  <c r="F446" i="2"/>
  <c r="F428" i="2"/>
  <c r="F418" i="2"/>
  <c r="F400" i="2"/>
  <c r="F382" i="2"/>
  <c r="F354" i="2"/>
  <c r="F543" i="2"/>
  <c r="F535" i="2"/>
  <c r="F527" i="2"/>
  <c r="F518" i="2"/>
  <c r="F509" i="2"/>
  <c r="F500" i="2"/>
  <c r="F490" i="2"/>
  <c r="F481" i="2"/>
  <c r="F472" i="2"/>
  <c r="F463" i="2"/>
  <c r="F454" i="2"/>
  <c r="F445" i="2"/>
  <c r="F436" i="2"/>
  <c r="F426" i="2"/>
  <c r="F417" i="2"/>
  <c r="F408" i="2"/>
  <c r="F399" i="2"/>
  <c r="F390" i="2"/>
  <c r="F381" i="2"/>
  <c r="F372" i="2"/>
  <c r="F362" i="2"/>
  <c r="F353" i="2"/>
  <c r="F344" i="2"/>
  <c r="F335" i="2"/>
  <c r="F326" i="2"/>
  <c r="F317" i="2"/>
  <c r="F308" i="2"/>
  <c r="F298" i="2"/>
  <c r="F289" i="2"/>
  <c r="F280" i="2"/>
  <c r="F271" i="2"/>
  <c r="F262" i="2"/>
  <c r="F253" i="2"/>
  <c r="F244" i="2"/>
  <c r="F234" i="2"/>
  <c r="F225" i="2"/>
  <c r="F216" i="2"/>
  <c r="F207" i="2"/>
  <c r="F198" i="2"/>
  <c r="F189" i="2"/>
  <c r="F180" i="2"/>
  <c r="F169" i="2"/>
  <c r="F159" i="2"/>
  <c r="F149" i="2"/>
  <c r="F137" i="2"/>
  <c r="F125" i="2"/>
  <c r="F110" i="2"/>
  <c r="F94" i="2"/>
  <c r="F78" i="2"/>
  <c r="F62" i="2"/>
  <c r="N6" i="2"/>
  <c r="N7" i="2" s="1"/>
  <c r="N8" i="2" s="1"/>
  <c r="N9" i="2" s="1"/>
  <c r="N10" i="2" s="1"/>
  <c r="N11" i="2" s="1"/>
  <c r="N12" i="2" s="1"/>
  <c r="N13" i="2" s="1"/>
  <c r="N14" i="2" s="1"/>
  <c r="N15" i="2" s="1"/>
  <c r="N16" i="2" s="1"/>
  <c r="N17" i="2" s="1"/>
  <c r="N18" i="2" s="1"/>
  <c r="N19" i="2" s="1"/>
  <c r="N20" i="2" s="1"/>
  <c r="N21" i="2" s="1"/>
  <c r="N22" i="2" s="1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N33" i="2" s="1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N45" i="2" s="1"/>
  <c r="N46" i="2" s="1"/>
  <c r="N47" i="2" s="1"/>
  <c r="N48" i="2" s="1"/>
  <c r="N49" i="2" s="1"/>
  <c r="N50" i="2" s="1"/>
  <c r="N51" i="2" s="1"/>
  <c r="N52" i="2" s="1"/>
  <c r="N53" i="2" s="1"/>
  <c r="N54" i="2" s="1"/>
  <c r="P4" i="2" a="1"/>
  <c r="R27" i="4" l="1"/>
  <c r="R30" i="4"/>
  <c r="R34" i="4"/>
  <c r="R41" i="4"/>
  <c r="R38" i="4"/>
  <c r="R28" i="4"/>
  <c r="R37" i="4"/>
  <c r="R31" i="4"/>
  <c r="R29" i="4"/>
  <c r="R32" i="4"/>
  <c r="R66" i="4"/>
  <c r="R42" i="4"/>
  <c r="R69" i="4"/>
  <c r="R35" i="4"/>
  <c r="R33" i="4"/>
  <c r="R45" i="4"/>
  <c r="AA4" i="3" a="1"/>
  <c r="Z4" i="3" a="1"/>
  <c r="P5" i="2"/>
  <c r="P4" i="2"/>
  <c r="P6" i="2"/>
  <c r="P8" i="2"/>
  <c r="P10" i="2"/>
  <c r="P12" i="2"/>
  <c r="P14" i="2"/>
  <c r="P16" i="2"/>
  <c r="P18" i="2"/>
  <c r="P20" i="2"/>
  <c r="P22" i="2"/>
  <c r="P24" i="2"/>
  <c r="P26" i="2"/>
  <c r="P28" i="2"/>
  <c r="P30" i="2"/>
  <c r="P32" i="2"/>
  <c r="P34" i="2"/>
  <c r="P36" i="2"/>
  <c r="P38" i="2"/>
  <c r="P40" i="2"/>
  <c r="P42" i="2"/>
  <c r="P44" i="2"/>
  <c r="P46" i="2"/>
  <c r="P48" i="2"/>
  <c r="P50" i="2"/>
  <c r="P52" i="2"/>
  <c r="P54" i="2"/>
  <c r="P55" i="2"/>
  <c r="P9" i="2"/>
  <c r="P13" i="2"/>
  <c r="P17" i="2"/>
  <c r="P21" i="2"/>
  <c r="P25" i="2"/>
  <c r="P29" i="2"/>
  <c r="P33" i="2"/>
  <c r="P37" i="2"/>
  <c r="P41" i="2"/>
  <c r="P45" i="2"/>
  <c r="P49" i="2"/>
  <c r="P53" i="2"/>
  <c r="P7" i="2"/>
  <c r="P11" i="2"/>
  <c r="P15" i="2"/>
  <c r="P19" i="2"/>
  <c r="P23" i="2"/>
  <c r="P27" i="2"/>
  <c r="P31" i="2"/>
  <c r="P35" i="2"/>
  <c r="P39" i="2"/>
  <c r="P43" i="2"/>
  <c r="P47" i="2"/>
  <c r="P51" i="2"/>
  <c r="O4" i="2" a="1"/>
  <c r="Z8" i="3" l="1"/>
  <c r="Z16" i="3"/>
  <c r="Z24" i="3"/>
  <c r="Z32" i="3"/>
  <c r="Z40" i="3"/>
  <c r="Z48" i="3"/>
  <c r="Z9" i="3"/>
  <c r="Z17" i="3"/>
  <c r="Z25" i="3"/>
  <c r="Z33" i="3"/>
  <c r="Z41" i="3"/>
  <c r="Z49" i="3"/>
  <c r="Z10" i="3"/>
  <c r="Z18" i="3"/>
  <c r="Z26" i="3"/>
  <c r="Z34" i="3"/>
  <c r="Z42" i="3"/>
  <c r="Z50" i="3"/>
  <c r="Z11" i="3"/>
  <c r="Z19" i="3"/>
  <c r="Z27" i="3"/>
  <c r="Z35" i="3"/>
  <c r="Z43" i="3"/>
  <c r="Z51" i="3"/>
  <c r="Z4" i="3"/>
  <c r="Z12" i="3"/>
  <c r="Z20" i="3"/>
  <c r="Z28" i="3"/>
  <c r="Z36" i="3"/>
  <c r="Z44" i="3"/>
  <c r="Z52" i="3"/>
  <c r="Z5" i="3"/>
  <c r="Z13" i="3"/>
  <c r="Z21" i="3"/>
  <c r="Z29" i="3"/>
  <c r="Z37" i="3"/>
  <c r="Z45" i="3"/>
  <c r="Z53" i="3"/>
  <c r="Z6" i="3"/>
  <c r="Z14" i="3"/>
  <c r="Z22" i="3"/>
  <c r="Z30" i="3"/>
  <c r="Z38" i="3"/>
  <c r="Z46" i="3"/>
  <c r="Z54" i="3"/>
  <c r="Z55" i="3"/>
  <c r="Z47" i="3"/>
  <c r="Z15" i="3"/>
  <c r="Z39" i="3"/>
  <c r="Z31" i="3"/>
  <c r="Z23" i="3"/>
  <c r="Z7" i="3"/>
  <c r="AA7" i="3"/>
  <c r="AA15" i="3"/>
  <c r="AA23" i="3"/>
  <c r="AA31" i="3"/>
  <c r="AA39" i="3"/>
  <c r="AA47" i="3"/>
  <c r="AA8" i="3"/>
  <c r="AA16" i="3"/>
  <c r="AA24" i="3"/>
  <c r="AA32" i="3"/>
  <c r="AA40" i="3"/>
  <c r="AA48" i="3"/>
  <c r="AA9" i="3"/>
  <c r="AA17" i="3"/>
  <c r="AA25" i="3"/>
  <c r="AA33" i="3"/>
  <c r="AA41" i="3"/>
  <c r="AA49" i="3"/>
  <c r="AA10" i="3"/>
  <c r="AA18" i="3"/>
  <c r="AA26" i="3"/>
  <c r="AA34" i="3"/>
  <c r="AA42" i="3"/>
  <c r="AA50" i="3"/>
  <c r="AA11" i="3"/>
  <c r="AA19" i="3"/>
  <c r="AA27" i="3"/>
  <c r="AA35" i="3"/>
  <c r="AA43" i="3"/>
  <c r="AA51" i="3"/>
  <c r="AA12" i="3"/>
  <c r="AA20" i="3"/>
  <c r="AA28" i="3"/>
  <c r="AA36" i="3"/>
  <c r="AA44" i="3"/>
  <c r="AA52" i="3"/>
  <c r="AA4" i="3"/>
  <c r="AA5" i="3"/>
  <c r="AA13" i="3"/>
  <c r="AA21" i="3"/>
  <c r="AA29" i="3"/>
  <c r="AA37" i="3"/>
  <c r="AA45" i="3"/>
  <c r="AA53" i="3"/>
  <c r="AA22" i="3"/>
  <c r="AA14" i="3"/>
  <c r="AA6" i="3"/>
  <c r="AA46" i="3"/>
  <c r="AA30" i="3"/>
  <c r="AA38" i="3"/>
  <c r="AA55" i="3"/>
  <c r="AA54" i="3"/>
  <c r="O4" i="2"/>
  <c r="O57" i="2" s="1"/>
  <c r="O5" i="2"/>
  <c r="O7" i="2"/>
  <c r="O9" i="2"/>
  <c r="O11" i="2"/>
  <c r="O13" i="2"/>
  <c r="O15" i="2"/>
  <c r="O17" i="2"/>
  <c r="O19" i="2"/>
  <c r="O21" i="2"/>
  <c r="O23" i="2"/>
  <c r="O25" i="2"/>
  <c r="O27" i="2"/>
  <c r="O29" i="2"/>
  <c r="O31" i="2"/>
  <c r="O33" i="2"/>
  <c r="O35" i="2"/>
  <c r="O37" i="2"/>
  <c r="O39" i="2"/>
  <c r="O41" i="2"/>
  <c r="O43" i="2"/>
  <c r="O45" i="2"/>
  <c r="O47" i="2"/>
  <c r="O49" i="2"/>
  <c r="O51" i="2"/>
  <c r="O53" i="2"/>
  <c r="O6" i="2"/>
  <c r="O10" i="2"/>
  <c r="O14" i="2"/>
  <c r="O18" i="2"/>
  <c r="O22" i="2"/>
  <c r="O26" i="2"/>
  <c r="O30" i="2"/>
  <c r="O34" i="2"/>
  <c r="O38" i="2"/>
  <c r="O42" i="2"/>
  <c r="O46" i="2"/>
  <c r="O50" i="2"/>
  <c r="O54" i="2"/>
  <c r="O55" i="2"/>
  <c r="O52" i="2"/>
  <c r="O8" i="2"/>
  <c r="O24" i="2"/>
  <c r="O40" i="2"/>
  <c r="O20" i="2"/>
  <c r="O36" i="2"/>
  <c r="O12" i="2"/>
  <c r="O28" i="2"/>
  <c r="O44" i="2"/>
  <c r="O16" i="2"/>
  <c r="O32" i="2"/>
  <c r="O48" i="2"/>
  <c r="P57" i="2"/>
  <c r="AF18" i="3" l="1"/>
  <c r="AE51" i="3"/>
  <c r="AF45" i="3"/>
  <c r="AF27" i="3"/>
  <c r="AF23" i="3"/>
  <c r="AE52" i="3"/>
  <c r="AE26" i="3"/>
  <c r="AF35" i="3"/>
  <c r="AE5" i="3"/>
  <c r="AF38" i="3"/>
  <c r="AF19" i="3"/>
  <c r="AF15" i="3"/>
  <c r="AE53" i="3"/>
  <c r="AE18" i="3"/>
  <c r="AF11" i="3"/>
  <c r="AE54" i="3"/>
  <c r="AF20" i="3"/>
  <c r="AE28" i="3"/>
  <c r="AE32" i="3"/>
  <c r="AF41" i="3"/>
  <c r="AF6" i="3"/>
  <c r="AF12" i="3"/>
  <c r="AF42" i="3"/>
  <c r="AF8" i="3"/>
  <c r="AE29" i="3"/>
  <c r="AE11" i="3"/>
  <c r="AE41" i="3"/>
  <c r="AF54" i="3"/>
  <c r="AE36" i="3"/>
  <c r="AE46" i="3"/>
  <c r="AF5" i="3"/>
  <c r="AF17" i="3"/>
  <c r="AE21" i="3"/>
  <c r="AE50" i="3"/>
  <c r="AE33" i="3"/>
  <c r="AF28" i="3"/>
  <c r="AE10" i="3"/>
  <c r="AF50" i="3"/>
  <c r="AE37" i="3"/>
  <c r="AF34" i="3"/>
  <c r="AF4" i="3"/>
  <c r="AA57" i="3"/>
  <c r="AF52" i="3" s="1"/>
  <c r="AF43" i="3"/>
  <c r="AF26" i="3"/>
  <c r="AF39" i="3"/>
  <c r="AE13" i="3"/>
  <c r="Z57" i="3"/>
  <c r="AE43" i="3" s="1"/>
  <c r="AE4" i="3"/>
  <c r="AE42" i="3"/>
  <c r="AE8" i="3"/>
  <c r="AE49" i="3" l="1"/>
  <c r="AF32" i="3"/>
  <c r="AE15" i="3"/>
  <c r="AE6" i="3"/>
  <c r="AE57" i="3" s="1"/>
  <c r="AF55" i="3"/>
  <c r="AF46" i="3"/>
  <c r="AE12" i="3"/>
  <c r="AF21" i="3"/>
  <c r="AE20" i="3"/>
  <c r="AF13" i="3"/>
  <c r="AE19" i="3"/>
  <c r="AE48" i="3"/>
  <c r="AF49" i="3"/>
  <c r="AF48" i="3"/>
  <c r="AE47" i="3"/>
  <c r="AE34" i="3"/>
  <c r="AE22" i="3"/>
  <c r="AF22" i="3"/>
  <c r="AE45" i="3"/>
  <c r="AE30" i="3"/>
  <c r="AF24" i="3"/>
  <c r="AE38" i="3"/>
  <c r="AF16" i="3"/>
  <c r="AE7" i="3"/>
  <c r="AE35" i="3"/>
  <c r="AF36" i="3"/>
  <c r="AF53" i="3"/>
  <c r="AF40" i="3"/>
  <c r="AE14" i="3"/>
  <c r="AE39" i="3"/>
  <c r="AE31" i="3"/>
  <c r="AF7" i="3"/>
  <c r="AF57" i="3" s="1"/>
  <c r="AF47" i="3"/>
  <c r="AF30" i="3"/>
  <c r="AE23" i="3"/>
  <c r="AE27" i="3"/>
  <c r="AF33" i="3"/>
  <c r="AE44" i="3"/>
  <c r="AF37" i="3"/>
  <c r="AE9" i="3"/>
  <c r="AF10" i="3"/>
  <c r="AF31" i="3"/>
  <c r="AE25" i="3"/>
  <c r="AF9" i="3"/>
  <c r="AF14" i="3"/>
  <c r="AE16" i="3"/>
  <c r="AF51" i="3"/>
  <c r="AE24" i="3"/>
  <c r="AF25" i="3"/>
  <c r="AF29" i="3"/>
  <c r="AE40" i="3"/>
  <c r="AE55" i="3"/>
  <c r="AE17" i="3"/>
  <c r="AF44" i="3"/>
</calcChain>
</file>

<file path=xl/sharedStrings.xml><?xml version="1.0" encoding="utf-8"?>
<sst xmlns="http://schemas.openxmlformats.org/spreadsheetml/2006/main" count="5382" uniqueCount="152">
  <si>
    <t>AVG</t>
  </si>
  <si>
    <t>Sum</t>
  </si>
  <si>
    <t>DRPs</t>
  </si>
  <si>
    <t>Naïve</t>
  </si>
  <si>
    <t>CTP</t>
  </si>
  <si>
    <t>CTP (Day 8.5/ Day 1)</t>
  </si>
  <si>
    <t>Column</t>
  </si>
  <si>
    <t>Row</t>
  </si>
  <si>
    <t>Plate #</t>
  </si>
  <si>
    <t>Normalized to non-clonal population</t>
  </si>
  <si>
    <t>Histogram</t>
  </si>
  <si>
    <t>CTP of DRP clones</t>
  </si>
  <si>
    <t>CTP of naive population clones</t>
  </si>
  <si>
    <t>Release</t>
  </si>
  <si>
    <t xml:space="preserve"> Day 8.5/Day 1 (CTP)</t>
  </si>
  <si>
    <t>Day 1</t>
  </si>
  <si>
    <t>Status</t>
  </si>
  <si>
    <t>Day 8.5</t>
  </si>
  <si>
    <t>Average of all clones:</t>
  </si>
  <si>
    <t>&gt; 100%</t>
  </si>
  <si>
    <t>&gt;1</t>
  </si>
  <si>
    <t>DRPs (n=265)</t>
  </si>
  <si>
    <t>Naïve (n-407)</t>
  </si>
  <si>
    <t>Released</t>
  </si>
  <si>
    <t>% persisters</t>
  </si>
  <si>
    <t>dist in %</t>
  </si>
  <si>
    <t>number of clones per CTP (frequency)</t>
  </si>
  <si>
    <t>Paste numbers + sort by CTP</t>
  </si>
  <si>
    <t>norm to day 1</t>
  </si>
  <si>
    <t>G361 Raw data- wells with &gt;240 cells on day 1</t>
  </si>
  <si>
    <t>Gefitinib</t>
  </si>
  <si>
    <t>EC50 linear (uM)</t>
  </si>
  <si>
    <t>IC50</t>
  </si>
  <si>
    <t>sum(r2)</t>
  </si>
  <si>
    <t>HillSlope</t>
  </si>
  <si>
    <t>-LOG(EC50)</t>
  </si>
  <si>
    <t>max</t>
  </si>
  <si>
    <t>min</t>
  </si>
  <si>
    <t>r2</t>
  </si>
  <si>
    <t>residual</t>
  </si>
  <si>
    <t>Fit</t>
  </si>
  <si>
    <t>Experiment results</t>
  </si>
  <si>
    <t>M</t>
  </si>
  <si>
    <t>uM</t>
  </si>
  <si>
    <t>Drug</t>
  </si>
  <si>
    <t>Cl.4</t>
  </si>
  <si>
    <t>% Growth inhibition</t>
  </si>
  <si>
    <t>WP</t>
  </si>
  <si>
    <t>B12</t>
  </si>
  <si>
    <t>B27</t>
  </si>
  <si>
    <t>B8</t>
  </si>
  <si>
    <t>Max+((Min-Max)/(1+POWER(Conc/IC50,HillSlope)))</t>
  </si>
  <si>
    <t>Exp: 2016-05-29</t>
  </si>
  <si>
    <t>SB9</t>
  </si>
  <si>
    <t>B16</t>
  </si>
  <si>
    <t>A7</t>
  </si>
  <si>
    <t>B25</t>
  </si>
  <si>
    <t>B24</t>
  </si>
  <si>
    <t>B23</t>
  </si>
  <si>
    <t>B22</t>
  </si>
  <si>
    <t>B21</t>
  </si>
  <si>
    <t>Exp: 2016-05-22</t>
  </si>
  <si>
    <t>B20</t>
  </si>
  <si>
    <t>B19</t>
  </si>
  <si>
    <t>B17</t>
  </si>
  <si>
    <t>B11</t>
  </si>
  <si>
    <t>B9</t>
  </si>
  <si>
    <t>SB7</t>
  </si>
  <si>
    <t>Exp: 2016-05-15</t>
  </si>
  <si>
    <t>A5</t>
  </si>
  <si>
    <t>B14</t>
  </si>
  <si>
    <t>B13</t>
  </si>
  <si>
    <t>B10</t>
  </si>
  <si>
    <t>B7</t>
  </si>
  <si>
    <t>B6</t>
  </si>
  <si>
    <t>B5</t>
  </si>
  <si>
    <t>B4</t>
  </si>
  <si>
    <t>B3</t>
  </si>
  <si>
    <t>B2</t>
  </si>
  <si>
    <t>B1</t>
  </si>
  <si>
    <t>SB6</t>
  </si>
  <si>
    <t>SB5</t>
  </si>
  <si>
    <t>SB4</t>
  </si>
  <si>
    <t>SB2</t>
  </si>
  <si>
    <t>SB1</t>
  </si>
  <si>
    <t>Exp: 2016-05-07</t>
  </si>
  <si>
    <t>A10</t>
  </si>
  <si>
    <t>A9</t>
  </si>
  <si>
    <t>A8</t>
  </si>
  <si>
    <t>A4</t>
  </si>
  <si>
    <t>Exp: 2016-04-24</t>
  </si>
  <si>
    <t>A6</t>
  </si>
  <si>
    <t>A3</t>
  </si>
  <si>
    <t>A2</t>
  </si>
  <si>
    <t>A1</t>
  </si>
  <si>
    <t>Exp: 2016-04-17</t>
  </si>
  <si>
    <t>PC9 - WP</t>
  </si>
  <si>
    <t>PC9 - Cl.17</t>
  </si>
  <si>
    <t>PC9 - Cl.16</t>
  </si>
  <si>
    <t>PC9 - Cl.15</t>
  </si>
  <si>
    <t>PC9 - Cl.14</t>
  </si>
  <si>
    <t>2016-05-29</t>
  </si>
  <si>
    <t>PC9 - Cl.10</t>
  </si>
  <si>
    <t>2016-05-22</t>
  </si>
  <si>
    <t>PC9 - Cl.9</t>
  </si>
  <si>
    <t>2016-05-15</t>
  </si>
  <si>
    <t>PC9 - Cl.8</t>
  </si>
  <si>
    <t>2016-05-07</t>
  </si>
  <si>
    <t>N/A</t>
  </si>
  <si>
    <t>PC9 - Cl.4</t>
  </si>
  <si>
    <t>PC9 - Cl.3</t>
  </si>
  <si>
    <t>2016-04-24</t>
  </si>
  <si>
    <t>2016-04-17</t>
  </si>
  <si>
    <t>2016-03-11</t>
  </si>
  <si>
    <t>Cl.8</t>
  </si>
  <si>
    <t>Cl.6</t>
  </si>
  <si>
    <t>Cl.3</t>
  </si>
  <si>
    <t>Cl.2</t>
  </si>
  <si>
    <t>Cl.17</t>
  </si>
  <si>
    <t>Cl.10</t>
  </si>
  <si>
    <t>Cl.16</t>
  </si>
  <si>
    <t>Cl.15</t>
  </si>
  <si>
    <t>Cl.14</t>
  </si>
  <si>
    <t>PC9 - Cl.2</t>
  </si>
  <si>
    <t>PC9 - Cl.6</t>
  </si>
  <si>
    <t>Exp: 2016-03-11</t>
  </si>
  <si>
    <t>Calculations of IC50:</t>
  </si>
  <si>
    <t>Normalized CTP</t>
  </si>
  <si>
    <t>Normalized IC50</t>
  </si>
  <si>
    <t>clone</t>
  </si>
  <si>
    <t>Exp. date</t>
  </si>
  <si>
    <t>AVG of CTP (day 8.5 / day 1)</t>
  </si>
  <si>
    <t>CTP (day 8.5 / day 1)</t>
  </si>
  <si>
    <t>Day 8.5 (0.5uM gefitinib)</t>
  </si>
  <si>
    <t>Day 1 (Pre-treatment)</t>
  </si>
  <si>
    <t>IC50 (Calculated by GFP reading in Cytation)</t>
  </si>
  <si>
    <t>AVG clones from diff exp.</t>
  </si>
  <si>
    <t>Number of cells (Operetta imaging)</t>
  </si>
  <si>
    <t>sort by CTP</t>
  </si>
  <si>
    <t>Pate numbers. Leave AVG for clones that apeared more than once</t>
  </si>
  <si>
    <t>Paste numbers. Sort by clone. AVG per clone from all experiments</t>
  </si>
  <si>
    <t>Norm CTP and IC50 to each experiment's WP</t>
  </si>
  <si>
    <t>AVG per clone per experiment</t>
  </si>
  <si>
    <t xml:space="preserve">Raw data </t>
  </si>
  <si>
    <t>WP (avg 2 exp)</t>
  </si>
  <si>
    <t>Cl.1</t>
  </si>
  <si>
    <t>Afatinib</t>
  </si>
  <si>
    <t>Results from the 3 experiments (normed to day1)</t>
  </si>
  <si>
    <t>AVG results from the 3 experiments</t>
  </si>
  <si>
    <t>STDEV results OF the 3 experiments</t>
  </si>
  <si>
    <t>Exp</t>
  </si>
  <si>
    <t>STDEV results from the 3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</si>
</sst>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E+00"/>
    <numFmt numFmtId="166" formatCode="0.0"/>
    <numFmt numFmtId="167" formatCode="0.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0" borderId="0"/>
    <xf numFmtId="0" fontId="5" fillId="0" borderId="0"/>
    <xf numFmtId="9" fontId="1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4" borderId="0" xfId="0" applyNumberFormat="1" applyFill="1" applyAlignment="1">
      <alignment horizontal="center" vertical="center" wrapText="1"/>
    </xf>
    <xf numFmtId="9" fontId="0" fillId="0" borderId="0" xfId="1" applyFont="1"/>
    <xf numFmtId="9" fontId="0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1" fillId="0" borderId="0" xfId="3"/>
    <xf numFmtId="0" fontId="1" fillId="0" borderId="0" xfId="3" applyAlignment="1">
      <alignment horizontal="center"/>
    </xf>
    <xf numFmtId="165" fontId="1" fillId="0" borderId="0" xfId="3" applyNumberFormat="1" applyFill="1"/>
    <xf numFmtId="0" fontId="5" fillId="0" borderId="0" xfId="4" applyAlignment="1">
      <alignment horizontal="center"/>
    </xf>
    <xf numFmtId="2" fontId="0" fillId="0" borderId="0" xfId="5" applyNumberFormat="1" applyFont="1"/>
    <xf numFmtId="165" fontId="1" fillId="0" borderId="0" xfId="3" applyNumberFormat="1" applyAlignment="1">
      <alignment horizontal="center"/>
    </xf>
    <xf numFmtId="2" fontId="1" fillId="0" borderId="0" xfId="3" applyNumberFormat="1" applyAlignment="1">
      <alignment horizontal="center"/>
    </xf>
    <xf numFmtId="166" fontId="5" fillId="0" borderId="0" xfId="4" applyNumberFormat="1" applyAlignment="1">
      <alignment horizontal="center"/>
    </xf>
    <xf numFmtId="2" fontId="6" fillId="0" borderId="0" xfId="4" applyNumberFormat="1" applyFont="1" applyAlignment="1">
      <alignment horizontal="center"/>
    </xf>
    <xf numFmtId="0" fontId="1" fillId="0" borderId="0" xfId="3" applyAlignment="1">
      <alignment horizontal="center" vertical="center" wrapText="1"/>
    </xf>
    <xf numFmtId="0" fontId="1" fillId="0" borderId="0" xfId="3" applyFill="1"/>
    <xf numFmtId="164" fontId="1" fillId="5" borderId="1" xfId="3" applyNumberFormat="1" applyFill="1" applyBorder="1" applyAlignment="1">
      <alignment horizontal="center"/>
    </xf>
    <xf numFmtId="2" fontId="1" fillId="6" borderId="0" xfId="3" applyNumberFormat="1" applyFill="1" applyAlignment="1">
      <alignment horizontal="center"/>
    </xf>
    <xf numFmtId="0" fontId="1" fillId="6" borderId="0" xfId="3" applyFill="1"/>
    <xf numFmtId="0" fontId="1" fillId="5" borderId="2" xfId="3" applyFill="1" applyBorder="1" applyAlignment="1">
      <alignment horizontal="center"/>
    </xf>
    <xf numFmtId="165" fontId="1" fillId="3" borderId="0" xfId="3" applyNumberFormat="1" applyFill="1" applyAlignment="1">
      <alignment horizontal="center"/>
    </xf>
    <xf numFmtId="0" fontId="1" fillId="3" borderId="0" xfId="3" applyFill="1" applyAlignment="1">
      <alignment horizontal="center"/>
    </xf>
    <xf numFmtId="11" fontId="1" fillId="0" borderId="0" xfId="3" applyNumberFormat="1"/>
    <xf numFmtId="0" fontId="1" fillId="0" borderId="0" xfId="3" quotePrefix="1" applyAlignment="1">
      <alignment horizontal="center"/>
    </xf>
    <xf numFmtId="0" fontId="4" fillId="0" borderId="0" xfId="3" applyFont="1" applyAlignment="1">
      <alignment horizontal="center"/>
    </xf>
    <xf numFmtId="0" fontId="4" fillId="0" borderId="0" xfId="3" applyFont="1"/>
    <xf numFmtId="0" fontId="2" fillId="2" borderId="0" xfId="2" applyAlignment="1">
      <alignment horizontal="center"/>
    </xf>
    <xf numFmtId="0" fontId="1" fillId="7" borderId="0" xfId="3" applyFill="1"/>
    <xf numFmtId="0" fontId="0" fillId="7" borderId="0" xfId="3" applyFont="1" applyFill="1"/>
    <xf numFmtId="2" fontId="5" fillId="0" borderId="0" xfId="4" applyNumberFormat="1" applyAlignment="1">
      <alignment horizontal="center"/>
    </xf>
    <xf numFmtId="0" fontId="5" fillId="0" borderId="0" xfId="4"/>
    <xf numFmtId="164" fontId="6" fillId="0" borderId="0" xfId="4" applyNumberFormat="1" applyFont="1" applyAlignment="1">
      <alignment horizontal="center"/>
    </xf>
    <xf numFmtId="0" fontId="1" fillId="8" borderId="3" xfId="3" applyFill="1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 wrapText="1"/>
    </xf>
    <xf numFmtId="2" fontId="1" fillId="0" borderId="0" xfId="6" applyNumberFormat="1" applyAlignment="1">
      <alignment horizontal="center"/>
    </xf>
    <xf numFmtId="0" fontId="0" fillId="0" borderId="0" xfId="6" quotePrefix="1" applyFont="1" applyAlignment="1">
      <alignment horizontal="center" vertical="center"/>
    </xf>
    <xf numFmtId="164" fontId="0" fillId="0" borderId="0" xfId="5" applyNumberFormat="1" applyFont="1" applyAlignment="1">
      <alignment horizontal="center" vertical="center"/>
    </xf>
    <xf numFmtId="0" fontId="0" fillId="0" borderId="0" xfId="0" applyFill="1" applyAlignment="1">
      <alignment horizontal="center" wrapText="1"/>
    </xf>
    <xf numFmtId="2" fontId="1" fillId="0" borderId="0" xfId="6" applyNumberFormat="1" applyFill="1" applyAlignment="1">
      <alignment horizontal="center"/>
    </xf>
    <xf numFmtId="164" fontId="0" fillId="0" borderId="0" xfId="5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2" fontId="0" fillId="0" borderId="0" xfId="0" applyNumberFormat="1" applyFill="1"/>
    <xf numFmtId="164" fontId="0" fillId="0" borderId="0" xfId="0" applyNumberForma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6" applyFill="1" applyAlignment="1">
      <alignment horizontal="center"/>
    </xf>
    <xf numFmtId="0" fontId="1" fillId="0" borderId="0" xfId="6" applyFill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0" fontId="5" fillId="0" borderId="0" xfId="4" applyFont="1" applyFill="1" applyAlignment="1">
      <alignment horizontal="center"/>
    </xf>
    <xf numFmtId="14" fontId="0" fillId="0" borderId="0" xfId="6" quotePrefix="1" applyNumberFormat="1" applyFont="1" applyAlignment="1">
      <alignment horizontal="center" vertical="center"/>
    </xf>
    <xf numFmtId="0" fontId="1" fillId="0" borderId="0" xfId="3" applyFill="1" applyAlignment="1">
      <alignment horizontal="center" vertical="center"/>
    </xf>
    <xf numFmtId="0" fontId="0" fillId="0" borderId="0" xfId="0" quotePrefix="1" applyFill="1" applyAlignment="1">
      <alignment horizontal="center"/>
    </xf>
    <xf numFmtId="2" fontId="0" fillId="0" borderId="0" xfId="5" applyNumberFormat="1" applyFont="1" applyFill="1" applyAlignment="1">
      <alignment horizontal="center" vertical="center"/>
    </xf>
    <xf numFmtId="0" fontId="0" fillId="0" borderId="0" xfId="6" quotePrefix="1" applyFont="1" applyFill="1" applyAlignment="1">
      <alignment horizontal="center" vertical="center"/>
    </xf>
    <xf numFmtId="0" fontId="0" fillId="9" borderId="0" xfId="0" applyFill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14" fontId="0" fillId="0" borderId="0" xfId="6" quotePrefix="1" applyNumberFormat="1" applyFont="1" applyFill="1" applyAlignment="1">
      <alignment horizontal="center" vertical="center"/>
    </xf>
    <xf numFmtId="0" fontId="5" fillId="9" borderId="0" xfId="4" applyFont="1" applyFill="1" applyAlignment="1">
      <alignment horizontal="center"/>
    </xf>
    <xf numFmtId="14" fontId="0" fillId="0" borderId="0" xfId="0" quotePrefix="1" applyNumberFormat="1" applyFill="1" applyAlignment="1">
      <alignment horizontal="center"/>
    </xf>
    <xf numFmtId="0" fontId="0" fillId="9" borderId="0" xfId="0" applyFill="1" applyAlignment="1">
      <alignment horizontal="center"/>
    </xf>
    <xf numFmtId="2" fontId="1" fillId="0" borderId="0" xfId="6" applyNumberFormat="1" applyFill="1" applyAlignment="1">
      <alignment horizontal="center" vertical="center" wrapText="1"/>
    </xf>
    <xf numFmtId="0" fontId="1" fillId="9" borderId="0" xfId="6" applyFill="1" applyAlignment="1">
      <alignment horizontal="center" vertical="center" wrapText="1"/>
    </xf>
    <xf numFmtId="0" fontId="1" fillId="0" borderId="0" xfId="6" quotePrefix="1" applyFont="1" applyFill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164" fontId="0" fillId="0" borderId="0" xfId="0" applyNumberFormat="1" applyFill="1"/>
    <xf numFmtId="0" fontId="5" fillId="0" borderId="0" xfId="4" applyFont="1" applyAlignment="1">
      <alignment horizontal="center"/>
    </xf>
    <xf numFmtId="14" fontId="0" fillId="0" borderId="0" xfId="0" quotePrefix="1" applyNumberFormat="1" applyAlignment="1">
      <alignment horizontal="center"/>
    </xf>
    <xf numFmtId="164" fontId="1" fillId="0" borderId="0" xfId="6" applyNumberFormat="1" applyFill="1" applyAlignment="1">
      <alignment horizontal="center" vertical="center" wrapText="1"/>
    </xf>
    <xf numFmtId="0" fontId="0" fillId="0" borderId="0" xfId="6" applyFont="1" applyFill="1" applyAlignment="1">
      <alignment horizontal="center" vertical="center" wrapText="1"/>
    </xf>
    <xf numFmtId="2" fontId="1" fillId="0" borderId="0" xfId="6" applyNumberFormat="1" applyAlignment="1">
      <alignment horizontal="center" vertical="center" wrapText="1"/>
    </xf>
    <xf numFmtId="0" fontId="1" fillId="0" borderId="0" xfId="6" applyAlignment="1">
      <alignment horizontal="center" vertical="center" wrapText="1"/>
    </xf>
    <xf numFmtId="0" fontId="1" fillId="0" borderId="0" xfId="6" quotePrefix="1" applyFont="1" applyAlignment="1">
      <alignment horizontal="center" vertical="center"/>
    </xf>
    <xf numFmtId="164" fontId="1" fillId="0" borderId="0" xfId="6" applyNumberFormat="1" applyAlignment="1">
      <alignment horizontal="center" vertical="center" wrapText="1"/>
    </xf>
    <xf numFmtId="0" fontId="1" fillId="0" borderId="0" xfId="6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" fillId="2" borderId="0" xfId="2" applyAlignment="1">
      <alignment horizontal="left"/>
    </xf>
    <xf numFmtId="167" fontId="4" fillId="0" borderId="0" xfId="3" applyNumberFormat="1" applyFont="1" applyAlignment="1">
      <alignment horizontal="center" wrapText="1"/>
    </xf>
    <xf numFmtId="164" fontId="4" fillId="0" borderId="0" xfId="3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3" quotePrefix="1" applyFont="1" applyFill="1" applyAlignment="1">
      <alignment horizontal="center" wrapText="1"/>
    </xf>
    <xf numFmtId="0" fontId="4" fillId="0" borderId="0" xfId="3" applyFont="1" applyAlignment="1">
      <alignment horizontal="center" wrapText="1"/>
    </xf>
    <xf numFmtId="0" fontId="0" fillId="0" borderId="0" xfId="3" applyFont="1" applyFill="1"/>
    <xf numFmtId="0" fontId="0" fillId="3" borderId="0" xfId="0" applyFill="1" applyAlignment="1">
      <alignment horizontal="center" vertical="center" wrapText="1"/>
    </xf>
    <xf numFmtId="0" fontId="0" fillId="3" borderId="0" xfId="0" applyFont="1" applyFill="1" applyAlignment="1">
      <alignment horizontal="left" vertical="center"/>
    </xf>
    <xf numFmtId="0" fontId="0" fillId="3" borderId="0" xfId="3" applyFont="1" applyFill="1"/>
    <xf numFmtId="9" fontId="0" fillId="0" borderId="0" xfId="1" applyFont="1" applyAlignment="1">
      <alignment horizontal="center"/>
    </xf>
    <xf numFmtId="9" fontId="0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7" fontId="0" fillId="0" borderId="0" xfId="1" applyNumberFormat="1" applyFon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 wrapText="1"/>
    </xf>
    <xf numFmtId="0" fontId="0" fillId="4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7" fillId="10" borderId="0" xfId="0" applyFont="1" applyFill="1" applyAlignment="1">
      <alignment horizontal="center" vertical="center"/>
    </xf>
  </cellXfs>
  <cellStyles count="7">
    <cellStyle name="Bad" xfId="2" builtinId="27"/>
    <cellStyle name="Normal" xfId="0" builtinId="0"/>
    <cellStyle name="Normal 2" xfId="4"/>
    <cellStyle name="Normal 3" xfId="3"/>
    <cellStyle name="Normal 3 2 2" xfId="6"/>
    <cellStyle name="Percent" xfId="1" builtinId="5"/>
    <cellStyle name="Percent 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 IC50s 2016-03-11'!$E$7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 IC50s 2016-03-11'!$C$8:$C$27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2016-03-11'!$E$8:$E$27</c:f>
              <c:numCache>
                <c:formatCode>General</c:formatCode>
                <c:ptCount val="20"/>
                <c:pt idx="0">
                  <c:v>93.248719663483612</c:v>
                </c:pt>
                <c:pt idx="1">
                  <c:v>92.506531318896847</c:v>
                </c:pt>
                <c:pt idx="2">
                  <c:v>90.972196377090441</c:v>
                </c:pt>
                <c:pt idx="3">
                  <c:v>89.156710974615265</c:v>
                </c:pt>
                <c:pt idx="4">
                  <c:v>80.623764330265686</c:v>
                </c:pt>
                <c:pt idx="5">
                  <c:v>62.910084740997441</c:v>
                </c:pt>
                <c:pt idx="6">
                  <c:v>43.753261399133116</c:v>
                </c:pt>
                <c:pt idx="7">
                  <c:v>22.426419140724342</c:v>
                </c:pt>
                <c:pt idx="8">
                  <c:v>18.520443071065916</c:v>
                </c:pt>
                <c:pt idx="9">
                  <c:v>0</c:v>
                </c:pt>
                <c:pt idx="10">
                  <c:v>9.123559172557572</c:v>
                </c:pt>
                <c:pt idx="11">
                  <c:v>3.8692780340517041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C9-44AC-8FB6-36DFF3430F72}"/>
            </c:ext>
          </c:extLst>
        </c:ser>
        <c:ser>
          <c:idx val="1"/>
          <c:order val="1"/>
          <c:tx>
            <c:strRef>
              <c:f>'[1] IC50s 2016-03-11'!$F$7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 IC50s 2016-03-11'!$C$8:$C$27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2016-03-11'!$F$8:$F$27</c:f>
              <c:numCache>
                <c:formatCode>General</c:formatCode>
                <c:ptCount val="20"/>
                <c:pt idx="0">
                  <c:v>94.217723782316625</c:v>
                </c:pt>
                <c:pt idx="1">
                  <c:v>93.432061272489889</c:v>
                </c:pt>
                <c:pt idx="2">
                  <c:v>91.594969714660621</c:v>
                </c:pt>
                <c:pt idx="3">
                  <c:v>87.459874875861644</c:v>
                </c:pt>
                <c:pt idx="4">
                  <c:v>78.900158131073908</c:v>
                </c:pt>
                <c:pt idx="5">
                  <c:v>63.895387330267162</c:v>
                </c:pt>
                <c:pt idx="6">
                  <c:v>43.924744234704306</c:v>
                </c:pt>
                <c:pt idx="7">
                  <c:v>25.232757055515492</c:v>
                </c:pt>
                <c:pt idx="8">
                  <c:v>12.691212642601386</c:v>
                </c:pt>
                <c:pt idx="9">
                  <c:v>6.0392327716037357</c:v>
                </c:pt>
                <c:pt idx="10">
                  <c:v>2.9458642992382948</c:v>
                </c:pt>
                <c:pt idx="11">
                  <c:v>1.5956160857768253</c:v>
                </c:pt>
                <c:pt idx="12">
                  <c:v>1.022585581847963</c:v>
                </c:pt>
                <c:pt idx="13">
                  <c:v>0.782307188567259</c:v>
                </c:pt>
                <c:pt idx="14">
                  <c:v>0.68206461062774792</c:v>
                </c:pt>
                <c:pt idx="15">
                  <c:v>0.64033245912665393</c:v>
                </c:pt>
                <c:pt idx="16">
                  <c:v>0.62297418613864863</c:v>
                </c:pt>
                <c:pt idx="17">
                  <c:v>0.61575674943000536</c:v>
                </c:pt>
                <c:pt idx="18">
                  <c:v>0.61275625223996144</c:v>
                </c:pt>
                <c:pt idx="19">
                  <c:v>0.61062157555790009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BC9-44AC-8FB6-36DFF3430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490624"/>
        <c:axId val="74492544"/>
      </c:scatterChart>
      <c:valAx>
        <c:axId val="74490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74492544"/>
        <c:crosses val="autoZero"/>
        <c:crossBetween val="midCat"/>
      </c:valAx>
      <c:valAx>
        <c:axId val="7449254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74490624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60169342219043898"/>
          <c:w val="0.31564407343080308"/>
          <c:h val="0.15888334109348223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 IC50s 2016-03-11'!$E$7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 IC50s 2016-03-11'!$C$259:$C$278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2016-03-11'!$E$259:$E$278</c:f>
              <c:numCache>
                <c:formatCode>General</c:formatCode>
                <c:ptCount val="20"/>
                <c:pt idx="0">
                  <c:v>95.971431328474807</c:v>
                </c:pt>
                <c:pt idx="1">
                  <c:v>95.069813498700952</c:v>
                </c:pt>
                <c:pt idx="2">
                  <c:v>94.219541975947607</c:v>
                </c:pt>
                <c:pt idx="3">
                  <c:v>93.208238714858396</c:v>
                </c:pt>
                <c:pt idx="4">
                  <c:v>87.583111979536426</c:v>
                </c:pt>
                <c:pt idx="5">
                  <c:v>64.098161618876404</c:v>
                </c:pt>
                <c:pt idx="6">
                  <c:v>32.594915310422635</c:v>
                </c:pt>
                <c:pt idx="7">
                  <c:v>3.331235208226424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1.5005188340308062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06-48F8-BEE2-64D4806110BF}"/>
            </c:ext>
          </c:extLst>
        </c:ser>
        <c:ser>
          <c:idx val="1"/>
          <c:order val="1"/>
          <c:tx>
            <c:strRef>
              <c:f>'[1] IC50s 2016-03-11'!$F$7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 IC50s 2016-03-11'!$C$259:$C$278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2016-03-11'!$F$259:$F$278</c:f>
              <c:numCache>
                <c:formatCode>General</c:formatCode>
                <c:ptCount val="20"/>
                <c:pt idx="0">
                  <c:v>95.326427336237288</c:v>
                </c:pt>
                <c:pt idx="1">
                  <c:v>95.242053338202311</c:v>
                </c:pt>
                <c:pt idx="2">
                  <c:v>94.869576783748414</c:v>
                </c:pt>
                <c:pt idx="3">
                  <c:v>93.25071512082296</c:v>
                </c:pt>
                <c:pt idx="4">
                  <c:v>86.665114160919572</c:v>
                </c:pt>
                <c:pt idx="5">
                  <c:v>65.705001192173597</c:v>
                </c:pt>
                <c:pt idx="6">
                  <c:v>30.321127264363668</c:v>
                </c:pt>
                <c:pt idx="7">
                  <c:v>6.3757202016081038</c:v>
                </c:pt>
                <c:pt idx="8">
                  <c:v>-1.6805898470056206</c:v>
                </c:pt>
                <c:pt idx="9">
                  <c:v>6.0392327716037357</c:v>
                </c:pt>
                <c:pt idx="10">
                  <c:v>2.9458642992382948</c:v>
                </c:pt>
                <c:pt idx="11">
                  <c:v>1.5956160857768253</c:v>
                </c:pt>
                <c:pt idx="12">
                  <c:v>1.022585581847963</c:v>
                </c:pt>
                <c:pt idx="13">
                  <c:v>0.782307188567259</c:v>
                </c:pt>
                <c:pt idx="14">
                  <c:v>0.68206461062774792</c:v>
                </c:pt>
                <c:pt idx="15">
                  <c:v>0.64033245912665393</c:v>
                </c:pt>
                <c:pt idx="16">
                  <c:v>0.62297418613864863</c:v>
                </c:pt>
                <c:pt idx="17">
                  <c:v>0.61575674943000536</c:v>
                </c:pt>
                <c:pt idx="18">
                  <c:v>0.61275625223996144</c:v>
                </c:pt>
                <c:pt idx="19">
                  <c:v>0.61062157555790009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806-48F8-BEE2-64D480611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038464"/>
        <c:axId val="93134848"/>
      </c:scatterChart>
      <c:valAx>
        <c:axId val="93038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3134848"/>
        <c:crosses val="autoZero"/>
        <c:crossBetween val="midCat"/>
      </c:valAx>
      <c:valAx>
        <c:axId val="93134848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3038464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776145186966541"/>
          <c:w val="0.31564407343080308"/>
          <c:h val="0.2028152390414129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 IC50s 2016-03-11'!$E$7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 IC50s 2016-03-11'!$C$285:$C$304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2016-03-11'!$E$285:$E$304</c:f>
              <c:numCache>
                <c:formatCode>General</c:formatCode>
                <c:ptCount val="20"/>
                <c:pt idx="0">
                  <c:v>91.404819350458908</c:v>
                </c:pt>
                <c:pt idx="1">
                  <c:v>91.866582009457403</c:v>
                </c:pt>
                <c:pt idx="2">
                  <c:v>90.606142473357281</c:v>
                </c:pt>
                <c:pt idx="3">
                  <c:v>88.315857099380423</c:v>
                </c:pt>
                <c:pt idx="4">
                  <c:v>78.459147708481765</c:v>
                </c:pt>
                <c:pt idx="5">
                  <c:v>57.412688252165843</c:v>
                </c:pt>
                <c:pt idx="6">
                  <c:v>35.898394353880988</c:v>
                </c:pt>
                <c:pt idx="7">
                  <c:v>6.2905025106759993</c:v>
                </c:pt>
                <c:pt idx="8">
                  <c:v>1.7549541974424931</c:v>
                </c:pt>
                <c:pt idx="9">
                  <c:v>6.8689811482497536</c:v>
                </c:pt>
                <c:pt idx="10">
                  <c:v>3.4675659961438399</c:v>
                </c:pt>
                <c:pt idx="11">
                  <c:v>11.031527702675238</c:v>
                </c:pt>
                <c:pt idx="12">
                  <c:v>12.988671339347135</c:v>
                </c:pt>
                <c:pt idx="13">
                  <c:v>0</c:v>
                </c:pt>
                <c:pt idx="14">
                  <c:v>0</c:v>
                </c:pt>
                <c:pt idx="15">
                  <c:v>3.586244015766793</c:v>
                </c:pt>
                <c:pt idx="16">
                  <c:v>9.1604781393990855</c:v>
                </c:pt>
                <c:pt idx="17">
                  <c:v>5.9967184276752512</c:v>
                </c:pt>
                <c:pt idx="18">
                  <c:v>12.744844030051039</c:v>
                </c:pt>
                <c:pt idx="1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EF-4BB7-BABB-237B56B29409}"/>
            </c:ext>
          </c:extLst>
        </c:ser>
        <c:ser>
          <c:idx val="1"/>
          <c:order val="1"/>
          <c:tx>
            <c:strRef>
              <c:f>'[1] IC50s 2016-03-11'!$F$7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 IC50s 2016-03-11'!$C$285:$C$304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2016-03-11'!$F$285:$F$304</c:f>
              <c:numCache>
                <c:formatCode>General</c:formatCode>
                <c:ptCount val="20"/>
                <c:pt idx="0">
                  <c:v>91.401051962672739</c:v>
                </c:pt>
                <c:pt idx="1">
                  <c:v>91.197256385052981</c:v>
                </c:pt>
                <c:pt idx="2">
                  <c:v>90.463074098317932</c:v>
                </c:pt>
                <c:pt idx="3">
                  <c:v>87.887706313418775</c:v>
                </c:pt>
                <c:pt idx="4">
                  <c:v>79.635611048150551</c:v>
                </c:pt>
                <c:pt idx="5">
                  <c:v>59.351471399229553</c:v>
                </c:pt>
                <c:pt idx="6">
                  <c:v>30.797936080563559</c:v>
                </c:pt>
                <c:pt idx="7">
                  <c:v>11.194665773435332</c:v>
                </c:pt>
                <c:pt idx="8">
                  <c:v>3.3751004223683623</c:v>
                </c:pt>
                <c:pt idx="9">
                  <c:v>6.0392327716037357</c:v>
                </c:pt>
                <c:pt idx="10">
                  <c:v>2.9458642992382948</c:v>
                </c:pt>
                <c:pt idx="11">
                  <c:v>1.5956160857768253</c:v>
                </c:pt>
                <c:pt idx="12">
                  <c:v>1.022585581847963</c:v>
                </c:pt>
                <c:pt idx="13">
                  <c:v>0.782307188567259</c:v>
                </c:pt>
                <c:pt idx="14">
                  <c:v>0.68206461062774792</c:v>
                </c:pt>
                <c:pt idx="15">
                  <c:v>0.64033245912665393</c:v>
                </c:pt>
                <c:pt idx="16">
                  <c:v>0.62297418613864863</c:v>
                </c:pt>
                <c:pt idx="17">
                  <c:v>0.61575674943000536</c:v>
                </c:pt>
                <c:pt idx="18">
                  <c:v>0.61275625223996144</c:v>
                </c:pt>
                <c:pt idx="19">
                  <c:v>0.61062157555790009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DEF-4BB7-BABB-237B56B29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43808"/>
        <c:axId val="93145728"/>
      </c:scatterChart>
      <c:valAx>
        <c:axId val="93143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3145728"/>
        <c:crosses val="autoZero"/>
        <c:crossBetween val="midCat"/>
      </c:valAx>
      <c:valAx>
        <c:axId val="93145728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3143808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621546416644585"/>
          <c:w val="0.31564407343080308"/>
          <c:h val="0.1984220492466198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 IC50s 2016-03-11'!$E$7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 IC50s 2016-03-11'!$C$313:$C$332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2016-03-11'!$E$313:$E$332</c:f>
              <c:numCache>
                <c:formatCode>General</c:formatCode>
                <c:ptCount val="20"/>
                <c:pt idx="0">
                  <c:v>93.287941327240716</c:v>
                </c:pt>
                <c:pt idx="1">
                  <c:v>91.915192647076552</c:v>
                </c:pt>
                <c:pt idx="2">
                  <c:v>92.312432214855107</c:v>
                </c:pt>
                <c:pt idx="3">
                  <c:v>90.216410978558699</c:v>
                </c:pt>
                <c:pt idx="4">
                  <c:v>80.127912277817501</c:v>
                </c:pt>
                <c:pt idx="5">
                  <c:v>63.646247215196283</c:v>
                </c:pt>
                <c:pt idx="6">
                  <c:v>42.154226227690906</c:v>
                </c:pt>
                <c:pt idx="7">
                  <c:v>18.70698721465941</c:v>
                </c:pt>
                <c:pt idx="8">
                  <c:v>7.622982665709344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2.7764429264965806</c:v>
                </c:pt>
                <c:pt idx="14">
                  <c:v>0</c:v>
                </c:pt>
                <c:pt idx="15">
                  <c:v>0</c:v>
                </c:pt>
                <c:pt idx="16">
                  <c:v>6.399880859186502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CF4-4D52-8EC2-ED8D7BDBC0B6}"/>
            </c:ext>
          </c:extLst>
        </c:ser>
        <c:ser>
          <c:idx val="1"/>
          <c:order val="1"/>
          <c:tx>
            <c:strRef>
              <c:f>'[1] IC50s 2016-03-11'!$F$7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 IC50s 2016-03-11'!$C$313:$C$332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2016-03-11'!$F$313:$F$332</c:f>
              <c:numCache>
                <c:formatCode>General</c:formatCode>
                <c:ptCount val="20"/>
                <c:pt idx="0">
                  <c:v>93.409451564876747</c:v>
                </c:pt>
                <c:pt idx="1">
                  <c:v>92.987692429253656</c:v>
                </c:pt>
                <c:pt idx="2">
                  <c:v>91.815917057722515</c:v>
                </c:pt>
                <c:pt idx="3">
                  <c:v>88.656723128043282</c:v>
                </c:pt>
                <c:pt idx="4">
                  <c:v>80.786470858102476</c:v>
                </c:pt>
                <c:pt idx="5">
                  <c:v>64.513496691081869</c:v>
                </c:pt>
                <c:pt idx="6">
                  <c:v>40.87783774439999</c:v>
                </c:pt>
                <c:pt idx="7">
                  <c:v>19.623860525284513</c:v>
                </c:pt>
                <c:pt idx="8">
                  <c:v>7.3188750157784597</c:v>
                </c:pt>
                <c:pt idx="9">
                  <c:v>6.0392327716037357</c:v>
                </c:pt>
                <c:pt idx="10">
                  <c:v>2.9458642992382948</c:v>
                </c:pt>
                <c:pt idx="11">
                  <c:v>1.5956160857768253</c:v>
                </c:pt>
                <c:pt idx="12">
                  <c:v>1.022585581847963</c:v>
                </c:pt>
                <c:pt idx="13">
                  <c:v>0.782307188567259</c:v>
                </c:pt>
                <c:pt idx="14">
                  <c:v>0.68206461062774792</c:v>
                </c:pt>
                <c:pt idx="15">
                  <c:v>0.64033245912665393</c:v>
                </c:pt>
                <c:pt idx="16">
                  <c:v>0.62297418613864863</c:v>
                </c:pt>
                <c:pt idx="17">
                  <c:v>0.61575674943000536</c:v>
                </c:pt>
                <c:pt idx="18">
                  <c:v>0.61275625223996144</c:v>
                </c:pt>
                <c:pt idx="19">
                  <c:v>0.61062157555790009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CF4-4D52-8EC2-ED8D7BDBC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58784"/>
        <c:axId val="93165056"/>
      </c:scatterChart>
      <c:valAx>
        <c:axId val="9315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3165056"/>
        <c:crosses val="autoZero"/>
        <c:crossBetween val="midCat"/>
      </c:valAx>
      <c:valAx>
        <c:axId val="93165056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3158784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6654783145925158"/>
          <c:w val="0.31564407343080308"/>
          <c:h val="0.1940288594518267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2016-04-17'!$E$7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2016-04-17'!$C$8:$C$17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2016-04-17'!$E$8:$E$17</c:f>
              <c:numCache>
                <c:formatCode>General</c:formatCode>
                <c:ptCount val="10"/>
                <c:pt idx="0">
                  <c:v>95.548567438104158</c:v>
                </c:pt>
                <c:pt idx="1">
                  <c:v>95.426482666213872</c:v>
                </c:pt>
                <c:pt idx="2">
                  <c:v>96.102480772608516</c:v>
                </c:pt>
                <c:pt idx="3">
                  <c:v>95.361371075679358</c:v>
                </c:pt>
                <c:pt idx="4">
                  <c:v>93.517903830899897</c:v>
                </c:pt>
                <c:pt idx="5">
                  <c:v>87.441593855264415</c:v>
                </c:pt>
                <c:pt idx="6">
                  <c:v>72.370593335553494</c:v>
                </c:pt>
                <c:pt idx="7">
                  <c:v>52.355711485761994</c:v>
                </c:pt>
                <c:pt idx="8">
                  <c:v>28.920164180819519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E08-4DD6-A764-AA7EE6EC7291}"/>
            </c:ext>
          </c:extLst>
        </c:ser>
        <c:ser>
          <c:idx val="1"/>
          <c:order val="1"/>
          <c:tx>
            <c:strRef>
              <c:f>'[1]IC50s 2016-04-17'!$F$7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2016-04-17'!$C$8:$C$17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2016-04-17'!$F$8:$F$17</c:f>
              <c:numCache>
                <c:formatCode>General</c:formatCode>
                <c:ptCount val="10"/>
                <c:pt idx="0">
                  <c:v>96.293144354588136</c:v>
                </c:pt>
                <c:pt idx="1">
                  <c:v>96.175057024661314</c:v>
                </c:pt>
                <c:pt idx="2">
                  <c:v>95.850568688690714</c:v>
                </c:pt>
                <c:pt idx="3">
                  <c:v>94.96606505255366</c:v>
                </c:pt>
                <c:pt idx="4">
                  <c:v>92.60701023633186</c:v>
                </c:pt>
                <c:pt idx="5">
                  <c:v>86.664301607847321</c:v>
                </c:pt>
                <c:pt idx="6">
                  <c:v>73.623832697415125</c:v>
                </c:pt>
                <c:pt idx="7">
                  <c:v>52.02297916930538</c:v>
                </c:pt>
                <c:pt idx="8">
                  <c:v>28.75729941770247</c:v>
                </c:pt>
                <c:pt idx="9">
                  <c:v>5.2349595428296425E-2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E08-4DD6-A764-AA7EE6EC7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045248"/>
        <c:axId val="175063808"/>
      </c:scatterChart>
      <c:valAx>
        <c:axId val="175045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063808"/>
        <c:crosses val="autoZero"/>
        <c:crossBetween val="midCat"/>
      </c:valAx>
      <c:valAx>
        <c:axId val="175063808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045248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47373454567290935"/>
          <c:w val="0.31564407343080308"/>
          <c:h val="0.2868422251087450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2016-04-17'!$E$7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2016-04-17'!$C$24:$C$33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2016-04-17'!$E$24:$E$33</c:f>
              <c:numCache>
                <c:formatCode>General</c:formatCode>
                <c:ptCount val="10"/>
                <c:pt idx="0">
                  <c:v>94.127257624880187</c:v>
                </c:pt>
                <c:pt idx="1">
                  <c:v>94.278144765559318</c:v>
                </c:pt>
                <c:pt idx="2">
                  <c:v>94.613185381129014</c:v>
                </c:pt>
                <c:pt idx="3">
                  <c:v>93.041956032510839</c:v>
                </c:pt>
                <c:pt idx="4">
                  <c:v>89.57322839514994</c:v>
                </c:pt>
                <c:pt idx="5">
                  <c:v>77.380655010100057</c:v>
                </c:pt>
                <c:pt idx="6">
                  <c:v>59.789112116641597</c:v>
                </c:pt>
                <c:pt idx="7">
                  <c:v>35.451802253732723</c:v>
                </c:pt>
                <c:pt idx="8">
                  <c:v>23.021866175499483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1B-40E8-B382-4AB83E435412}"/>
            </c:ext>
          </c:extLst>
        </c:ser>
        <c:ser>
          <c:idx val="1"/>
          <c:order val="1"/>
          <c:tx>
            <c:strRef>
              <c:f>'[1]IC50s 2016-04-17'!$F$7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2016-04-17'!$C$24:$C$33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2016-04-17'!$F$24:$F$33</c:f>
              <c:numCache>
                <c:formatCode>General</c:formatCode>
                <c:ptCount val="10"/>
                <c:pt idx="0">
                  <c:v>95.470563316209521</c:v>
                </c:pt>
                <c:pt idx="1">
                  <c:v>95.150418828850178</c:v>
                </c:pt>
                <c:pt idx="2">
                  <c:v>94.342683127392149</c:v>
                </c:pt>
                <c:pt idx="3">
                  <c:v>92.341622360194506</c:v>
                </c:pt>
                <c:pt idx="4">
                  <c:v>87.60074133177892</c:v>
                </c:pt>
                <c:pt idx="5">
                  <c:v>77.465248398988933</c:v>
                </c:pt>
                <c:pt idx="6">
                  <c:v>59.866987378465154</c:v>
                </c:pt>
                <c:pt idx="7">
                  <c:v>38.066154731311869</c:v>
                </c:pt>
                <c:pt idx="8">
                  <c:v>20.031359944491442</c:v>
                </c:pt>
                <c:pt idx="9">
                  <c:v>0.94134748346614572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31B-40E8-B382-4AB83E435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089152"/>
        <c:axId val="175091072"/>
      </c:scatterChart>
      <c:valAx>
        <c:axId val="175089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091072"/>
        <c:crosses val="autoZero"/>
        <c:crossBetween val="midCat"/>
      </c:valAx>
      <c:valAx>
        <c:axId val="175091072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089152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897507228007925"/>
          <c:w val="0.31564407343080308"/>
          <c:h val="0.2116016186309990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2016-04-17'!$E$7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2016-04-17'!$C$43:$C$52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2016-04-17'!$E$43:$E$52</c:f>
              <c:numCache>
                <c:formatCode>General</c:formatCode>
                <c:ptCount val="10"/>
                <c:pt idx="0">
                  <c:v>96.400770653921498</c:v>
                </c:pt>
                <c:pt idx="1">
                  <c:v>96.690385371516626</c:v>
                </c:pt>
                <c:pt idx="2">
                  <c:v>96.208870773581012</c:v>
                </c:pt>
                <c:pt idx="3">
                  <c:v>96.017186990497507</c:v>
                </c:pt>
                <c:pt idx="4">
                  <c:v>94.870115277034927</c:v>
                </c:pt>
                <c:pt idx="5">
                  <c:v>89.254307882490977</c:v>
                </c:pt>
                <c:pt idx="6">
                  <c:v>71.631585105210959</c:v>
                </c:pt>
                <c:pt idx="7">
                  <c:v>48.016675478408331</c:v>
                </c:pt>
                <c:pt idx="8">
                  <c:v>5.4356908570287743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F14-4B98-8F03-FC540600E218}"/>
            </c:ext>
          </c:extLst>
        </c:ser>
        <c:ser>
          <c:idx val="1"/>
          <c:order val="1"/>
          <c:tx>
            <c:strRef>
              <c:f>'[1]IC50s 2016-04-17'!$F$7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2016-04-17'!$C$43:$C$52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2016-04-17'!$F$43:$F$52</c:f>
              <c:numCache>
                <c:formatCode>General</c:formatCode>
                <c:ptCount val="10"/>
                <c:pt idx="0">
                  <c:v>95.672561932841461</c:v>
                </c:pt>
                <c:pt idx="1">
                  <c:v>95.666143192386755</c:v>
                </c:pt>
                <c:pt idx="2">
                  <c:v>95.63407926520965</c:v>
                </c:pt>
                <c:pt idx="3">
                  <c:v>95.47416546650571</c:v>
                </c:pt>
                <c:pt idx="4">
                  <c:v>94.68296464796299</c:v>
                </c:pt>
                <c:pt idx="5">
                  <c:v>90.917738195605793</c:v>
                </c:pt>
                <c:pt idx="6">
                  <c:v>75.845125237841842</c:v>
                </c:pt>
                <c:pt idx="7">
                  <c:v>41.479897777890692</c:v>
                </c:pt>
                <c:pt idx="8">
                  <c:v>12.707150223777617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F14-4B98-8F03-FC540600E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551040"/>
        <c:axId val="174552960"/>
      </c:scatterChart>
      <c:valAx>
        <c:axId val="174551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552960"/>
        <c:crosses val="autoZero"/>
        <c:crossBetween val="midCat"/>
      </c:valAx>
      <c:valAx>
        <c:axId val="174552960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551040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458188248528616"/>
          <c:w val="0.31564407343080308"/>
          <c:h val="0.2159948084257921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2016-04-17'!$E$7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2016-04-17'!$C$61:$C$70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2016-04-17'!$E$61:$E$70</c:f>
              <c:numCache>
                <c:formatCode>General</c:formatCode>
                <c:ptCount val="10"/>
                <c:pt idx="0">
                  <c:v>95.200004232338145</c:v>
                </c:pt>
                <c:pt idx="1">
                  <c:v>95.315437032486656</c:v>
                </c:pt>
                <c:pt idx="2">
                  <c:v>95.057960083232103</c:v>
                </c:pt>
                <c:pt idx="3">
                  <c:v>91.869680090991565</c:v>
                </c:pt>
                <c:pt idx="4">
                  <c:v>87.589529516201452</c:v>
                </c:pt>
                <c:pt idx="5">
                  <c:v>77.753678776818418</c:v>
                </c:pt>
                <c:pt idx="6">
                  <c:v>61.07196075115553</c:v>
                </c:pt>
                <c:pt idx="7">
                  <c:v>46.429004667967391</c:v>
                </c:pt>
                <c:pt idx="8">
                  <c:v>23.95959236208326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32-4CFC-B019-1BE3B30658B9}"/>
            </c:ext>
          </c:extLst>
        </c:ser>
        <c:ser>
          <c:idx val="1"/>
          <c:order val="1"/>
          <c:tx>
            <c:strRef>
              <c:f>'[1]IC50s 2016-04-17'!$F$7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2016-04-17'!$C$61:$C$70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2016-04-17'!$F$61:$F$70</c:f>
              <c:numCache>
                <c:formatCode>General</c:formatCode>
                <c:ptCount val="10"/>
                <c:pt idx="0">
                  <c:v>95.760879469280397</c:v>
                </c:pt>
                <c:pt idx="1">
                  <c:v>95.300162176508607</c:v>
                </c:pt>
                <c:pt idx="2">
                  <c:v>94.267191620193898</c:v>
                </c:pt>
                <c:pt idx="3">
                  <c:v>91.996048706025149</c:v>
                </c:pt>
                <c:pt idx="4">
                  <c:v>87.210479980771495</c:v>
                </c:pt>
                <c:pt idx="5">
                  <c:v>77.97231340499431</c:v>
                </c:pt>
                <c:pt idx="6">
                  <c:v>62.816708513479</c:v>
                </c:pt>
                <c:pt idx="7">
                  <c:v>43.540941857299806</c:v>
                </c:pt>
                <c:pt idx="8">
                  <c:v>25.628843164756944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732-4CFC-B019-1BE3B3065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008384"/>
        <c:axId val="175018752"/>
      </c:scatterChart>
      <c:valAx>
        <c:axId val="175008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018752"/>
        <c:crosses val="autoZero"/>
        <c:crossBetween val="midCat"/>
      </c:valAx>
      <c:valAx>
        <c:axId val="175018752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008384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6654783145925158"/>
          <c:w val="0.31564407343080308"/>
          <c:h val="0.1940288594518267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2016-04-17'!$E$7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2016-04-17'!$C$79:$C$88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2016-04-17'!$E$79:$E$88</c:f>
              <c:numCache>
                <c:formatCode>General</c:formatCode>
                <c:ptCount val="10"/>
                <c:pt idx="0">
                  <c:v>97.225070658268208</c:v>
                </c:pt>
                <c:pt idx="1">
                  <c:v>96.991281822752242</c:v>
                </c:pt>
                <c:pt idx="2">
                  <c:v>96.987669823870419</c:v>
                </c:pt>
                <c:pt idx="3">
                  <c:v>95.902756535638218</c:v>
                </c:pt>
                <c:pt idx="4">
                  <c:v>91.78723958539824</c:v>
                </c:pt>
                <c:pt idx="5">
                  <c:v>81.92887375071129</c:v>
                </c:pt>
                <c:pt idx="6">
                  <c:v>55.229875079390048</c:v>
                </c:pt>
                <c:pt idx="7">
                  <c:v>31.363062938275419</c:v>
                </c:pt>
                <c:pt idx="8">
                  <c:v>9.6453539550186207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7C8-497F-84A7-77627FF34AA8}"/>
            </c:ext>
          </c:extLst>
        </c:ser>
        <c:ser>
          <c:idx val="1"/>
          <c:order val="1"/>
          <c:tx>
            <c:strRef>
              <c:f>'[1]IC50s 2016-04-17'!$F$7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2016-04-17'!$C$79:$C$88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2016-04-17'!$F$79:$F$88</c:f>
              <c:numCache>
                <c:formatCode>General</c:formatCode>
                <c:ptCount val="10"/>
                <c:pt idx="0">
                  <c:v>97.442309881882323</c:v>
                </c:pt>
                <c:pt idx="1">
                  <c:v>97.329301720607646</c:v>
                </c:pt>
                <c:pt idx="2">
                  <c:v>96.952501104559232</c:v>
                </c:pt>
                <c:pt idx="3">
                  <c:v>95.710793722220558</c:v>
                </c:pt>
                <c:pt idx="4">
                  <c:v>91.77202126962122</c:v>
                </c:pt>
                <c:pt idx="5">
                  <c:v>80.649753037172147</c:v>
                </c:pt>
                <c:pt idx="6">
                  <c:v>57.355511534375829</c:v>
                </c:pt>
                <c:pt idx="7">
                  <c:v>29.145363775638458</c:v>
                </c:pt>
                <c:pt idx="8">
                  <c:v>11.005558214824489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7C8-497F-84A7-77627FF34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626304"/>
        <c:axId val="174628224"/>
      </c:scatterChart>
      <c:valAx>
        <c:axId val="174626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628224"/>
        <c:crosses val="autoZero"/>
        <c:crossBetween val="midCat"/>
      </c:valAx>
      <c:valAx>
        <c:axId val="17462822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626304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897507228007925"/>
          <c:w val="0.31564407343080308"/>
          <c:h val="0.2116016186309990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2016-04-17'!$E$7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2016-04-17'!$C$97:$C$106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2016-04-17'!$E$97:$E$106</c:f>
              <c:numCache>
                <c:formatCode>General</c:formatCode>
                <c:ptCount val="10"/>
                <c:pt idx="0">
                  <c:v>96.162425129907191</c:v>
                </c:pt>
                <c:pt idx="1">
                  <c:v>96.035107360178571</c:v>
                </c:pt>
                <c:pt idx="2">
                  <c:v>96.150120369029167</c:v>
                </c:pt>
                <c:pt idx="3">
                  <c:v>95.106674216664317</c:v>
                </c:pt>
                <c:pt idx="4">
                  <c:v>93.349944700287807</c:v>
                </c:pt>
                <c:pt idx="5">
                  <c:v>87.665714261515376</c:v>
                </c:pt>
                <c:pt idx="6">
                  <c:v>73.658103192433089</c:v>
                </c:pt>
                <c:pt idx="7">
                  <c:v>50.735328087377276</c:v>
                </c:pt>
                <c:pt idx="8">
                  <c:v>31.240751314775583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4B-42E7-98C4-FA4B13F9E0F7}"/>
            </c:ext>
          </c:extLst>
        </c:ser>
        <c:ser>
          <c:idx val="1"/>
          <c:order val="1"/>
          <c:tx>
            <c:strRef>
              <c:f>'[1]IC50s 2016-04-17'!$F$7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2016-04-17'!$C$97:$C$106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2016-04-17'!$F$97:$F$106</c:f>
              <c:numCache>
                <c:formatCode>General</c:formatCode>
                <c:ptCount val="10"/>
                <c:pt idx="0">
                  <c:v>96.694841890178665</c:v>
                </c:pt>
                <c:pt idx="1">
                  <c:v>96.554988280583018</c:v>
                </c:pt>
                <c:pt idx="2">
                  <c:v>96.18314107165142</c:v>
                </c:pt>
                <c:pt idx="3">
                  <c:v>95.203146247097351</c:v>
                </c:pt>
                <c:pt idx="4">
                  <c:v>92.679334713265774</c:v>
                </c:pt>
                <c:pt idx="5">
                  <c:v>86.548430681064218</c:v>
                </c:pt>
                <c:pt idx="6">
                  <c:v>73.553713364585263</c:v>
                </c:pt>
                <c:pt idx="7">
                  <c:v>52.523498767349494</c:v>
                </c:pt>
                <c:pt idx="8">
                  <c:v>29.851558963640628</c:v>
                </c:pt>
                <c:pt idx="9">
                  <c:v>0.31236729243930483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74B-42E7-98C4-FA4B13F9E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649152"/>
        <c:axId val="175651072"/>
      </c:scatterChart>
      <c:valAx>
        <c:axId val="175649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651072"/>
        <c:crosses val="autoZero"/>
        <c:crossBetween val="midCat"/>
      </c:valAx>
      <c:valAx>
        <c:axId val="175651072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649152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2016-04-24'!$E$10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2016-04-24'!$C$11:$C$20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2016-04-24'!$E$11:$E$20</c:f>
              <c:numCache>
                <c:formatCode>General</c:formatCode>
                <c:ptCount val="10"/>
                <c:pt idx="0">
                  <c:v>96.053720202815796</c:v>
                </c:pt>
                <c:pt idx="1">
                  <c:v>93.048474444502645</c:v>
                </c:pt>
                <c:pt idx="2">
                  <c:v>92.913899732849956</c:v>
                </c:pt>
                <c:pt idx="3">
                  <c:v>91.099703037034601</c:v>
                </c:pt>
                <c:pt idx="4">
                  <c:v>91.967201167815844</c:v>
                </c:pt>
                <c:pt idx="5">
                  <c:v>82.994656815730522</c:v>
                </c:pt>
                <c:pt idx="6">
                  <c:v>75.134326727338035</c:v>
                </c:pt>
                <c:pt idx="7">
                  <c:v>61.519204830249485</c:v>
                </c:pt>
                <c:pt idx="8">
                  <c:v>45.740192246563169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B8B-44B7-9C15-A708599CB7A7}"/>
            </c:ext>
          </c:extLst>
        </c:ser>
        <c:ser>
          <c:idx val="1"/>
          <c:order val="1"/>
          <c:tx>
            <c:strRef>
              <c:f>'[1]IC50s 2016-04-24'!$F$10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2016-04-24'!$C$11:$C$20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2016-04-24'!$F$11:$F$20</c:f>
              <c:numCache>
                <c:formatCode>General</c:formatCode>
                <c:ptCount val="10"/>
                <c:pt idx="0">
                  <c:v>94.699391007820665</c:v>
                </c:pt>
                <c:pt idx="1">
                  <c:v>94.32762102256919</c:v>
                </c:pt>
                <c:pt idx="2">
                  <c:v>93.583894094399355</c:v>
                </c:pt>
                <c:pt idx="3">
                  <c:v>92.113671870256695</c:v>
                </c:pt>
                <c:pt idx="4">
                  <c:v>89.274500824203542</c:v>
                </c:pt>
                <c:pt idx="5">
                  <c:v>84.031410859800644</c:v>
                </c:pt>
                <c:pt idx="6">
                  <c:v>75.102761842362057</c:v>
                </c:pt>
                <c:pt idx="7">
                  <c:v>61.808969055897258</c:v>
                </c:pt>
                <c:pt idx="8">
                  <c:v>45.50559780874962</c:v>
                </c:pt>
                <c:pt idx="9">
                  <c:v>1.7709249279135975E-2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B8B-44B7-9C15-A708599CB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549632"/>
        <c:axId val="174555904"/>
      </c:scatterChart>
      <c:valAx>
        <c:axId val="174549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555904"/>
        <c:crosses val="autoZero"/>
        <c:crossBetween val="midCat"/>
      </c:valAx>
      <c:valAx>
        <c:axId val="17455590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549632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47373454567290935"/>
          <c:w val="0.31564407343080308"/>
          <c:h val="0.2868422251087450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 IC50s 2016-03-11'!$E$7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 IC50s 2016-03-11'!$C$34:$C$53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2016-03-11'!$E$34:$E$53</c:f>
              <c:numCache>
                <c:formatCode>General</c:formatCode>
                <c:ptCount val="20"/>
                <c:pt idx="0">
                  <c:v>93.813386162850676</c:v>
                </c:pt>
                <c:pt idx="1">
                  <c:v>92.947242060697178</c:v>
                </c:pt>
                <c:pt idx="2">
                  <c:v>91.481886840848333</c:v>
                </c:pt>
                <c:pt idx="3">
                  <c:v>88.702128774137009</c:v>
                </c:pt>
                <c:pt idx="4">
                  <c:v>86.699697187507596</c:v>
                </c:pt>
                <c:pt idx="5">
                  <c:v>74.825934303439112</c:v>
                </c:pt>
                <c:pt idx="6">
                  <c:v>44.873093193653013</c:v>
                </c:pt>
                <c:pt idx="7">
                  <c:v>24.964949768485877</c:v>
                </c:pt>
                <c:pt idx="8">
                  <c:v>18.244624503217821</c:v>
                </c:pt>
                <c:pt idx="9">
                  <c:v>10.800034031660044</c:v>
                </c:pt>
                <c:pt idx="10">
                  <c:v>17.374262263355934</c:v>
                </c:pt>
                <c:pt idx="11">
                  <c:v>16.954997526631278</c:v>
                </c:pt>
                <c:pt idx="12">
                  <c:v>5.1822378618071046</c:v>
                </c:pt>
                <c:pt idx="13">
                  <c:v>4.8189206929785566</c:v>
                </c:pt>
                <c:pt idx="14">
                  <c:v>12.706918966814385</c:v>
                </c:pt>
                <c:pt idx="15">
                  <c:v>9.0037505611111008</c:v>
                </c:pt>
                <c:pt idx="16">
                  <c:v>0</c:v>
                </c:pt>
                <c:pt idx="17">
                  <c:v>7.6682944906747874</c:v>
                </c:pt>
                <c:pt idx="18">
                  <c:v>7.6441556965873847</c:v>
                </c:pt>
                <c:pt idx="1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21-40A0-BF4D-84F3D9EE3C75}"/>
            </c:ext>
          </c:extLst>
        </c:ser>
        <c:ser>
          <c:idx val="1"/>
          <c:order val="1"/>
          <c:tx>
            <c:strRef>
              <c:f>'[1] IC50s 2016-03-11'!$F$7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 IC50s 2016-03-11'!$C$34:$C$53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2016-03-11'!$F$34:$F$53</c:f>
              <c:numCache>
                <c:formatCode>General</c:formatCode>
                <c:ptCount val="20"/>
                <c:pt idx="0">
                  <c:v>91.991782675349057</c:v>
                </c:pt>
                <c:pt idx="1">
                  <c:v>91.961710745038175</c:v>
                </c:pt>
                <c:pt idx="2">
                  <c:v>91.810789314312558</c:v>
                </c:pt>
                <c:pt idx="3">
                  <c:v>91.060600704753881</c:v>
                </c:pt>
                <c:pt idx="4">
                  <c:v>87.502272377698958</c:v>
                </c:pt>
                <c:pt idx="5">
                  <c:v>73.75210854277222</c:v>
                </c:pt>
                <c:pt idx="6">
                  <c:v>45.474856318042939</c:v>
                </c:pt>
                <c:pt idx="7">
                  <c:v>24.763278684102701</c:v>
                </c:pt>
                <c:pt idx="8">
                  <c:v>18.235844392423246</c:v>
                </c:pt>
                <c:pt idx="9">
                  <c:v>6.0392327716037357</c:v>
                </c:pt>
                <c:pt idx="10">
                  <c:v>2.9458642992382948</c:v>
                </c:pt>
                <c:pt idx="11">
                  <c:v>1.5956160857768253</c:v>
                </c:pt>
                <c:pt idx="12">
                  <c:v>1.022585581847963</c:v>
                </c:pt>
                <c:pt idx="13">
                  <c:v>0.782307188567259</c:v>
                </c:pt>
                <c:pt idx="14">
                  <c:v>0.68206461062774792</c:v>
                </c:pt>
                <c:pt idx="15">
                  <c:v>0.64033245912665393</c:v>
                </c:pt>
                <c:pt idx="16">
                  <c:v>0.62297418613864863</c:v>
                </c:pt>
                <c:pt idx="17">
                  <c:v>0.61575674943000536</c:v>
                </c:pt>
                <c:pt idx="18">
                  <c:v>0.61275625223996144</c:v>
                </c:pt>
                <c:pt idx="19">
                  <c:v>0.61062157555790009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721-40A0-BF4D-84F3D9EE3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505600"/>
        <c:axId val="74507776"/>
      </c:scatterChart>
      <c:valAx>
        <c:axId val="7450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74507776"/>
        <c:crosses val="autoZero"/>
        <c:crossBetween val="midCat"/>
      </c:valAx>
      <c:valAx>
        <c:axId val="74507776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74505600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897507228007925"/>
          <c:w val="0.31564407343080308"/>
          <c:h val="0.2116016186309990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2016-04-24'!$E$10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2016-04-24'!$C$27:$C$36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2016-04-24'!$E$27:$E$36</c:f>
              <c:numCache>
                <c:formatCode>General</c:formatCode>
                <c:ptCount val="10"/>
                <c:pt idx="0">
                  <c:v>94.315883435020922</c:v>
                </c:pt>
                <c:pt idx="1">
                  <c:v>94.473417408609578</c:v>
                </c:pt>
                <c:pt idx="2">
                  <c:v>94.875132353671802</c:v>
                </c:pt>
                <c:pt idx="3">
                  <c:v>93.108045277991081</c:v>
                </c:pt>
                <c:pt idx="4">
                  <c:v>93.343769305043068</c:v>
                </c:pt>
                <c:pt idx="5">
                  <c:v>86.751190018746044</c:v>
                </c:pt>
                <c:pt idx="6">
                  <c:v>74.775266564046518</c:v>
                </c:pt>
                <c:pt idx="7">
                  <c:v>55.925584937054374</c:v>
                </c:pt>
                <c:pt idx="8">
                  <c:v>28.933596876518809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F85-4588-887F-553D80B616BC}"/>
            </c:ext>
          </c:extLst>
        </c:ser>
        <c:ser>
          <c:idx val="1"/>
          <c:order val="1"/>
          <c:tx>
            <c:strRef>
              <c:f>'[1]IC50s 2016-04-24'!$F$10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2016-04-24'!$C$27:$C$36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2016-04-24'!$F$27:$F$36</c:f>
              <c:numCache>
                <c:formatCode>General</c:formatCode>
                <c:ptCount val="10"/>
                <c:pt idx="0">
                  <c:v>94.601510593545484</c:v>
                </c:pt>
                <c:pt idx="1">
                  <c:v>94.534201688744801</c:v>
                </c:pt>
                <c:pt idx="2">
                  <c:v>94.33489650483881</c:v>
                </c:pt>
                <c:pt idx="3">
                  <c:v>93.747997466406474</c:v>
                </c:pt>
                <c:pt idx="4">
                  <c:v>92.047504637683261</c:v>
                </c:pt>
                <c:pt idx="5">
                  <c:v>87.343012607003786</c:v>
                </c:pt>
                <c:pt idx="6">
                  <c:v>75.834037256277767</c:v>
                </c:pt>
                <c:pt idx="7">
                  <c:v>54.506929082522483</c:v>
                </c:pt>
                <c:pt idx="8">
                  <c:v>29.702396424475808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F85-4588-887F-553D80B61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470656"/>
        <c:axId val="174472576"/>
      </c:scatterChart>
      <c:valAx>
        <c:axId val="174470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472576"/>
        <c:crosses val="autoZero"/>
        <c:crossBetween val="midCat"/>
      </c:valAx>
      <c:valAx>
        <c:axId val="174472576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470656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897507228007925"/>
          <c:w val="0.31564407343080308"/>
          <c:h val="0.2116016186309990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2016-04-24'!$E$10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2016-04-24'!$C$46:$C$55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2016-04-24'!$E$46:$E$55</c:f>
              <c:numCache>
                <c:formatCode>General</c:formatCode>
                <c:ptCount val="10"/>
                <c:pt idx="0">
                  <c:v>95.989540608783614</c:v>
                </c:pt>
                <c:pt idx="1">
                  <c:v>96.081145321462401</c:v>
                </c:pt>
                <c:pt idx="2">
                  <c:v>94.952540819473782</c:v>
                </c:pt>
                <c:pt idx="3">
                  <c:v>94.608955231696484</c:v>
                </c:pt>
                <c:pt idx="4">
                  <c:v>89.124044701079256</c:v>
                </c:pt>
                <c:pt idx="5">
                  <c:v>76.84953517161378</c:v>
                </c:pt>
                <c:pt idx="6">
                  <c:v>57.624908970524082</c:v>
                </c:pt>
                <c:pt idx="7">
                  <c:v>32.019691457062514</c:v>
                </c:pt>
                <c:pt idx="8">
                  <c:v>0.28950787824105761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EF-481C-A9C8-B7BC4D38EC21}"/>
            </c:ext>
          </c:extLst>
        </c:ser>
        <c:ser>
          <c:idx val="1"/>
          <c:order val="1"/>
          <c:tx>
            <c:strRef>
              <c:f>'[1]IC50s 2016-04-24'!$F$10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2016-04-24'!$C$46:$C$55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2016-04-24'!$F$46:$F$55</c:f>
              <c:numCache>
                <c:formatCode>General</c:formatCode>
                <c:ptCount val="10"/>
                <c:pt idx="0">
                  <c:v>95.046914923673654</c:v>
                </c:pt>
                <c:pt idx="1">
                  <c:v>94.978731944568054</c:v>
                </c:pt>
                <c:pt idx="2">
                  <c:v>94.727363201975621</c:v>
                </c:pt>
                <c:pt idx="3">
                  <c:v>93.808973164382252</c:v>
                </c:pt>
                <c:pt idx="4">
                  <c:v>90.561156170127049</c:v>
                </c:pt>
                <c:pt idx="5">
                  <c:v>80.279780664033709</c:v>
                </c:pt>
                <c:pt idx="6">
                  <c:v>56.536679732377451</c:v>
                </c:pt>
                <c:pt idx="7">
                  <c:v>26.99898573522691</c:v>
                </c:pt>
                <c:pt idx="8">
                  <c:v>9.2064707392055993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EF-481C-A9C8-B7BC4D38E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494080"/>
        <c:axId val="174496000"/>
      </c:scatterChart>
      <c:valAx>
        <c:axId val="174494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496000"/>
        <c:crosses val="autoZero"/>
        <c:crossBetween val="midCat"/>
      </c:valAx>
      <c:valAx>
        <c:axId val="174496000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494080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458188248528616"/>
          <c:w val="0.31564407343080308"/>
          <c:h val="0.2159948084257921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2016-04-24'!$E$10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2016-04-24'!$C$64:$C$73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2016-04-24'!$E$64:$E$73</c:f>
              <c:numCache>
                <c:formatCode>General</c:formatCode>
                <c:ptCount val="10"/>
                <c:pt idx="0">
                  <c:v>97.365373785533421</c:v>
                </c:pt>
                <c:pt idx="1">
                  <c:v>97.074452490304878</c:v>
                </c:pt>
                <c:pt idx="2">
                  <c:v>96.793652636792984</c:v>
                </c:pt>
                <c:pt idx="3">
                  <c:v>96.111775541756643</c:v>
                </c:pt>
                <c:pt idx="4">
                  <c:v>95.32766986165548</c:v>
                </c:pt>
                <c:pt idx="5">
                  <c:v>92.273969272714098</c:v>
                </c:pt>
                <c:pt idx="6">
                  <c:v>77.398494179675509</c:v>
                </c:pt>
                <c:pt idx="7">
                  <c:v>55.403680616947916</c:v>
                </c:pt>
                <c:pt idx="8">
                  <c:v>23.618498144601695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ED-4CF5-A3D3-2C3F1D1EC753}"/>
            </c:ext>
          </c:extLst>
        </c:ser>
        <c:ser>
          <c:idx val="1"/>
          <c:order val="1"/>
          <c:tx>
            <c:strRef>
              <c:f>'[1]IC50s 2016-04-24'!$F$10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2016-04-24'!$C$64:$C$73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2016-04-24'!$F$64:$F$73</c:f>
              <c:numCache>
                <c:formatCode>General</c:formatCode>
                <c:ptCount val="10"/>
                <c:pt idx="0">
                  <c:v>96.970007900572924</c:v>
                </c:pt>
                <c:pt idx="1">
                  <c:v>96.945171169381695</c:v>
                </c:pt>
                <c:pt idx="2">
                  <c:v>96.855140481458918</c:v>
                </c:pt>
                <c:pt idx="3">
                  <c:v>96.52980106360404</c:v>
                </c:pt>
                <c:pt idx="4">
                  <c:v>95.367217949683564</c:v>
                </c:pt>
                <c:pt idx="5">
                  <c:v>91.373355878205714</c:v>
                </c:pt>
                <c:pt idx="6">
                  <c:v>79.31808299711183</c:v>
                </c:pt>
                <c:pt idx="7">
                  <c:v>53.6362201709644</c:v>
                </c:pt>
                <c:pt idx="8">
                  <c:v>24.659492652183872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4ED-4CF5-A3D3-2C3F1D1EC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291392"/>
        <c:axId val="173297664"/>
      </c:scatterChart>
      <c:valAx>
        <c:axId val="17329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3297664"/>
        <c:crosses val="autoZero"/>
        <c:crossBetween val="midCat"/>
      </c:valAx>
      <c:valAx>
        <c:axId val="17329766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3291392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6654783145925158"/>
          <c:w val="0.31564407343080308"/>
          <c:h val="0.1940288594518267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2016-04-24'!$E$10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2016-04-24'!$C$82:$C$91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2016-04-24'!$E$82:$E$91</c:f>
              <c:numCache>
                <c:formatCode>General</c:formatCode>
                <c:ptCount val="10"/>
                <c:pt idx="0">
                  <c:v>91.013290914997654</c:v>
                </c:pt>
                <c:pt idx="1">
                  <c:v>90.569107597454646</c:v>
                </c:pt>
                <c:pt idx="2">
                  <c:v>89.362464878591254</c:v>
                </c:pt>
                <c:pt idx="3">
                  <c:v>88.407067015647797</c:v>
                </c:pt>
                <c:pt idx="4">
                  <c:v>85.217963803423658</c:v>
                </c:pt>
                <c:pt idx="5">
                  <c:v>78.112101086169218</c:v>
                </c:pt>
                <c:pt idx="6">
                  <c:v>63.852817835848882</c:v>
                </c:pt>
                <c:pt idx="7">
                  <c:v>53.108173593961574</c:v>
                </c:pt>
                <c:pt idx="8">
                  <c:v>35.958819880490879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18-4FE6-9A1D-3C8BC6568460}"/>
            </c:ext>
          </c:extLst>
        </c:ser>
        <c:ser>
          <c:idx val="1"/>
          <c:order val="1"/>
          <c:tx>
            <c:strRef>
              <c:f>'[1]IC50s 2016-04-24'!$F$10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2016-04-24'!$C$82:$C$91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2016-04-24'!$F$82:$F$91</c:f>
              <c:numCache>
                <c:formatCode>General</c:formatCode>
                <c:ptCount val="10"/>
                <c:pt idx="0">
                  <c:v>91.414639950616262</c:v>
                </c:pt>
                <c:pt idx="1">
                  <c:v>90.890898561530378</c:v>
                </c:pt>
                <c:pt idx="2">
                  <c:v>89.852751903221588</c:v>
                </c:pt>
                <c:pt idx="3">
                  <c:v>87.829744981344703</c:v>
                </c:pt>
                <c:pt idx="4">
                  <c:v>84.015360497834223</c:v>
                </c:pt>
                <c:pt idx="5">
                  <c:v>77.250650401009267</c:v>
                </c:pt>
                <c:pt idx="6">
                  <c:v>66.462230203259168</c:v>
                </c:pt>
                <c:pt idx="7">
                  <c:v>51.864804735674532</c:v>
                </c:pt>
                <c:pt idx="8">
                  <c:v>35.958754198608077</c:v>
                </c:pt>
                <c:pt idx="9">
                  <c:v>0.10411791027563311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A18-4FE6-9A1D-3C8BC6568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327104"/>
        <c:axId val="173329024"/>
      </c:scatterChart>
      <c:valAx>
        <c:axId val="173327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3329024"/>
        <c:crosses val="autoZero"/>
        <c:crossBetween val="midCat"/>
      </c:valAx>
      <c:valAx>
        <c:axId val="17332902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3327104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897507228007925"/>
          <c:w val="0.31564407343080308"/>
          <c:h val="0.2116016186309990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2016-04-24'!$E$10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2016-04-24'!$C$100:$C$109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2016-04-24'!$E$100:$E$109</c:f>
              <c:numCache>
                <c:formatCode>General</c:formatCode>
                <c:ptCount val="10"/>
                <c:pt idx="0">
                  <c:v>95.411990938323143</c:v>
                </c:pt>
                <c:pt idx="1">
                  <c:v>94.572094536895861</c:v>
                </c:pt>
                <c:pt idx="2">
                  <c:v>93.71016718240233</c:v>
                </c:pt>
                <c:pt idx="3">
                  <c:v>93.322971398315204</c:v>
                </c:pt>
                <c:pt idx="4">
                  <c:v>91.335056305015669</c:v>
                </c:pt>
                <c:pt idx="5">
                  <c:v>86.022268280539663</c:v>
                </c:pt>
                <c:pt idx="6">
                  <c:v>69.526690203604829</c:v>
                </c:pt>
                <c:pt idx="7">
                  <c:v>48.48869742487252</c:v>
                </c:pt>
                <c:pt idx="8">
                  <c:v>25.183752534128821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06E-4E6B-8038-C7E8CF105167}"/>
            </c:ext>
          </c:extLst>
        </c:ser>
        <c:ser>
          <c:idx val="1"/>
          <c:order val="1"/>
          <c:tx>
            <c:strRef>
              <c:f>'[1]IC50s 2016-04-24'!$F$10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2016-04-24'!$C$100:$C$109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2016-04-24'!$F$100:$F$109</c:f>
              <c:numCache>
                <c:formatCode>General</c:formatCode>
                <c:ptCount val="10"/>
                <c:pt idx="0">
                  <c:v>94.892602759462235</c:v>
                </c:pt>
                <c:pt idx="1">
                  <c:v>94.780189361522361</c:v>
                </c:pt>
                <c:pt idx="2">
                  <c:v>94.461549598931711</c:v>
                </c:pt>
                <c:pt idx="3">
                  <c:v>93.565858419504011</c:v>
                </c:pt>
                <c:pt idx="4">
                  <c:v>91.106018661973224</c:v>
                </c:pt>
                <c:pt idx="5">
                  <c:v>84.760952885798915</c:v>
                </c:pt>
                <c:pt idx="6">
                  <c:v>70.734301839970485</c:v>
                </c:pt>
                <c:pt idx="7">
                  <c:v>48.08137682333065</c:v>
                </c:pt>
                <c:pt idx="8">
                  <c:v>25.153827857807045</c:v>
                </c:pt>
                <c:pt idx="9">
                  <c:v>1.7988650304133103E-2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06E-4E6B-8038-C7E8CF105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672512"/>
        <c:axId val="174678784"/>
      </c:scatterChart>
      <c:valAx>
        <c:axId val="17467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678784"/>
        <c:crosses val="autoZero"/>
        <c:crossBetween val="midCat"/>
      </c:valAx>
      <c:valAx>
        <c:axId val="17467878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672512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2016-05-07'!$C$8:$C$17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2016-05-07'!$E$8:$E$17</c:f>
              <c:numCache>
                <c:formatCode>General</c:formatCode>
                <c:ptCount val="10"/>
                <c:pt idx="0">
                  <c:v>96.025971692839008</c:v>
                </c:pt>
                <c:pt idx="1">
                  <c:v>95.410634348934323</c:v>
                </c:pt>
                <c:pt idx="2">
                  <c:v>94.892327167615079</c:v>
                </c:pt>
                <c:pt idx="3">
                  <c:v>92.917763387775864</c:v>
                </c:pt>
                <c:pt idx="4">
                  <c:v>91.012106716190374</c:v>
                </c:pt>
                <c:pt idx="5">
                  <c:v>84.674855986183147</c:v>
                </c:pt>
                <c:pt idx="6">
                  <c:v>77.904018815033808</c:v>
                </c:pt>
                <c:pt idx="7">
                  <c:v>58.65465004545991</c:v>
                </c:pt>
                <c:pt idx="8">
                  <c:v>35.21318479043758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E3-4342-A562-C90AB0EB9A92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2016-05-07'!$C$8:$C$17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2016-05-07'!$F$8:$F$17</c:f>
              <c:numCache>
                <c:formatCode>General</c:formatCode>
                <c:ptCount val="10"/>
                <c:pt idx="0">
                  <c:v>94.942735572859135</c:v>
                </c:pt>
                <c:pt idx="1">
                  <c:v>94.82050105283966</c:v>
                </c:pt>
                <c:pt idx="2">
                  <c:v>94.505376330709069</c:v>
                </c:pt>
                <c:pt idx="3">
                  <c:v>93.69886883700535</c:v>
                </c:pt>
                <c:pt idx="4">
                  <c:v>91.672653845195001</c:v>
                </c:pt>
                <c:pt idx="5">
                  <c:v>86.810621210376183</c:v>
                </c:pt>
                <c:pt idx="6">
                  <c:v>76.326177173149006</c:v>
                </c:pt>
                <c:pt idx="7">
                  <c:v>58.140000613093164</c:v>
                </c:pt>
                <c:pt idx="8">
                  <c:v>35.953054951643104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E3-4342-A562-C90AB0EB9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810624"/>
        <c:axId val="172812544"/>
      </c:scatterChart>
      <c:valAx>
        <c:axId val="172810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2812544"/>
        <c:crosses val="autoZero"/>
        <c:crossBetween val="midCat"/>
      </c:valAx>
      <c:valAx>
        <c:axId val="17281254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2810624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47373454567290935"/>
          <c:w val="0.31564407343080308"/>
          <c:h val="0.2868422251087450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2016-05-07'!$C$24:$C$33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2016-05-07'!$E$24:$E$33</c:f>
              <c:numCache>
                <c:formatCode>General</c:formatCode>
                <c:ptCount val="10"/>
                <c:pt idx="0">
                  <c:v>97.475367363971898</c:v>
                </c:pt>
                <c:pt idx="1">
                  <c:v>96.026181073619583</c:v>
                </c:pt>
                <c:pt idx="2">
                  <c:v>96.178850376509587</c:v>
                </c:pt>
                <c:pt idx="3">
                  <c:v>94.953720698155507</c:v>
                </c:pt>
                <c:pt idx="4">
                  <c:v>92.52287964136255</c:v>
                </c:pt>
                <c:pt idx="5">
                  <c:v>86.988828817566372</c:v>
                </c:pt>
                <c:pt idx="6">
                  <c:v>78.277362985518039</c:v>
                </c:pt>
                <c:pt idx="7">
                  <c:v>62.22503063300848</c:v>
                </c:pt>
                <c:pt idx="8">
                  <c:v>41.824015940414903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F3-4F9E-AD6F-E06DA2445D24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2016-05-07'!$C$24:$C$33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2016-05-07'!$F$24:$F$33</c:f>
              <c:numCache>
                <c:formatCode>General</c:formatCode>
                <c:ptCount val="10"/>
                <c:pt idx="0">
                  <c:v>96.729313673934215</c:v>
                </c:pt>
                <c:pt idx="1">
                  <c:v>96.526453858407535</c:v>
                </c:pt>
                <c:pt idx="2">
                  <c:v>96.061119455398597</c:v>
                </c:pt>
                <c:pt idx="3">
                  <c:v>95.003238451769107</c:v>
                </c:pt>
                <c:pt idx="4">
                  <c:v>92.646571952574902</c:v>
                </c:pt>
                <c:pt idx="5">
                  <c:v>87.625791063754079</c:v>
                </c:pt>
                <c:pt idx="6">
                  <c:v>77.877399724088633</c:v>
                </c:pt>
                <c:pt idx="7">
                  <c:v>61.956503761785818</c:v>
                </c:pt>
                <c:pt idx="8">
                  <c:v>42.083997365676225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F3-4F9E-AD6F-E06DA2445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054400"/>
        <c:axId val="174060672"/>
      </c:scatterChart>
      <c:valAx>
        <c:axId val="174054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060672"/>
        <c:crosses val="autoZero"/>
        <c:crossBetween val="midCat"/>
      </c:valAx>
      <c:valAx>
        <c:axId val="174060672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054400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897507228007925"/>
          <c:w val="0.31564407343080308"/>
          <c:h val="0.2116016186309990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2016-05-07'!$C$43:$C$52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2016-05-07'!$E$43:$E$52</c:f>
              <c:numCache>
                <c:formatCode>General</c:formatCode>
                <c:ptCount val="10"/>
                <c:pt idx="0">
                  <c:v>81.577703980483946</c:v>
                </c:pt>
                <c:pt idx="1">
                  <c:v>82.108412070545995</c:v>
                </c:pt>
                <c:pt idx="2">
                  <c:v>82.246857569121403</c:v>
                </c:pt>
                <c:pt idx="3">
                  <c:v>75.717467546309877</c:v>
                </c:pt>
                <c:pt idx="4">
                  <c:v>78.150031546499136</c:v>
                </c:pt>
                <c:pt idx="5">
                  <c:v>69.657112788451471</c:v>
                </c:pt>
                <c:pt idx="6">
                  <c:v>62.270870211139638</c:v>
                </c:pt>
                <c:pt idx="7">
                  <c:v>51.138245891846758</c:v>
                </c:pt>
                <c:pt idx="8">
                  <c:v>34.403461136826593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1DE-4888-AA5C-6CB2EA25C52C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2016-05-07'!$C$43:$C$52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2016-05-07'!$F$43:$F$52</c:f>
              <c:numCache>
                <c:formatCode>General</c:formatCode>
                <c:ptCount val="10"/>
                <c:pt idx="0">
                  <c:v>81.737140550691365</c:v>
                </c:pt>
                <c:pt idx="1">
                  <c:v>81.362675304955218</c:v>
                </c:pt>
                <c:pt idx="2">
                  <c:v>80.610072838605788</c:v>
                </c:pt>
                <c:pt idx="3">
                  <c:v>79.11864075374875</c:v>
                </c:pt>
                <c:pt idx="4">
                  <c:v>76.243869172810321</c:v>
                </c:pt>
                <c:pt idx="5">
                  <c:v>70.987445968825796</c:v>
                </c:pt>
                <c:pt idx="6">
                  <c:v>62.242508102922983</c:v>
                </c:pt>
                <c:pt idx="7">
                  <c:v>49.752233046786245</c:v>
                </c:pt>
                <c:pt idx="8">
                  <c:v>35.311592231349373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1DE-4888-AA5C-6CB2EA25C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722048"/>
        <c:axId val="172724224"/>
      </c:scatterChart>
      <c:valAx>
        <c:axId val="172722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2724224"/>
        <c:crosses val="autoZero"/>
        <c:crossBetween val="midCat"/>
      </c:valAx>
      <c:valAx>
        <c:axId val="17272422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2722048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458188248528616"/>
          <c:w val="0.31564407343080308"/>
          <c:h val="0.2159948084257921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2016-05-07'!$C$61:$C$70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2016-05-07'!$E$61:$E$70</c:f>
              <c:numCache>
                <c:formatCode>General</c:formatCode>
                <c:ptCount val="10"/>
                <c:pt idx="0">
                  <c:v>85.049965776545207</c:v>
                </c:pt>
                <c:pt idx="1">
                  <c:v>86.656569613154659</c:v>
                </c:pt>
                <c:pt idx="2">
                  <c:v>85.65384112047488</c:v>
                </c:pt>
                <c:pt idx="3">
                  <c:v>85.630018589751614</c:v>
                </c:pt>
                <c:pt idx="4">
                  <c:v>83.379552342636771</c:v>
                </c:pt>
                <c:pt idx="5">
                  <c:v>80.571965793359027</c:v>
                </c:pt>
                <c:pt idx="6">
                  <c:v>71.985965677013809</c:v>
                </c:pt>
                <c:pt idx="7">
                  <c:v>62.967473900128198</c:v>
                </c:pt>
                <c:pt idx="8">
                  <c:v>45.662543374804912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3C-4D2A-B40B-DA84D9E0E231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2016-05-07'!$C$61:$C$70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2016-05-07'!$F$61:$F$70</c:f>
              <c:numCache>
                <c:formatCode>General</c:formatCode>
                <c:ptCount val="10"/>
                <c:pt idx="0">
                  <c:v>86.17007933509602</c:v>
                </c:pt>
                <c:pt idx="1">
                  <c:v>86.021910972728378</c:v>
                </c:pt>
                <c:pt idx="2">
                  <c:v>85.692040623055888</c:v>
                </c:pt>
                <c:pt idx="3">
                  <c:v>84.962640214761436</c:v>
                </c:pt>
                <c:pt idx="4">
                  <c:v>83.373876475130302</c:v>
                </c:pt>
                <c:pt idx="5">
                  <c:v>80.023803134237085</c:v>
                </c:pt>
                <c:pt idx="6">
                  <c:v>73.419324877273567</c:v>
                </c:pt>
                <c:pt idx="7">
                  <c:v>61.969449199446998</c:v>
                </c:pt>
                <c:pt idx="8">
                  <c:v>45.932704661387625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3C-4D2A-B40B-DA84D9E0E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068480"/>
        <c:axId val="174070400"/>
      </c:scatterChart>
      <c:valAx>
        <c:axId val="17406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070400"/>
        <c:crosses val="autoZero"/>
        <c:crossBetween val="midCat"/>
      </c:valAx>
      <c:valAx>
        <c:axId val="174070400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068480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6654783145925158"/>
          <c:w val="0.31564407343080308"/>
          <c:h val="0.1940288594518267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2016-05-07'!$C$79:$C$88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2016-05-07'!$E$79:$E$88</c:f>
              <c:numCache>
                <c:formatCode>General</c:formatCode>
                <c:ptCount val="10"/>
                <c:pt idx="0">
                  <c:v>90.453531126156847</c:v>
                </c:pt>
                <c:pt idx="1">
                  <c:v>88.967876401228935</c:v>
                </c:pt>
                <c:pt idx="2">
                  <c:v>87.620360462860575</c:v>
                </c:pt>
                <c:pt idx="3">
                  <c:v>85.470044858658426</c:v>
                </c:pt>
                <c:pt idx="4">
                  <c:v>83.913514136390006</c:v>
                </c:pt>
                <c:pt idx="5">
                  <c:v>76.840327434581155</c:v>
                </c:pt>
                <c:pt idx="6">
                  <c:v>69.690587931809461</c:v>
                </c:pt>
                <c:pt idx="7">
                  <c:v>57.698637631799123</c:v>
                </c:pt>
                <c:pt idx="8">
                  <c:v>47.843725932775584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F66-41BB-8830-731A4657110D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2016-05-07'!$C$79:$C$88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2016-05-07'!$F$79:$F$88</c:f>
              <c:numCache>
                <c:formatCode>General</c:formatCode>
                <c:ptCount val="10"/>
                <c:pt idx="0">
                  <c:v>90.130884050792901</c:v>
                </c:pt>
                <c:pt idx="1">
                  <c:v>89.361108815940128</c:v>
                </c:pt>
                <c:pt idx="2">
                  <c:v>88.064681446428096</c:v>
                </c:pt>
                <c:pt idx="3">
                  <c:v>85.916239278929297</c:v>
                </c:pt>
                <c:pt idx="4">
                  <c:v>82.449309717211406</c:v>
                </c:pt>
                <c:pt idx="5">
                  <c:v>77.08800121412952</c:v>
                </c:pt>
                <c:pt idx="6">
                  <c:v>69.319844705668871</c:v>
                </c:pt>
                <c:pt idx="7">
                  <c:v>59.064113826567542</c:v>
                </c:pt>
                <c:pt idx="8">
                  <c:v>47.068128274407869</c:v>
                </c:pt>
                <c:pt idx="9">
                  <c:v>8.9768228265128869E-2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F66-41BB-8830-731A46571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116224"/>
        <c:axId val="174118400"/>
      </c:scatterChart>
      <c:valAx>
        <c:axId val="174116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118400"/>
        <c:crosses val="autoZero"/>
        <c:crossBetween val="midCat"/>
      </c:valAx>
      <c:valAx>
        <c:axId val="174118400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116224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897507228007925"/>
          <c:w val="0.31564407343080308"/>
          <c:h val="0.2116016186309990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 IC50s 2016-03-11'!$E$7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 IC50s 2016-03-11'!$C$63:$C$82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2016-03-11'!$E$63:$E$82</c:f>
              <c:numCache>
                <c:formatCode>General</c:formatCode>
                <c:ptCount val="20"/>
                <c:pt idx="0">
                  <c:v>91.247042156691222</c:v>
                </c:pt>
                <c:pt idx="1">
                  <c:v>91.519651978174579</c:v>
                </c:pt>
                <c:pt idx="2">
                  <c:v>90.560488111428612</c:v>
                </c:pt>
                <c:pt idx="3">
                  <c:v>88.73185926999399</c:v>
                </c:pt>
                <c:pt idx="4">
                  <c:v>80.467263677117046</c:v>
                </c:pt>
                <c:pt idx="5">
                  <c:v>63.639918094498974</c:v>
                </c:pt>
                <c:pt idx="6">
                  <c:v>26.245453757279911</c:v>
                </c:pt>
                <c:pt idx="7">
                  <c:v>9.5829891071023461</c:v>
                </c:pt>
                <c:pt idx="8">
                  <c:v>8.0343104301807244</c:v>
                </c:pt>
                <c:pt idx="9">
                  <c:v>0</c:v>
                </c:pt>
                <c:pt idx="10">
                  <c:v>1.4606838993768467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02-47AE-8F86-040EC5CB5E96}"/>
            </c:ext>
          </c:extLst>
        </c:ser>
        <c:ser>
          <c:idx val="1"/>
          <c:order val="1"/>
          <c:tx>
            <c:strRef>
              <c:f>'[1] IC50s 2016-03-11'!$F$7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 IC50s 2016-03-11'!$C$63:$C$82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2016-03-11'!$F$63:$F$82</c:f>
              <c:numCache>
                <c:formatCode>General</c:formatCode>
                <c:ptCount val="20"/>
                <c:pt idx="0">
                  <c:v>90.458631588639349</c:v>
                </c:pt>
                <c:pt idx="1">
                  <c:v>90.426202434095046</c:v>
                </c:pt>
                <c:pt idx="2">
                  <c:v>90.239330167793611</c:v>
                </c:pt>
                <c:pt idx="3">
                  <c:v>89.175666898384861</c:v>
                </c:pt>
                <c:pt idx="4">
                  <c:v>83.520357887826023</c:v>
                </c:pt>
                <c:pt idx="5">
                  <c:v>61.654177597326992</c:v>
                </c:pt>
                <c:pt idx="6">
                  <c:v>27.150612571389104</c:v>
                </c:pt>
                <c:pt idx="7">
                  <c:v>10.594773517197041</c:v>
                </c:pt>
                <c:pt idx="8">
                  <c:v>6.8085198482850728</c:v>
                </c:pt>
                <c:pt idx="9">
                  <c:v>6.0392327716037357</c:v>
                </c:pt>
                <c:pt idx="10">
                  <c:v>2.9458642992382948</c:v>
                </c:pt>
                <c:pt idx="11">
                  <c:v>1.5956160857768253</c:v>
                </c:pt>
                <c:pt idx="12">
                  <c:v>1.022585581847963</c:v>
                </c:pt>
                <c:pt idx="13">
                  <c:v>0.782307188567259</c:v>
                </c:pt>
                <c:pt idx="14">
                  <c:v>0.68206461062774792</c:v>
                </c:pt>
                <c:pt idx="15">
                  <c:v>0.64033245912665393</c:v>
                </c:pt>
                <c:pt idx="16">
                  <c:v>0.62297418613864863</c:v>
                </c:pt>
                <c:pt idx="17">
                  <c:v>0.61575674943000536</c:v>
                </c:pt>
                <c:pt idx="18">
                  <c:v>0.61275625223996144</c:v>
                </c:pt>
                <c:pt idx="19">
                  <c:v>0.61062157555790009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02-47AE-8F86-040EC5CB5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561280"/>
        <c:axId val="91881856"/>
      </c:scatterChart>
      <c:valAx>
        <c:axId val="82561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1881856"/>
        <c:crosses val="autoZero"/>
        <c:crossBetween val="midCat"/>
      </c:valAx>
      <c:valAx>
        <c:axId val="91881856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2561280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458188248528616"/>
          <c:w val="0.31564407343080308"/>
          <c:h val="0.2159948084257921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2016-05-07'!$E$97:$E$106</c:f>
              <c:numCache>
                <c:formatCode>General</c:formatCode>
                <c:ptCount val="10"/>
                <c:pt idx="0">
                  <c:v>92.872408335415287</c:v>
                </c:pt>
                <c:pt idx="1">
                  <c:v>92.435112288973031</c:v>
                </c:pt>
                <c:pt idx="2">
                  <c:v>91.399253290946049</c:v>
                </c:pt>
                <c:pt idx="3">
                  <c:v>90.957248984384862</c:v>
                </c:pt>
                <c:pt idx="4">
                  <c:v>88.294752841158996</c:v>
                </c:pt>
                <c:pt idx="5">
                  <c:v>83.885325302436641</c:v>
                </c:pt>
                <c:pt idx="6">
                  <c:v>74.684373707956681</c:v>
                </c:pt>
                <c:pt idx="7">
                  <c:v>61.56819968674634</c:v>
                </c:pt>
                <c:pt idx="8">
                  <c:v>40.653546776378377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0D-4A5B-BBB0-38A37CA8DD03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2016-05-07'!$F$97:$F$106</c:f>
              <c:numCache>
                <c:formatCode>General</c:formatCode>
                <c:ptCount val="10"/>
                <c:pt idx="0">
                  <c:v>92.352468370698347</c:v>
                </c:pt>
                <c:pt idx="1">
                  <c:v>92.173875718577307</c:v>
                </c:pt>
                <c:pt idx="2">
                  <c:v>91.761964385467607</c:v>
                </c:pt>
                <c:pt idx="3">
                  <c:v>90.819852153446689</c:v>
                </c:pt>
                <c:pt idx="4">
                  <c:v>88.705789443890396</c:v>
                </c:pt>
                <c:pt idx="5">
                  <c:v>84.1584163322119</c:v>
                </c:pt>
                <c:pt idx="6">
                  <c:v>75.208821622722994</c:v>
                </c:pt>
                <c:pt idx="7">
                  <c:v>60.319098666499343</c:v>
                </c:pt>
                <c:pt idx="8">
                  <c:v>41.326858719618144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90D-4A5B-BBB0-38A37CA8D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463232"/>
        <c:axId val="174477696"/>
      </c:scatterChart>
      <c:valAx>
        <c:axId val="174463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477696"/>
        <c:crosses val="autoZero"/>
        <c:crossBetween val="midCat"/>
      </c:valAx>
      <c:valAx>
        <c:axId val="174477696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463232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2016-05-07'!$E$97:$E$106</c:f>
              <c:numCache>
                <c:formatCode>General</c:formatCode>
                <c:ptCount val="10"/>
                <c:pt idx="0">
                  <c:v>92.872408335415287</c:v>
                </c:pt>
                <c:pt idx="1">
                  <c:v>92.435112288973031</c:v>
                </c:pt>
                <c:pt idx="2">
                  <c:v>91.399253290946049</c:v>
                </c:pt>
                <c:pt idx="3">
                  <c:v>90.957248984384862</c:v>
                </c:pt>
                <c:pt idx="4">
                  <c:v>88.294752841158996</c:v>
                </c:pt>
                <c:pt idx="5">
                  <c:v>83.885325302436641</c:v>
                </c:pt>
                <c:pt idx="6">
                  <c:v>74.684373707956681</c:v>
                </c:pt>
                <c:pt idx="7">
                  <c:v>61.56819968674634</c:v>
                </c:pt>
                <c:pt idx="8">
                  <c:v>40.653546776378377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A7-4971-8024-A5CCBE8681A5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2016-05-07'!$F$97:$F$106</c:f>
              <c:numCache>
                <c:formatCode>General</c:formatCode>
                <c:ptCount val="10"/>
                <c:pt idx="0">
                  <c:v>92.352468370698347</c:v>
                </c:pt>
                <c:pt idx="1">
                  <c:v>92.173875718577307</c:v>
                </c:pt>
                <c:pt idx="2">
                  <c:v>91.761964385467607</c:v>
                </c:pt>
                <c:pt idx="3">
                  <c:v>90.819852153446689</c:v>
                </c:pt>
                <c:pt idx="4">
                  <c:v>88.705789443890396</c:v>
                </c:pt>
                <c:pt idx="5">
                  <c:v>84.1584163322119</c:v>
                </c:pt>
                <c:pt idx="6">
                  <c:v>75.208821622722994</c:v>
                </c:pt>
                <c:pt idx="7">
                  <c:v>60.319098666499343</c:v>
                </c:pt>
                <c:pt idx="8">
                  <c:v>41.326858719618144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A7-4971-8024-A5CCBE868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515328"/>
        <c:axId val="174517248"/>
      </c:scatterChart>
      <c:valAx>
        <c:axId val="17451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517248"/>
        <c:crosses val="autoZero"/>
        <c:crossBetween val="midCat"/>
      </c:valAx>
      <c:valAx>
        <c:axId val="174517248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515328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2016-05-07'!$E$97:$E$106</c:f>
              <c:numCache>
                <c:formatCode>General</c:formatCode>
                <c:ptCount val="10"/>
                <c:pt idx="0">
                  <c:v>92.872408335415287</c:v>
                </c:pt>
                <c:pt idx="1">
                  <c:v>92.435112288973031</c:v>
                </c:pt>
                <c:pt idx="2">
                  <c:v>91.399253290946049</c:v>
                </c:pt>
                <c:pt idx="3">
                  <c:v>90.957248984384862</c:v>
                </c:pt>
                <c:pt idx="4">
                  <c:v>88.294752841158996</c:v>
                </c:pt>
                <c:pt idx="5">
                  <c:v>83.885325302436641</c:v>
                </c:pt>
                <c:pt idx="6">
                  <c:v>74.684373707956681</c:v>
                </c:pt>
                <c:pt idx="7">
                  <c:v>61.56819968674634</c:v>
                </c:pt>
                <c:pt idx="8">
                  <c:v>40.653546776378377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77-4EA7-9C3A-0E1BB30D6DA3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2016-05-07'!$F$97:$F$106</c:f>
              <c:numCache>
                <c:formatCode>General</c:formatCode>
                <c:ptCount val="10"/>
                <c:pt idx="0">
                  <c:v>92.352468370698347</c:v>
                </c:pt>
                <c:pt idx="1">
                  <c:v>92.173875718577307</c:v>
                </c:pt>
                <c:pt idx="2">
                  <c:v>91.761964385467607</c:v>
                </c:pt>
                <c:pt idx="3">
                  <c:v>90.819852153446689</c:v>
                </c:pt>
                <c:pt idx="4">
                  <c:v>88.705789443890396</c:v>
                </c:pt>
                <c:pt idx="5">
                  <c:v>84.1584163322119</c:v>
                </c:pt>
                <c:pt idx="6">
                  <c:v>75.208821622722994</c:v>
                </c:pt>
                <c:pt idx="7">
                  <c:v>60.319098666499343</c:v>
                </c:pt>
                <c:pt idx="8">
                  <c:v>41.326858719618144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D77-4EA7-9C3A-0E1BB30D6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551040"/>
        <c:axId val="174552960"/>
      </c:scatterChart>
      <c:valAx>
        <c:axId val="174551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552960"/>
        <c:crosses val="autoZero"/>
        <c:crossBetween val="midCat"/>
      </c:valAx>
      <c:valAx>
        <c:axId val="174552960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551040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2016-05-07'!$E$97:$E$106</c:f>
              <c:numCache>
                <c:formatCode>General</c:formatCode>
                <c:ptCount val="10"/>
                <c:pt idx="0">
                  <c:v>92.872408335415287</c:v>
                </c:pt>
                <c:pt idx="1">
                  <c:v>92.435112288973031</c:v>
                </c:pt>
                <c:pt idx="2">
                  <c:v>91.399253290946049</c:v>
                </c:pt>
                <c:pt idx="3">
                  <c:v>90.957248984384862</c:v>
                </c:pt>
                <c:pt idx="4">
                  <c:v>88.294752841158996</c:v>
                </c:pt>
                <c:pt idx="5">
                  <c:v>83.885325302436641</c:v>
                </c:pt>
                <c:pt idx="6">
                  <c:v>74.684373707956681</c:v>
                </c:pt>
                <c:pt idx="7">
                  <c:v>61.56819968674634</c:v>
                </c:pt>
                <c:pt idx="8">
                  <c:v>40.653546776378377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4A-4C26-AA9B-B2FB7DCD23BC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2016-05-07'!$F$97:$F$106</c:f>
              <c:numCache>
                <c:formatCode>General</c:formatCode>
                <c:ptCount val="10"/>
                <c:pt idx="0">
                  <c:v>92.352468370698347</c:v>
                </c:pt>
                <c:pt idx="1">
                  <c:v>92.173875718577307</c:v>
                </c:pt>
                <c:pt idx="2">
                  <c:v>91.761964385467607</c:v>
                </c:pt>
                <c:pt idx="3">
                  <c:v>90.819852153446689</c:v>
                </c:pt>
                <c:pt idx="4">
                  <c:v>88.705789443890396</c:v>
                </c:pt>
                <c:pt idx="5">
                  <c:v>84.1584163322119</c:v>
                </c:pt>
                <c:pt idx="6">
                  <c:v>75.208821622722994</c:v>
                </c:pt>
                <c:pt idx="7">
                  <c:v>60.319098666499343</c:v>
                </c:pt>
                <c:pt idx="8">
                  <c:v>41.326858719618144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34A-4C26-AA9B-B2FB7DCD2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574208"/>
        <c:axId val="174662400"/>
      </c:scatterChart>
      <c:valAx>
        <c:axId val="174574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662400"/>
        <c:crosses val="autoZero"/>
        <c:crossBetween val="midCat"/>
      </c:valAx>
      <c:valAx>
        <c:axId val="174662400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574208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2016-05-07'!$E$97:$E$106</c:f>
              <c:numCache>
                <c:formatCode>General</c:formatCode>
                <c:ptCount val="10"/>
                <c:pt idx="0">
                  <c:v>92.872408335415287</c:v>
                </c:pt>
                <c:pt idx="1">
                  <c:v>92.435112288973031</c:v>
                </c:pt>
                <c:pt idx="2">
                  <c:v>91.399253290946049</c:v>
                </c:pt>
                <c:pt idx="3">
                  <c:v>90.957248984384862</c:v>
                </c:pt>
                <c:pt idx="4">
                  <c:v>88.294752841158996</c:v>
                </c:pt>
                <c:pt idx="5">
                  <c:v>83.885325302436641</c:v>
                </c:pt>
                <c:pt idx="6">
                  <c:v>74.684373707956681</c:v>
                </c:pt>
                <c:pt idx="7">
                  <c:v>61.56819968674634</c:v>
                </c:pt>
                <c:pt idx="8">
                  <c:v>40.653546776378377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9A-44B8-8957-BC0B7051DF4B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2016-05-07'!$F$97:$F$106</c:f>
              <c:numCache>
                <c:formatCode>General</c:formatCode>
                <c:ptCount val="10"/>
                <c:pt idx="0">
                  <c:v>92.352468370698347</c:v>
                </c:pt>
                <c:pt idx="1">
                  <c:v>92.173875718577307</c:v>
                </c:pt>
                <c:pt idx="2">
                  <c:v>91.761964385467607</c:v>
                </c:pt>
                <c:pt idx="3">
                  <c:v>90.819852153446689</c:v>
                </c:pt>
                <c:pt idx="4">
                  <c:v>88.705789443890396</c:v>
                </c:pt>
                <c:pt idx="5">
                  <c:v>84.1584163322119</c:v>
                </c:pt>
                <c:pt idx="6">
                  <c:v>75.208821622722994</c:v>
                </c:pt>
                <c:pt idx="7">
                  <c:v>60.319098666499343</c:v>
                </c:pt>
                <c:pt idx="8">
                  <c:v>41.326858719618144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9A-44B8-8957-BC0B7051D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691840"/>
        <c:axId val="174693760"/>
      </c:scatterChart>
      <c:valAx>
        <c:axId val="174691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693760"/>
        <c:crosses val="autoZero"/>
        <c:crossBetween val="midCat"/>
      </c:valAx>
      <c:valAx>
        <c:axId val="174693760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691840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2016-05-07'!$E$97:$E$106</c:f>
              <c:numCache>
                <c:formatCode>General</c:formatCode>
                <c:ptCount val="10"/>
                <c:pt idx="0">
                  <c:v>92.872408335415287</c:v>
                </c:pt>
                <c:pt idx="1">
                  <c:v>92.435112288973031</c:v>
                </c:pt>
                <c:pt idx="2">
                  <c:v>91.399253290946049</c:v>
                </c:pt>
                <c:pt idx="3">
                  <c:v>90.957248984384862</c:v>
                </c:pt>
                <c:pt idx="4">
                  <c:v>88.294752841158996</c:v>
                </c:pt>
                <c:pt idx="5">
                  <c:v>83.885325302436641</c:v>
                </c:pt>
                <c:pt idx="6">
                  <c:v>74.684373707956681</c:v>
                </c:pt>
                <c:pt idx="7">
                  <c:v>61.56819968674634</c:v>
                </c:pt>
                <c:pt idx="8">
                  <c:v>40.653546776378377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37-4BF6-A92E-A4AD4D2F4E7D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2016-05-07'!$F$97:$F$106</c:f>
              <c:numCache>
                <c:formatCode>General</c:formatCode>
                <c:ptCount val="10"/>
                <c:pt idx="0">
                  <c:v>92.352468370698347</c:v>
                </c:pt>
                <c:pt idx="1">
                  <c:v>92.173875718577307</c:v>
                </c:pt>
                <c:pt idx="2">
                  <c:v>91.761964385467607</c:v>
                </c:pt>
                <c:pt idx="3">
                  <c:v>90.819852153446689</c:v>
                </c:pt>
                <c:pt idx="4">
                  <c:v>88.705789443890396</c:v>
                </c:pt>
                <c:pt idx="5">
                  <c:v>84.1584163322119</c:v>
                </c:pt>
                <c:pt idx="6">
                  <c:v>75.208821622722994</c:v>
                </c:pt>
                <c:pt idx="7">
                  <c:v>60.319098666499343</c:v>
                </c:pt>
                <c:pt idx="8">
                  <c:v>41.326858719618144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37-4BF6-A92E-A4AD4D2F4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723456"/>
        <c:axId val="174725376"/>
      </c:scatterChart>
      <c:valAx>
        <c:axId val="174723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725376"/>
        <c:crosses val="autoZero"/>
        <c:crossBetween val="midCat"/>
      </c:valAx>
      <c:valAx>
        <c:axId val="174725376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723456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2016-05-07'!$E$97:$E$106</c:f>
              <c:numCache>
                <c:formatCode>General</c:formatCode>
                <c:ptCount val="10"/>
                <c:pt idx="0">
                  <c:v>92.872408335415287</c:v>
                </c:pt>
                <c:pt idx="1">
                  <c:v>92.435112288973031</c:v>
                </c:pt>
                <c:pt idx="2">
                  <c:v>91.399253290946049</c:v>
                </c:pt>
                <c:pt idx="3">
                  <c:v>90.957248984384862</c:v>
                </c:pt>
                <c:pt idx="4">
                  <c:v>88.294752841158996</c:v>
                </c:pt>
                <c:pt idx="5">
                  <c:v>83.885325302436641</c:v>
                </c:pt>
                <c:pt idx="6">
                  <c:v>74.684373707956681</c:v>
                </c:pt>
                <c:pt idx="7">
                  <c:v>61.56819968674634</c:v>
                </c:pt>
                <c:pt idx="8">
                  <c:v>40.653546776378377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B6F-419D-BB95-02FBB9E8452C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2016-05-07'!$F$97:$F$106</c:f>
              <c:numCache>
                <c:formatCode>General</c:formatCode>
                <c:ptCount val="10"/>
                <c:pt idx="0">
                  <c:v>92.352468370698347</c:v>
                </c:pt>
                <c:pt idx="1">
                  <c:v>92.173875718577307</c:v>
                </c:pt>
                <c:pt idx="2">
                  <c:v>91.761964385467607</c:v>
                </c:pt>
                <c:pt idx="3">
                  <c:v>90.819852153446689</c:v>
                </c:pt>
                <c:pt idx="4">
                  <c:v>88.705789443890396</c:v>
                </c:pt>
                <c:pt idx="5">
                  <c:v>84.1584163322119</c:v>
                </c:pt>
                <c:pt idx="6">
                  <c:v>75.208821622722994</c:v>
                </c:pt>
                <c:pt idx="7">
                  <c:v>60.319098666499343</c:v>
                </c:pt>
                <c:pt idx="8">
                  <c:v>41.326858719618144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B6F-419D-BB95-02FBB9E84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746624"/>
        <c:axId val="174781568"/>
      </c:scatterChart>
      <c:valAx>
        <c:axId val="174746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781568"/>
        <c:crosses val="autoZero"/>
        <c:crossBetween val="midCat"/>
      </c:valAx>
      <c:valAx>
        <c:axId val="174781568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746624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2016-05-07'!$E$97:$E$106</c:f>
              <c:numCache>
                <c:formatCode>General</c:formatCode>
                <c:ptCount val="10"/>
                <c:pt idx="0">
                  <c:v>92.872408335415287</c:v>
                </c:pt>
                <c:pt idx="1">
                  <c:v>92.435112288973031</c:v>
                </c:pt>
                <c:pt idx="2">
                  <c:v>91.399253290946049</c:v>
                </c:pt>
                <c:pt idx="3">
                  <c:v>90.957248984384862</c:v>
                </c:pt>
                <c:pt idx="4">
                  <c:v>88.294752841158996</c:v>
                </c:pt>
                <c:pt idx="5">
                  <c:v>83.885325302436641</c:v>
                </c:pt>
                <c:pt idx="6">
                  <c:v>74.684373707956681</c:v>
                </c:pt>
                <c:pt idx="7">
                  <c:v>61.56819968674634</c:v>
                </c:pt>
                <c:pt idx="8">
                  <c:v>40.653546776378377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AB-4001-9047-572FE734B698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2016-05-07'!$F$97:$F$106</c:f>
              <c:numCache>
                <c:formatCode>General</c:formatCode>
                <c:ptCount val="10"/>
                <c:pt idx="0">
                  <c:v>92.352468370698347</c:v>
                </c:pt>
                <c:pt idx="1">
                  <c:v>92.173875718577307</c:v>
                </c:pt>
                <c:pt idx="2">
                  <c:v>91.761964385467607</c:v>
                </c:pt>
                <c:pt idx="3">
                  <c:v>90.819852153446689</c:v>
                </c:pt>
                <c:pt idx="4">
                  <c:v>88.705789443890396</c:v>
                </c:pt>
                <c:pt idx="5">
                  <c:v>84.1584163322119</c:v>
                </c:pt>
                <c:pt idx="6">
                  <c:v>75.208821622722994</c:v>
                </c:pt>
                <c:pt idx="7">
                  <c:v>60.319098666499343</c:v>
                </c:pt>
                <c:pt idx="8">
                  <c:v>41.326858719618144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CAB-4001-9047-572FE734B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799104"/>
        <c:axId val="174809472"/>
      </c:scatterChart>
      <c:valAx>
        <c:axId val="174799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809472"/>
        <c:crosses val="autoZero"/>
        <c:crossBetween val="midCat"/>
      </c:valAx>
      <c:valAx>
        <c:axId val="174809472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799104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2016-05-07'!$E$97:$E$106</c:f>
              <c:numCache>
                <c:formatCode>General</c:formatCode>
                <c:ptCount val="10"/>
                <c:pt idx="0">
                  <c:v>92.872408335415287</c:v>
                </c:pt>
                <c:pt idx="1">
                  <c:v>92.435112288973031</c:v>
                </c:pt>
                <c:pt idx="2">
                  <c:v>91.399253290946049</c:v>
                </c:pt>
                <c:pt idx="3">
                  <c:v>90.957248984384862</c:v>
                </c:pt>
                <c:pt idx="4">
                  <c:v>88.294752841158996</c:v>
                </c:pt>
                <c:pt idx="5">
                  <c:v>83.885325302436641</c:v>
                </c:pt>
                <c:pt idx="6">
                  <c:v>74.684373707956681</c:v>
                </c:pt>
                <c:pt idx="7">
                  <c:v>61.56819968674634</c:v>
                </c:pt>
                <c:pt idx="8">
                  <c:v>40.653546776378377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A5-466F-990D-F440A55FDA74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2016-05-07'!$F$97:$F$106</c:f>
              <c:numCache>
                <c:formatCode>General</c:formatCode>
                <c:ptCount val="10"/>
                <c:pt idx="0">
                  <c:v>92.352468370698347</c:v>
                </c:pt>
                <c:pt idx="1">
                  <c:v>92.173875718577307</c:v>
                </c:pt>
                <c:pt idx="2">
                  <c:v>91.761964385467607</c:v>
                </c:pt>
                <c:pt idx="3">
                  <c:v>90.819852153446689</c:v>
                </c:pt>
                <c:pt idx="4">
                  <c:v>88.705789443890396</c:v>
                </c:pt>
                <c:pt idx="5">
                  <c:v>84.1584163322119</c:v>
                </c:pt>
                <c:pt idx="6">
                  <c:v>75.208821622722994</c:v>
                </c:pt>
                <c:pt idx="7">
                  <c:v>60.319098666499343</c:v>
                </c:pt>
                <c:pt idx="8">
                  <c:v>41.326858719618144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CA5-466F-990D-F440A55FD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851968"/>
        <c:axId val="174854144"/>
      </c:scatterChart>
      <c:valAx>
        <c:axId val="17485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854144"/>
        <c:crosses val="autoZero"/>
        <c:crossBetween val="midCat"/>
      </c:valAx>
      <c:valAx>
        <c:axId val="17485414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851968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2016-05-07'!$E$97:$E$106</c:f>
              <c:numCache>
                <c:formatCode>General</c:formatCode>
                <c:ptCount val="10"/>
                <c:pt idx="0">
                  <c:v>92.872408335415287</c:v>
                </c:pt>
                <c:pt idx="1">
                  <c:v>92.435112288973031</c:v>
                </c:pt>
                <c:pt idx="2">
                  <c:v>91.399253290946049</c:v>
                </c:pt>
                <c:pt idx="3">
                  <c:v>90.957248984384862</c:v>
                </c:pt>
                <c:pt idx="4">
                  <c:v>88.294752841158996</c:v>
                </c:pt>
                <c:pt idx="5">
                  <c:v>83.885325302436641</c:v>
                </c:pt>
                <c:pt idx="6">
                  <c:v>74.684373707956681</c:v>
                </c:pt>
                <c:pt idx="7">
                  <c:v>61.56819968674634</c:v>
                </c:pt>
                <c:pt idx="8">
                  <c:v>40.653546776378377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E4-46B5-8C4F-E2516CD4A90F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2016-05-07'!$F$97:$F$106</c:f>
              <c:numCache>
                <c:formatCode>General</c:formatCode>
                <c:ptCount val="10"/>
                <c:pt idx="0">
                  <c:v>92.352468370698347</c:v>
                </c:pt>
                <c:pt idx="1">
                  <c:v>92.173875718577307</c:v>
                </c:pt>
                <c:pt idx="2">
                  <c:v>91.761964385467607</c:v>
                </c:pt>
                <c:pt idx="3">
                  <c:v>90.819852153446689</c:v>
                </c:pt>
                <c:pt idx="4">
                  <c:v>88.705789443890396</c:v>
                </c:pt>
                <c:pt idx="5">
                  <c:v>84.1584163322119</c:v>
                </c:pt>
                <c:pt idx="6">
                  <c:v>75.208821622722994</c:v>
                </c:pt>
                <c:pt idx="7">
                  <c:v>60.319098666499343</c:v>
                </c:pt>
                <c:pt idx="8">
                  <c:v>41.326858719618144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E4-46B5-8C4F-E2516CD4A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883584"/>
        <c:axId val="174885504"/>
      </c:scatterChart>
      <c:valAx>
        <c:axId val="174883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885504"/>
        <c:crosses val="autoZero"/>
        <c:crossBetween val="midCat"/>
      </c:valAx>
      <c:valAx>
        <c:axId val="17488550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883584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 IC50s 2016-03-11'!$E$7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 IC50s 2016-03-11'!$C$91:$C$110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2016-03-11'!$E$91:$E$110</c:f>
              <c:numCache>
                <c:formatCode>General</c:formatCode>
                <c:ptCount val="20"/>
                <c:pt idx="0">
                  <c:v>86.758161385346739</c:v>
                </c:pt>
                <c:pt idx="1">
                  <c:v>89.316486666302566</c:v>
                </c:pt>
                <c:pt idx="2">
                  <c:v>87.652896102369382</c:v>
                </c:pt>
                <c:pt idx="3">
                  <c:v>85.979440461540051</c:v>
                </c:pt>
                <c:pt idx="4">
                  <c:v>80.709313032375007</c:v>
                </c:pt>
                <c:pt idx="5">
                  <c:v>68.578792329937713</c:v>
                </c:pt>
                <c:pt idx="6">
                  <c:v>46.934482309314838</c:v>
                </c:pt>
                <c:pt idx="7">
                  <c:v>30.291221878011974</c:v>
                </c:pt>
                <c:pt idx="8">
                  <c:v>20.624454855933074</c:v>
                </c:pt>
                <c:pt idx="9">
                  <c:v>16.053990647514293</c:v>
                </c:pt>
                <c:pt idx="10">
                  <c:v>15.138157754627301</c:v>
                </c:pt>
                <c:pt idx="11">
                  <c:v>7.7294542318042119</c:v>
                </c:pt>
                <c:pt idx="12">
                  <c:v>4.163593204945526</c:v>
                </c:pt>
                <c:pt idx="13">
                  <c:v>10.466443381792079</c:v>
                </c:pt>
                <c:pt idx="14">
                  <c:v>11.058349601992479</c:v>
                </c:pt>
                <c:pt idx="15">
                  <c:v>0</c:v>
                </c:pt>
                <c:pt idx="16">
                  <c:v>6.9634638087170515</c:v>
                </c:pt>
                <c:pt idx="17">
                  <c:v>7.4811827878013109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0D-49E3-A132-CAC7BDC0D2F4}"/>
            </c:ext>
          </c:extLst>
        </c:ser>
        <c:ser>
          <c:idx val="1"/>
          <c:order val="1"/>
          <c:tx>
            <c:strRef>
              <c:f>'[1] IC50s 2016-03-11'!$F$7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 IC50s 2016-03-11'!$C$91:$C$110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2016-03-11'!$F$91:$F$110</c:f>
              <c:numCache>
                <c:formatCode>General</c:formatCode>
                <c:ptCount val="20"/>
                <c:pt idx="0">
                  <c:v>88.176420700728684</c:v>
                </c:pt>
                <c:pt idx="1">
                  <c:v>88.029356923786935</c:v>
                </c:pt>
                <c:pt idx="2">
                  <c:v>87.534715961478511</c:v>
                </c:pt>
                <c:pt idx="3">
                  <c:v>85.905822200488416</c:v>
                </c:pt>
                <c:pt idx="4">
                  <c:v>80.894357558807229</c:v>
                </c:pt>
                <c:pt idx="5">
                  <c:v>68.219802049792179</c:v>
                </c:pt>
                <c:pt idx="6">
                  <c:v>47.505429460604716</c:v>
                </c:pt>
                <c:pt idx="7">
                  <c:v>29.63845721709253</c:v>
                </c:pt>
                <c:pt idx="8">
                  <c:v>20.940474991545187</c:v>
                </c:pt>
                <c:pt idx="9">
                  <c:v>6.0392327716037357</c:v>
                </c:pt>
                <c:pt idx="10">
                  <c:v>2.9458642992382948</c:v>
                </c:pt>
                <c:pt idx="11">
                  <c:v>1.5956160857768253</c:v>
                </c:pt>
                <c:pt idx="12">
                  <c:v>1.022585581847963</c:v>
                </c:pt>
                <c:pt idx="13">
                  <c:v>0.782307188567259</c:v>
                </c:pt>
                <c:pt idx="14">
                  <c:v>0.68206461062774792</c:v>
                </c:pt>
                <c:pt idx="15">
                  <c:v>0.64033245912665393</c:v>
                </c:pt>
                <c:pt idx="16">
                  <c:v>0.62297418613864863</c:v>
                </c:pt>
                <c:pt idx="17">
                  <c:v>0.61575674943000536</c:v>
                </c:pt>
                <c:pt idx="18">
                  <c:v>0.61275625223996144</c:v>
                </c:pt>
                <c:pt idx="19">
                  <c:v>0.61062157555790009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D0D-49E3-A132-CAC7BDC0D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944064"/>
        <c:axId val="91945984"/>
      </c:scatterChart>
      <c:valAx>
        <c:axId val="91944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1945984"/>
        <c:crosses val="autoZero"/>
        <c:crossBetween val="midCat"/>
      </c:valAx>
      <c:valAx>
        <c:axId val="9194598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1944064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6654783145925158"/>
          <c:w val="0.31564407343080308"/>
          <c:h val="0.1940288594518267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2016-05-07'!$E$97:$E$106</c:f>
              <c:numCache>
                <c:formatCode>General</c:formatCode>
                <c:ptCount val="10"/>
                <c:pt idx="0">
                  <c:v>92.872408335415287</c:v>
                </c:pt>
                <c:pt idx="1">
                  <c:v>92.435112288973031</c:v>
                </c:pt>
                <c:pt idx="2">
                  <c:v>91.399253290946049</c:v>
                </c:pt>
                <c:pt idx="3">
                  <c:v>90.957248984384862</c:v>
                </c:pt>
                <c:pt idx="4">
                  <c:v>88.294752841158996</c:v>
                </c:pt>
                <c:pt idx="5">
                  <c:v>83.885325302436641</c:v>
                </c:pt>
                <c:pt idx="6">
                  <c:v>74.684373707956681</c:v>
                </c:pt>
                <c:pt idx="7">
                  <c:v>61.56819968674634</c:v>
                </c:pt>
                <c:pt idx="8">
                  <c:v>40.653546776378377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D3F-4D24-B5D3-461D9CF9B795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2016-05-07'!$F$97:$F$106</c:f>
              <c:numCache>
                <c:formatCode>General</c:formatCode>
                <c:ptCount val="10"/>
                <c:pt idx="0">
                  <c:v>92.352468370698347</c:v>
                </c:pt>
                <c:pt idx="1">
                  <c:v>92.173875718577307</c:v>
                </c:pt>
                <c:pt idx="2">
                  <c:v>91.761964385467607</c:v>
                </c:pt>
                <c:pt idx="3">
                  <c:v>90.819852153446689</c:v>
                </c:pt>
                <c:pt idx="4">
                  <c:v>88.705789443890396</c:v>
                </c:pt>
                <c:pt idx="5">
                  <c:v>84.1584163322119</c:v>
                </c:pt>
                <c:pt idx="6">
                  <c:v>75.208821622722994</c:v>
                </c:pt>
                <c:pt idx="7">
                  <c:v>60.319098666499343</c:v>
                </c:pt>
                <c:pt idx="8">
                  <c:v>41.326858719618144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D3F-4D24-B5D3-461D9CF9B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906752"/>
        <c:axId val="174990848"/>
      </c:scatterChart>
      <c:valAx>
        <c:axId val="174906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990848"/>
        <c:crosses val="autoZero"/>
        <c:crossBetween val="midCat"/>
      </c:valAx>
      <c:valAx>
        <c:axId val="174990848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906752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2016-05-07'!$E$97:$E$106</c:f>
              <c:numCache>
                <c:formatCode>General</c:formatCode>
                <c:ptCount val="10"/>
                <c:pt idx="0">
                  <c:v>92.872408335415287</c:v>
                </c:pt>
                <c:pt idx="1">
                  <c:v>92.435112288973031</c:v>
                </c:pt>
                <c:pt idx="2">
                  <c:v>91.399253290946049</c:v>
                </c:pt>
                <c:pt idx="3">
                  <c:v>90.957248984384862</c:v>
                </c:pt>
                <c:pt idx="4">
                  <c:v>88.294752841158996</c:v>
                </c:pt>
                <c:pt idx="5">
                  <c:v>83.885325302436641</c:v>
                </c:pt>
                <c:pt idx="6">
                  <c:v>74.684373707956681</c:v>
                </c:pt>
                <c:pt idx="7">
                  <c:v>61.56819968674634</c:v>
                </c:pt>
                <c:pt idx="8">
                  <c:v>40.653546776378377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56-46DC-B28A-C0F91396BE79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2016-05-07'!$F$97:$F$106</c:f>
              <c:numCache>
                <c:formatCode>General</c:formatCode>
                <c:ptCount val="10"/>
                <c:pt idx="0">
                  <c:v>92.352468370698347</c:v>
                </c:pt>
                <c:pt idx="1">
                  <c:v>92.173875718577307</c:v>
                </c:pt>
                <c:pt idx="2">
                  <c:v>91.761964385467607</c:v>
                </c:pt>
                <c:pt idx="3">
                  <c:v>90.819852153446689</c:v>
                </c:pt>
                <c:pt idx="4">
                  <c:v>88.705789443890396</c:v>
                </c:pt>
                <c:pt idx="5">
                  <c:v>84.1584163322119</c:v>
                </c:pt>
                <c:pt idx="6">
                  <c:v>75.208821622722994</c:v>
                </c:pt>
                <c:pt idx="7">
                  <c:v>60.319098666499343</c:v>
                </c:pt>
                <c:pt idx="8">
                  <c:v>41.326858719618144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56-46DC-B28A-C0F91396B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007616"/>
        <c:axId val="175017984"/>
      </c:scatterChart>
      <c:valAx>
        <c:axId val="17500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017984"/>
        <c:crosses val="autoZero"/>
        <c:crossBetween val="midCat"/>
      </c:valAx>
      <c:valAx>
        <c:axId val="17501798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007616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2016-05-07'!$E$97:$E$106</c:f>
              <c:numCache>
                <c:formatCode>General</c:formatCode>
                <c:ptCount val="10"/>
                <c:pt idx="0">
                  <c:v>92.872408335415287</c:v>
                </c:pt>
                <c:pt idx="1">
                  <c:v>92.435112288973031</c:v>
                </c:pt>
                <c:pt idx="2">
                  <c:v>91.399253290946049</c:v>
                </c:pt>
                <c:pt idx="3">
                  <c:v>90.957248984384862</c:v>
                </c:pt>
                <c:pt idx="4">
                  <c:v>88.294752841158996</c:v>
                </c:pt>
                <c:pt idx="5">
                  <c:v>83.885325302436641</c:v>
                </c:pt>
                <c:pt idx="6">
                  <c:v>74.684373707956681</c:v>
                </c:pt>
                <c:pt idx="7">
                  <c:v>61.56819968674634</c:v>
                </c:pt>
                <c:pt idx="8">
                  <c:v>40.653546776378377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6F-443E-BE1E-B3395B30F033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2016-05-07'!$F$97:$F$106</c:f>
              <c:numCache>
                <c:formatCode>General</c:formatCode>
                <c:ptCount val="10"/>
                <c:pt idx="0">
                  <c:v>92.352468370698347</c:v>
                </c:pt>
                <c:pt idx="1">
                  <c:v>92.173875718577307</c:v>
                </c:pt>
                <c:pt idx="2">
                  <c:v>91.761964385467607</c:v>
                </c:pt>
                <c:pt idx="3">
                  <c:v>90.819852153446689</c:v>
                </c:pt>
                <c:pt idx="4">
                  <c:v>88.705789443890396</c:v>
                </c:pt>
                <c:pt idx="5">
                  <c:v>84.1584163322119</c:v>
                </c:pt>
                <c:pt idx="6">
                  <c:v>75.208821622722994</c:v>
                </c:pt>
                <c:pt idx="7">
                  <c:v>60.319098666499343</c:v>
                </c:pt>
                <c:pt idx="8">
                  <c:v>41.326858719618144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6F-443E-BE1E-B3395B30F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213696"/>
        <c:axId val="185215616"/>
      </c:scatterChart>
      <c:valAx>
        <c:axId val="185213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85215616"/>
        <c:crosses val="autoZero"/>
        <c:crossBetween val="midCat"/>
      </c:valAx>
      <c:valAx>
        <c:axId val="185215616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85213696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2016-05-07'!$E$97:$E$106</c:f>
              <c:numCache>
                <c:formatCode>General</c:formatCode>
                <c:ptCount val="10"/>
                <c:pt idx="0">
                  <c:v>92.872408335415287</c:v>
                </c:pt>
                <c:pt idx="1">
                  <c:v>92.435112288973031</c:v>
                </c:pt>
                <c:pt idx="2">
                  <c:v>91.399253290946049</c:v>
                </c:pt>
                <c:pt idx="3">
                  <c:v>90.957248984384862</c:v>
                </c:pt>
                <c:pt idx="4">
                  <c:v>88.294752841158996</c:v>
                </c:pt>
                <c:pt idx="5">
                  <c:v>83.885325302436641</c:v>
                </c:pt>
                <c:pt idx="6">
                  <c:v>74.684373707956681</c:v>
                </c:pt>
                <c:pt idx="7">
                  <c:v>61.56819968674634</c:v>
                </c:pt>
                <c:pt idx="8">
                  <c:v>40.653546776378377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A8-4E97-A483-A2F760F1DF93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2016-05-07'!$F$97:$F$106</c:f>
              <c:numCache>
                <c:formatCode>General</c:formatCode>
                <c:ptCount val="10"/>
                <c:pt idx="0">
                  <c:v>92.352468370698347</c:v>
                </c:pt>
                <c:pt idx="1">
                  <c:v>92.173875718577307</c:v>
                </c:pt>
                <c:pt idx="2">
                  <c:v>91.761964385467607</c:v>
                </c:pt>
                <c:pt idx="3">
                  <c:v>90.819852153446689</c:v>
                </c:pt>
                <c:pt idx="4">
                  <c:v>88.705789443890396</c:v>
                </c:pt>
                <c:pt idx="5">
                  <c:v>84.1584163322119</c:v>
                </c:pt>
                <c:pt idx="6">
                  <c:v>75.208821622722994</c:v>
                </c:pt>
                <c:pt idx="7">
                  <c:v>60.319098666499343</c:v>
                </c:pt>
                <c:pt idx="8">
                  <c:v>41.326858719618144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8A8-4E97-A483-A2F760F1D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254272"/>
        <c:axId val="185256192"/>
      </c:scatterChart>
      <c:valAx>
        <c:axId val="18525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85256192"/>
        <c:crosses val="autoZero"/>
        <c:crossBetween val="midCat"/>
      </c:valAx>
      <c:valAx>
        <c:axId val="185256192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85254272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2016-05-07'!$E$97:$E$106</c:f>
              <c:numCache>
                <c:formatCode>General</c:formatCode>
                <c:ptCount val="10"/>
                <c:pt idx="0">
                  <c:v>92.872408335415287</c:v>
                </c:pt>
                <c:pt idx="1">
                  <c:v>92.435112288973031</c:v>
                </c:pt>
                <c:pt idx="2">
                  <c:v>91.399253290946049</c:v>
                </c:pt>
                <c:pt idx="3">
                  <c:v>90.957248984384862</c:v>
                </c:pt>
                <c:pt idx="4">
                  <c:v>88.294752841158996</c:v>
                </c:pt>
                <c:pt idx="5">
                  <c:v>83.885325302436641</c:v>
                </c:pt>
                <c:pt idx="6">
                  <c:v>74.684373707956681</c:v>
                </c:pt>
                <c:pt idx="7">
                  <c:v>61.56819968674634</c:v>
                </c:pt>
                <c:pt idx="8">
                  <c:v>40.653546776378377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11-478B-8344-A1C274FFCEE1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2016-05-07'!$F$97:$F$106</c:f>
              <c:numCache>
                <c:formatCode>General</c:formatCode>
                <c:ptCount val="10"/>
                <c:pt idx="0">
                  <c:v>92.352468370698347</c:v>
                </c:pt>
                <c:pt idx="1">
                  <c:v>92.173875718577307</c:v>
                </c:pt>
                <c:pt idx="2">
                  <c:v>91.761964385467607</c:v>
                </c:pt>
                <c:pt idx="3">
                  <c:v>90.819852153446689</c:v>
                </c:pt>
                <c:pt idx="4">
                  <c:v>88.705789443890396</c:v>
                </c:pt>
                <c:pt idx="5">
                  <c:v>84.1584163322119</c:v>
                </c:pt>
                <c:pt idx="6">
                  <c:v>75.208821622722994</c:v>
                </c:pt>
                <c:pt idx="7">
                  <c:v>60.319098666499343</c:v>
                </c:pt>
                <c:pt idx="8">
                  <c:v>41.326858719618144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11-478B-8344-A1C274FFC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36128"/>
        <c:axId val="175142400"/>
      </c:scatterChart>
      <c:valAx>
        <c:axId val="175136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142400"/>
        <c:crosses val="autoZero"/>
        <c:crossBetween val="midCat"/>
      </c:valAx>
      <c:valAx>
        <c:axId val="175142400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136128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2016-05-07'!$E$97:$E$106</c:f>
              <c:numCache>
                <c:formatCode>General</c:formatCode>
                <c:ptCount val="10"/>
                <c:pt idx="0">
                  <c:v>92.872408335415287</c:v>
                </c:pt>
                <c:pt idx="1">
                  <c:v>92.435112288973031</c:v>
                </c:pt>
                <c:pt idx="2">
                  <c:v>91.399253290946049</c:v>
                </c:pt>
                <c:pt idx="3">
                  <c:v>90.957248984384862</c:v>
                </c:pt>
                <c:pt idx="4">
                  <c:v>88.294752841158996</c:v>
                </c:pt>
                <c:pt idx="5">
                  <c:v>83.885325302436641</c:v>
                </c:pt>
                <c:pt idx="6">
                  <c:v>74.684373707956681</c:v>
                </c:pt>
                <c:pt idx="7">
                  <c:v>61.56819968674634</c:v>
                </c:pt>
                <c:pt idx="8">
                  <c:v>40.653546776378377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D3-4B3C-8BAD-F977D21912E5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2016-05-07'!$F$97:$F$106</c:f>
              <c:numCache>
                <c:formatCode>General</c:formatCode>
                <c:ptCount val="10"/>
                <c:pt idx="0">
                  <c:v>92.352468370698347</c:v>
                </c:pt>
                <c:pt idx="1">
                  <c:v>92.173875718577307</c:v>
                </c:pt>
                <c:pt idx="2">
                  <c:v>91.761964385467607</c:v>
                </c:pt>
                <c:pt idx="3">
                  <c:v>90.819852153446689</c:v>
                </c:pt>
                <c:pt idx="4">
                  <c:v>88.705789443890396</c:v>
                </c:pt>
                <c:pt idx="5">
                  <c:v>84.1584163322119</c:v>
                </c:pt>
                <c:pt idx="6">
                  <c:v>75.208821622722994</c:v>
                </c:pt>
                <c:pt idx="7">
                  <c:v>60.319098666499343</c:v>
                </c:pt>
                <c:pt idx="8">
                  <c:v>41.326858719618144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8D3-4B3C-8BAD-F977D2191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67744"/>
        <c:axId val="175174016"/>
      </c:scatterChart>
      <c:valAx>
        <c:axId val="175167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174016"/>
        <c:crosses val="autoZero"/>
        <c:crossBetween val="midCat"/>
      </c:valAx>
      <c:valAx>
        <c:axId val="175174016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167744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2016-05-07'!$E$97:$E$106</c:f>
              <c:numCache>
                <c:formatCode>General</c:formatCode>
                <c:ptCount val="10"/>
                <c:pt idx="0">
                  <c:v>92.872408335415287</c:v>
                </c:pt>
                <c:pt idx="1">
                  <c:v>92.435112288973031</c:v>
                </c:pt>
                <c:pt idx="2">
                  <c:v>91.399253290946049</c:v>
                </c:pt>
                <c:pt idx="3">
                  <c:v>90.957248984384862</c:v>
                </c:pt>
                <c:pt idx="4">
                  <c:v>88.294752841158996</c:v>
                </c:pt>
                <c:pt idx="5">
                  <c:v>83.885325302436641</c:v>
                </c:pt>
                <c:pt idx="6">
                  <c:v>74.684373707956681</c:v>
                </c:pt>
                <c:pt idx="7">
                  <c:v>61.56819968674634</c:v>
                </c:pt>
                <c:pt idx="8">
                  <c:v>40.653546776378377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214-4EDB-8B3B-BF3E63A1CFBF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2016-05-07'!$F$97:$F$106</c:f>
              <c:numCache>
                <c:formatCode>General</c:formatCode>
                <c:ptCount val="10"/>
                <c:pt idx="0">
                  <c:v>92.352468370698347</c:v>
                </c:pt>
                <c:pt idx="1">
                  <c:v>92.173875718577307</c:v>
                </c:pt>
                <c:pt idx="2">
                  <c:v>91.761964385467607</c:v>
                </c:pt>
                <c:pt idx="3">
                  <c:v>90.819852153446689</c:v>
                </c:pt>
                <c:pt idx="4">
                  <c:v>88.705789443890396</c:v>
                </c:pt>
                <c:pt idx="5">
                  <c:v>84.1584163322119</c:v>
                </c:pt>
                <c:pt idx="6">
                  <c:v>75.208821622722994</c:v>
                </c:pt>
                <c:pt idx="7">
                  <c:v>60.319098666499343</c:v>
                </c:pt>
                <c:pt idx="8">
                  <c:v>41.326858719618144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214-4EDB-8B3B-BF3E63A1C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202688"/>
        <c:axId val="175204608"/>
      </c:scatterChart>
      <c:valAx>
        <c:axId val="175202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204608"/>
        <c:crosses val="autoZero"/>
        <c:crossBetween val="midCat"/>
      </c:valAx>
      <c:valAx>
        <c:axId val="175204608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202688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2016-05-07'!$E$97:$E$106</c:f>
              <c:numCache>
                <c:formatCode>General</c:formatCode>
                <c:ptCount val="10"/>
                <c:pt idx="0">
                  <c:v>92.872408335415287</c:v>
                </c:pt>
                <c:pt idx="1">
                  <c:v>92.435112288973031</c:v>
                </c:pt>
                <c:pt idx="2">
                  <c:v>91.399253290946049</c:v>
                </c:pt>
                <c:pt idx="3">
                  <c:v>90.957248984384862</c:v>
                </c:pt>
                <c:pt idx="4">
                  <c:v>88.294752841158996</c:v>
                </c:pt>
                <c:pt idx="5">
                  <c:v>83.885325302436641</c:v>
                </c:pt>
                <c:pt idx="6">
                  <c:v>74.684373707956681</c:v>
                </c:pt>
                <c:pt idx="7">
                  <c:v>61.56819968674634</c:v>
                </c:pt>
                <c:pt idx="8">
                  <c:v>40.653546776378377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EE-4426-81CB-AC3C0CE9C6B6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2016-05-07'!$F$97:$F$106</c:f>
              <c:numCache>
                <c:formatCode>General</c:formatCode>
                <c:ptCount val="10"/>
                <c:pt idx="0">
                  <c:v>92.352468370698347</c:v>
                </c:pt>
                <c:pt idx="1">
                  <c:v>92.173875718577307</c:v>
                </c:pt>
                <c:pt idx="2">
                  <c:v>91.761964385467607</c:v>
                </c:pt>
                <c:pt idx="3">
                  <c:v>90.819852153446689</c:v>
                </c:pt>
                <c:pt idx="4">
                  <c:v>88.705789443890396</c:v>
                </c:pt>
                <c:pt idx="5">
                  <c:v>84.1584163322119</c:v>
                </c:pt>
                <c:pt idx="6">
                  <c:v>75.208821622722994</c:v>
                </c:pt>
                <c:pt idx="7">
                  <c:v>60.319098666499343</c:v>
                </c:pt>
                <c:pt idx="8">
                  <c:v>41.326858719618144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EE-4426-81CB-AC3C0CE9C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242240"/>
        <c:axId val="175248512"/>
      </c:scatterChart>
      <c:valAx>
        <c:axId val="175242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248512"/>
        <c:crosses val="autoZero"/>
        <c:crossBetween val="midCat"/>
      </c:valAx>
      <c:valAx>
        <c:axId val="175248512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242240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2016-05-07'!$E$7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2016-05-07'!$E$97:$E$106</c:f>
              <c:numCache>
                <c:formatCode>General</c:formatCode>
                <c:ptCount val="10"/>
                <c:pt idx="0">
                  <c:v>92.872408335415287</c:v>
                </c:pt>
                <c:pt idx="1">
                  <c:v>92.435112288973031</c:v>
                </c:pt>
                <c:pt idx="2">
                  <c:v>91.399253290946049</c:v>
                </c:pt>
                <c:pt idx="3">
                  <c:v>90.957248984384862</c:v>
                </c:pt>
                <c:pt idx="4">
                  <c:v>88.294752841158996</c:v>
                </c:pt>
                <c:pt idx="5">
                  <c:v>83.885325302436641</c:v>
                </c:pt>
                <c:pt idx="6">
                  <c:v>74.684373707956681</c:v>
                </c:pt>
                <c:pt idx="7">
                  <c:v>61.56819968674634</c:v>
                </c:pt>
                <c:pt idx="8">
                  <c:v>40.653546776378377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17-474A-936D-73B731E17D03}"/>
            </c:ext>
          </c:extLst>
        </c:ser>
        <c:ser>
          <c:idx val="1"/>
          <c:order val="1"/>
          <c:tx>
            <c:strRef>
              <c:f>'[1]IC50s 2016-05-07'!$F$7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2016-05-07'!$C$97:$C$106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2016-05-07'!$F$97:$F$106</c:f>
              <c:numCache>
                <c:formatCode>General</c:formatCode>
                <c:ptCount val="10"/>
                <c:pt idx="0">
                  <c:v>92.352468370698347</c:v>
                </c:pt>
                <c:pt idx="1">
                  <c:v>92.173875718577307</c:v>
                </c:pt>
                <c:pt idx="2">
                  <c:v>91.761964385467607</c:v>
                </c:pt>
                <c:pt idx="3">
                  <c:v>90.819852153446689</c:v>
                </c:pt>
                <c:pt idx="4">
                  <c:v>88.705789443890396</c:v>
                </c:pt>
                <c:pt idx="5">
                  <c:v>84.1584163322119</c:v>
                </c:pt>
                <c:pt idx="6">
                  <c:v>75.208821622722994</c:v>
                </c:pt>
                <c:pt idx="7">
                  <c:v>60.319098666499343</c:v>
                </c:pt>
                <c:pt idx="8">
                  <c:v>41.326858719618144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217-474A-936D-73B731E17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293952"/>
        <c:axId val="175295872"/>
      </c:scatterChart>
      <c:valAx>
        <c:axId val="175293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295872"/>
        <c:crosses val="autoZero"/>
        <c:crossBetween val="midCat"/>
      </c:valAx>
      <c:valAx>
        <c:axId val="175295872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293952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2016-05-15'!$E$7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2016-05-15'!$C$8:$C$17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2016-05-15'!$E$8:$E$17</c:f>
              <c:numCache>
                <c:formatCode>General</c:formatCode>
                <c:ptCount val="10"/>
                <c:pt idx="0">
                  <c:v>95.579185098964018</c:v>
                </c:pt>
                <c:pt idx="1">
                  <c:v>94.873404408272222</c:v>
                </c:pt>
                <c:pt idx="2">
                  <c:v>95.003331001065092</c:v>
                </c:pt>
                <c:pt idx="3">
                  <c:v>94.980024408185614</c:v>
                </c:pt>
                <c:pt idx="4">
                  <c:v>94.193877118735159</c:v>
                </c:pt>
                <c:pt idx="5">
                  <c:v>89.823488410930025</c:v>
                </c:pt>
                <c:pt idx="6">
                  <c:v>80.838360993199416</c:v>
                </c:pt>
                <c:pt idx="7">
                  <c:v>64.868505632706473</c:v>
                </c:pt>
                <c:pt idx="8">
                  <c:v>40.646406825312866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2A-4D02-936C-5636B9128712}"/>
            </c:ext>
          </c:extLst>
        </c:ser>
        <c:ser>
          <c:idx val="1"/>
          <c:order val="1"/>
          <c:tx>
            <c:strRef>
              <c:f>'[1]IC50s 2016-05-15'!$F$7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2016-05-15'!$C$8:$C$17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2016-05-15'!$F$8:$F$17</c:f>
              <c:numCache>
                <c:formatCode>General</c:formatCode>
                <c:ptCount val="10"/>
                <c:pt idx="0">
                  <c:v>95.467025169446515</c:v>
                </c:pt>
                <c:pt idx="1">
                  <c:v>95.403912844726676</c:v>
                </c:pt>
                <c:pt idx="2">
                  <c:v>95.228577463567945</c:v>
                </c:pt>
                <c:pt idx="3">
                  <c:v>94.74362979993478</c:v>
                </c:pt>
                <c:pt idx="4">
                  <c:v>93.418669909887598</c:v>
                </c:pt>
                <c:pt idx="5">
                  <c:v>89.916528171262769</c:v>
                </c:pt>
                <c:pt idx="6">
                  <c:v>81.415904880006181</c:v>
                </c:pt>
                <c:pt idx="7">
                  <c:v>64.446950243023011</c:v>
                </c:pt>
                <c:pt idx="8">
                  <c:v>40.776819370130951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2A-4D02-936C-5636B9128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807872"/>
        <c:axId val="173814144"/>
      </c:scatterChart>
      <c:valAx>
        <c:axId val="173807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3814144"/>
        <c:crosses val="autoZero"/>
        <c:crossBetween val="midCat"/>
      </c:valAx>
      <c:valAx>
        <c:axId val="17381414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3807872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47373454567290935"/>
          <c:w val="0.31564407343080308"/>
          <c:h val="0.2868422251087450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 IC50s 2016-03-11'!$E$7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 IC50s 2016-03-11'!$C$119:$C$138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2016-03-11'!$E$119:$E$138</c:f>
              <c:numCache>
                <c:formatCode>General</c:formatCode>
                <c:ptCount val="20"/>
                <c:pt idx="0">
                  <c:v>94.205623817919744</c:v>
                </c:pt>
                <c:pt idx="1">
                  <c:v>93.251934568198621</c:v>
                </c:pt>
                <c:pt idx="2">
                  <c:v>92.607635089062683</c:v>
                </c:pt>
                <c:pt idx="3">
                  <c:v>89.490400962043822</c:v>
                </c:pt>
                <c:pt idx="4">
                  <c:v>84.101850694843307</c:v>
                </c:pt>
                <c:pt idx="5">
                  <c:v>64.011119546717282</c:v>
                </c:pt>
                <c:pt idx="6">
                  <c:v>36.463670910106316</c:v>
                </c:pt>
                <c:pt idx="7">
                  <c:v>16.00398146674906</c:v>
                </c:pt>
                <c:pt idx="8">
                  <c:v>3.072142464145855</c:v>
                </c:pt>
                <c:pt idx="9">
                  <c:v>0.65423958199584131</c:v>
                </c:pt>
                <c:pt idx="10">
                  <c:v>4.874271076280257</c:v>
                </c:pt>
                <c:pt idx="11">
                  <c:v>0</c:v>
                </c:pt>
                <c:pt idx="12">
                  <c:v>0</c:v>
                </c:pt>
                <c:pt idx="13">
                  <c:v>3.2475425832458993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1.3662317198661844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59F-4DAE-9832-36E4FA398EE1}"/>
            </c:ext>
          </c:extLst>
        </c:ser>
        <c:ser>
          <c:idx val="1"/>
          <c:order val="1"/>
          <c:tx>
            <c:strRef>
              <c:f>'[1] IC50s 2016-03-11'!$F$7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 IC50s 2016-03-11'!$C$119:$C$138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2016-03-11'!$F$119:$F$138</c:f>
              <c:numCache>
                <c:formatCode>General</c:formatCode>
                <c:ptCount val="20"/>
                <c:pt idx="0">
                  <c:v>93.862595097998437</c:v>
                </c:pt>
                <c:pt idx="1">
                  <c:v>93.610300990781866</c:v>
                </c:pt>
                <c:pt idx="2">
                  <c:v>92.790781702741114</c:v>
                </c:pt>
                <c:pt idx="3">
                  <c:v>90.194871152616656</c:v>
                </c:pt>
                <c:pt idx="4">
                  <c:v>82.585865046944946</c:v>
                </c:pt>
                <c:pt idx="5">
                  <c:v>64.547821228911701</c:v>
                </c:pt>
                <c:pt idx="6">
                  <c:v>37.146100047150171</c:v>
                </c:pt>
                <c:pt idx="7">
                  <c:v>14.663834247407749</c:v>
                </c:pt>
                <c:pt idx="8">
                  <c:v>3.804543285320122</c:v>
                </c:pt>
                <c:pt idx="9">
                  <c:v>6.0392327716037357</c:v>
                </c:pt>
                <c:pt idx="10">
                  <c:v>2.9458642992382948</c:v>
                </c:pt>
                <c:pt idx="11">
                  <c:v>1.5956160857768253</c:v>
                </c:pt>
                <c:pt idx="12">
                  <c:v>1.022585581847963</c:v>
                </c:pt>
                <c:pt idx="13">
                  <c:v>0.782307188567259</c:v>
                </c:pt>
                <c:pt idx="14">
                  <c:v>0.68206461062774792</c:v>
                </c:pt>
                <c:pt idx="15">
                  <c:v>0.64033245912665393</c:v>
                </c:pt>
                <c:pt idx="16">
                  <c:v>0.62297418613864863</c:v>
                </c:pt>
                <c:pt idx="17">
                  <c:v>0.61575674943000536</c:v>
                </c:pt>
                <c:pt idx="18">
                  <c:v>0.61275625223996144</c:v>
                </c:pt>
                <c:pt idx="19">
                  <c:v>0.61062157555790009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59F-4DAE-9832-36E4FA398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049408"/>
        <c:axId val="92051328"/>
      </c:scatterChart>
      <c:valAx>
        <c:axId val="92049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2051328"/>
        <c:crosses val="autoZero"/>
        <c:crossBetween val="midCat"/>
      </c:valAx>
      <c:valAx>
        <c:axId val="92051328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2049408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897507228007925"/>
          <c:w val="0.31564407343080308"/>
          <c:h val="0.2116016186309990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2016-05-15'!$E$7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2016-05-15'!$C$24:$C$33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2016-05-15'!$E$24:$E$33</c:f>
              <c:numCache>
                <c:formatCode>General</c:formatCode>
                <c:ptCount val="10"/>
                <c:pt idx="0">
                  <c:v>92.214355064351579</c:v>
                </c:pt>
                <c:pt idx="1">
                  <c:v>90.492880489480598</c:v>
                </c:pt>
                <c:pt idx="2">
                  <c:v>90.321280396981635</c:v>
                </c:pt>
                <c:pt idx="3">
                  <c:v>89.934524380003026</c:v>
                </c:pt>
                <c:pt idx="4">
                  <c:v>87.316285953315159</c:v>
                </c:pt>
                <c:pt idx="5">
                  <c:v>80.386213504180773</c:v>
                </c:pt>
                <c:pt idx="6">
                  <c:v>70.679539279118913</c:v>
                </c:pt>
                <c:pt idx="7">
                  <c:v>59.374439865782705</c:v>
                </c:pt>
                <c:pt idx="8">
                  <c:v>39.185574370029521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F1-4AF5-8E7B-9D27711E2896}"/>
            </c:ext>
          </c:extLst>
        </c:ser>
        <c:ser>
          <c:idx val="1"/>
          <c:order val="1"/>
          <c:tx>
            <c:strRef>
              <c:f>'[1]IC50s 2016-05-15'!$F$7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2016-05-15'!$C$24:$C$33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2016-05-15'!$F$24:$F$33</c:f>
              <c:numCache>
                <c:formatCode>General</c:formatCode>
                <c:ptCount val="10"/>
                <c:pt idx="0">
                  <c:v>91.563283011671032</c:v>
                </c:pt>
                <c:pt idx="1">
                  <c:v>91.267964630910512</c:v>
                </c:pt>
                <c:pt idx="2">
                  <c:v>90.639359686423347</c:v>
                </c:pt>
                <c:pt idx="3">
                  <c:v>89.316592494489456</c:v>
                </c:pt>
                <c:pt idx="4">
                  <c:v>86.599079053585129</c:v>
                </c:pt>
                <c:pt idx="5">
                  <c:v>81.281394835117624</c:v>
                </c:pt>
                <c:pt idx="6">
                  <c:v>71.8009001180735</c:v>
                </c:pt>
                <c:pt idx="7">
                  <c:v>57.403871238779104</c:v>
                </c:pt>
                <c:pt idx="8">
                  <c:v>40.11013162548317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BF1-4AF5-8E7B-9D27711E2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892736"/>
        <c:axId val="173894656"/>
      </c:scatterChart>
      <c:valAx>
        <c:axId val="173892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3894656"/>
        <c:crosses val="autoZero"/>
        <c:crossBetween val="midCat"/>
      </c:valAx>
      <c:valAx>
        <c:axId val="173894656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3892736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897507228007925"/>
          <c:w val="0.31564407343080308"/>
          <c:h val="0.2116016186309990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2016-05-15'!$E$7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2016-05-15'!$C$43:$C$52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2016-05-15'!$E$43:$E$52</c:f>
              <c:numCache>
                <c:formatCode>General</c:formatCode>
                <c:ptCount val="10"/>
                <c:pt idx="0">
                  <c:v>80.583973374741831</c:v>
                </c:pt>
                <c:pt idx="1">
                  <c:v>81.095411428909742</c:v>
                </c:pt>
                <c:pt idx="2">
                  <c:v>80.631535592086962</c:v>
                </c:pt>
                <c:pt idx="3">
                  <c:v>77.831289358897848</c:v>
                </c:pt>
                <c:pt idx="4">
                  <c:v>75.329036350566781</c:v>
                </c:pt>
                <c:pt idx="5">
                  <c:v>67.11975638388526</c:v>
                </c:pt>
                <c:pt idx="6">
                  <c:v>49.801905351231376</c:v>
                </c:pt>
                <c:pt idx="7">
                  <c:v>43.60286229892624</c:v>
                </c:pt>
                <c:pt idx="8">
                  <c:v>29.014802073795398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0F9-4602-BA31-F357F4156BBF}"/>
            </c:ext>
          </c:extLst>
        </c:ser>
        <c:ser>
          <c:idx val="1"/>
          <c:order val="1"/>
          <c:tx>
            <c:strRef>
              <c:f>'[1]IC50s 2016-05-15'!$F$7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2016-05-15'!$C$43:$C$52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2016-05-15'!$F$43:$F$52</c:f>
              <c:numCache>
                <c:formatCode>General</c:formatCode>
                <c:ptCount val="10"/>
                <c:pt idx="0">
                  <c:v>82.184513765325761</c:v>
                </c:pt>
                <c:pt idx="1">
                  <c:v>81.451021311353557</c:v>
                </c:pt>
                <c:pt idx="2">
                  <c:v>80.066508518972242</c:v>
                </c:pt>
                <c:pt idx="3">
                  <c:v>77.513805492188581</c:v>
                </c:pt>
                <c:pt idx="4">
                  <c:v>73.004772356028724</c:v>
                </c:pt>
                <c:pt idx="5">
                  <c:v>65.612161743671678</c:v>
                </c:pt>
                <c:pt idx="6">
                  <c:v>54.856417140475862</c:v>
                </c:pt>
                <c:pt idx="7">
                  <c:v>41.64592646412526</c:v>
                </c:pt>
                <c:pt idx="8">
                  <c:v>28.419054097300041</c:v>
                </c:pt>
                <c:pt idx="9">
                  <c:v>0.14948096872528538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0F9-4602-BA31-F357F4156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009792"/>
        <c:axId val="175011712"/>
      </c:scatterChart>
      <c:valAx>
        <c:axId val="17500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011712"/>
        <c:crosses val="autoZero"/>
        <c:crossBetween val="midCat"/>
      </c:valAx>
      <c:valAx>
        <c:axId val="175011712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009792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458188248528616"/>
          <c:w val="0.31564407343080308"/>
          <c:h val="0.2159948084257921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2016-05-15'!$E$7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2016-05-15'!$C$61:$C$70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2016-05-15'!$E$61:$E$70</c:f>
              <c:numCache>
                <c:formatCode>General</c:formatCode>
                <c:ptCount val="10"/>
                <c:pt idx="0">
                  <c:v>91.251633239650005</c:v>
                </c:pt>
                <c:pt idx="1">
                  <c:v>90.990323464914908</c:v>
                </c:pt>
                <c:pt idx="2">
                  <c:v>90.323657819021605</c:v>
                </c:pt>
                <c:pt idx="3">
                  <c:v>90.734784899808304</c:v>
                </c:pt>
                <c:pt idx="4">
                  <c:v>88.781367044090004</c:v>
                </c:pt>
                <c:pt idx="5">
                  <c:v>82.049141982066331</c:v>
                </c:pt>
                <c:pt idx="6">
                  <c:v>68.188811271453375</c:v>
                </c:pt>
                <c:pt idx="7">
                  <c:v>53.040008702503691</c:v>
                </c:pt>
                <c:pt idx="8">
                  <c:v>28.291335378956351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FAB-4CEC-A8EE-7A707601FD55}"/>
            </c:ext>
          </c:extLst>
        </c:ser>
        <c:ser>
          <c:idx val="1"/>
          <c:order val="1"/>
          <c:tx>
            <c:strRef>
              <c:f>'[1]IC50s 2016-05-15'!$F$7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2016-05-15'!$C$61:$C$70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2016-05-15'!$F$61:$F$70</c:f>
              <c:numCache>
                <c:formatCode>General</c:formatCode>
                <c:ptCount val="10"/>
                <c:pt idx="0">
                  <c:v>91.398622600209578</c:v>
                </c:pt>
                <c:pt idx="1">
                  <c:v>91.266862155246855</c:v>
                </c:pt>
                <c:pt idx="2">
                  <c:v>90.919805225790981</c:v>
                </c:pt>
                <c:pt idx="3">
                  <c:v>90.013463664156646</c:v>
                </c:pt>
                <c:pt idx="4">
                  <c:v>87.698613175190758</c:v>
                </c:pt>
                <c:pt idx="5">
                  <c:v>82.107538089854685</c:v>
                </c:pt>
                <c:pt idx="6">
                  <c:v>70.248803434596113</c:v>
                </c:pt>
                <c:pt idx="7">
                  <c:v>50.815444521761698</c:v>
                </c:pt>
                <c:pt idx="8">
                  <c:v>29.330757221413293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FAB-4CEC-A8EE-7A707601F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041152"/>
        <c:axId val="179569408"/>
      </c:scatterChart>
      <c:valAx>
        <c:axId val="175041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9569408"/>
        <c:crosses val="autoZero"/>
        <c:crossBetween val="midCat"/>
      </c:valAx>
      <c:valAx>
        <c:axId val="179569408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5041152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6654783145925158"/>
          <c:w val="0.31564407343080308"/>
          <c:h val="0.1940288594518267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2016-05-15'!$E$7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2016-05-15'!$C$79:$C$88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2016-05-15'!$E$79:$E$88</c:f>
              <c:numCache>
                <c:formatCode>General</c:formatCode>
                <c:ptCount val="10"/>
                <c:pt idx="0">
                  <c:v>97.675783272418627</c:v>
                </c:pt>
                <c:pt idx="1">
                  <c:v>96.780283160679232</c:v>
                </c:pt>
                <c:pt idx="2">
                  <c:v>97.169516770972123</c:v>
                </c:pt>
                <c:pt idx="3">
                  <c:v>96.585711295835466</c:v>
                </c:pt>
                <c:pt idx="4">
                  <c:v>96.06284461666246</c:v>
                </c:pt>
                <c:pt idx="5">
                  <c:v>93.985314349676784</c:v>
                </c:pt>
                <c:pt idx="6">
                  <c:v>90.478829094207143</c:v>
                </c:pt>
                <c:pt idx="7">
                  <c:v>81.346602761169819</c:v>
                </c:pt>
                <c:pt idx="8">
                  <c:v>66.538490956120782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727-43B2-9793-145C5735CA27}"/>
            </c:ext>
          </c:extLst>
        </c:ser>
        <c:ser>
          <c:idx val="1"/>
          <c:order val="1"/>
          <c:tx>
            <c:strRef>
              <c:f>'[1]IC50s 2016-05-15'!$F$7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2016-05-15'!$C$79:$C$88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2016-05-15'!$F$79:$F$88</c:f>
              <c:numCache>
                <c:formatCode>General</c:formatCode>
                <c:ptCount val="10"/>
                <c:pt idx="0">
                  <c:v>97.263324754229089</c:v>
                </c:pt>
                <c:pt idx="1">
                  <c:v>97.207290353221623</c:v>
                </c:pt>
                <c:pt idx="2">
                  <c:v>97.072590111478974</c:v>
                </c:pt>
                <c:pt idx="3">
                  <c:v>96.749677358070187</c:v>
                </c:pt>
                <c:pt idx="4">
                  <c:v>95.980655952758767</c:v>
                </c:pt>
                <c:pt idx="5">
                  <c:v>94.177626673231288</c:v>
                </c:pt>
                <c:pt idx="6">
                  <c:v>90.100875442651486</c:v>
                </c:pt>
                <c:pt idx="7">
                  <c:v>81.593631849459229</c:v>
                </c:pt>
                <c:pt idx="8">
                  <c:v>66.475798459853877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727-43B2-9793-145C5735C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602944"/>
        <c:axId val="179604864"/>
      </c:scatterChart>
      <c:valAx>
        <c:axId val="179602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9604864"/>
        <c:crosses val="autoZero"/>
        <c:crossBetween val="midCat"/>
      </c:valAx>
      <c:valAx>
        <c:axId val="17960486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9602944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897507228007925"/>
          <c:w val="0.31564407343080308"/>
          <c:h val="0.2116016186309990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2016-05-15'!$E$7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2016-05-15'!$C$97:$C$106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2016-05-15'!$E$97:$E$106</c:f>
              <c:numCache>
                <c:formatCode>General</c:formatCode>
                <c:ptCount val="10"/>
                <c:pt idx="0">
                  <c:v>92.793885070905688</c:v>
                </c:pt>
                <c:pt idx="1">
                  <c:v>92.86328646300089</c:v>
                </c:pt>
                <c:pt idx="2">
                  <c:v>92.329053796701757</c:v>
                </c:pt>
                <c:pt idx="3">
                  <c:v>92.209420249841799</c:v>
                </c:pt>
                <c:pt idx="4">
                  <c:v>90.875944376690029</c:v>
                </c:pt>
                <c:pt idx="5">
                  <c:v>84.169111147862196</c:v>
                </c:pt>
                <c:pt idx="6">
                  <c:v>71.378336601256947</c:v>
                </c:pt>
                <c:pt idx="7">
                  <c:v>49.854665084496155</c:v>
                </c:pt>
                <c:pt idx="8">
                  <c:v>28.90092763650841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2D9-4F3F-A29E-212CC3074D33}"/>
            </c:ext>
          </c:extLst>
        </c:ser>
        <c:ser>
          <c:idx val="1"/>
          <c:order val="1"/>
          <c:tx>
            <c:strRef>
              <c:f>'[1]IC50s 2016-05-15'!$F$7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2016-05-15'!$C$97:$C$106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2016-05-15'!$F$97:$F$106</c:f>
              <c:numCache>
                <c:formatCode>General</c:formatCode>
                <c:ptCount val="10"/>
                <c:pt idx="0">
                  <c:v>93.265833476476431</c:v>
                </c:pt>
                <c:pt idx="1">
                  <c:v>93.150657496257296</c:v>
                </c:pt>
                <c:pt idx="2">
                  <c:v>92.835201489423042</c:v>
                </c:pt>
                <c:pt idx="3">
                  <c:v>91.978129358272369</c:v>
                </c:pt>
                <c:pt idx="4">
                  <c:v>89.699591617317139</c:v>
                </c:pt>
                <c:pt idx="5">
                  <c:v>83.976402208413248</c:v>
                </c:pt>
                <c:pt idx="6">
                  <c:v>71.440424912418294</c:v>
                </c:pt>
                <c:pt idx="7">
                  <c:v>50.66047829711966</c:v>
                </c:pt>
                <c:pt idx="8">
                  <c:v>28.187689036507479</c:v>
                </c:pt>
                <c:pt idx="9">
                  <c:v>0.18074416841096763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2D9-4F3F-A29E-212CC3074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708288"/>
        <c:axId val="179710208"/>
      </c:scatterChart>
      <c:valAx>
        <c:axId val="179708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9710208"/>
        <c:crosses val="autoZero"/>
        <c:crossBetween val="midCat"/>
      </c:valAx>
      <c:valAx>
        <c:axId val="179710208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9708288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2016-05-15'!$E$7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2016-05-15'!$C$97:$C$106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2016-05-15'!$E$97:$E$106</c:f>
              <c:numCache>
                <c:formatCode>General</c:formatCode>
                <c:ptCount val="10"/>
                <c:pt idx="0">
                  <c:v>92.793885070905688</c:v>
                </c:pt>
                <c:pt idx="1">
                  <c:v>92.86328646300089</c:v>
                </c:pt>
                <c:pt idx="2">
                  <c:v>92.329053796701757</c:v>
                </c:pt>
                <c:pt idx="3">
                  <c:v>92.209420249841799</c:v>
                </c:pt>
                <c:pt idx="4">
                  <c:v>90.875944376690029</c:v>
                </c:pt>
                <c:pt idx="5">
                  <c:v>84.169111147862196</c:v>
                </c:pt>
                <c:pt idx="6">
                  <c:v>71.378336601256947</c:v>
                </c:pt>
                <c:pt idx="7">
                  <c:v>49.854665084496155</c:v>
                </c:pt>
                <c:pt idx="8">
                  <c:v>28.90092763650841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C6-496F-A4AD-A3F2BEEF16E4}"/>
            </c:ext>
          </c:extLst>
        </c:ser>
        <c:ser>
          <c:idx val="1"/>
          <c:order val="1"/>
          <c:tx>
            <c:strRef>
              <c:f>'[1]IC50s 2016-05-15'!$F$7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2016-05-15'!$C$97:$C$106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2016-05-15'!$F$97:$F$106</c:f>
              <c:numCache>
                <c:formatCode>General</c:formatCode>
                <c:ptCount val="10"/>
                <c:pt idx="0">
                  <c:v>93.265833476476431</c:v>
                </c:pt>
                <c:pt idx="1">
                  <c:v>93.150657496257296</c:v>
                </c:pt>
                <c:pt idx="2">
                  <c:v>92.835201489423042</c:v>
                </c:pt>
                <c:pt idx="3">
                  <c:v>91.978129358272369</c:v>
                </c:pt>
                <c:pt idx="4">
                  <c:v>89.699591617317139</c:v>
                </c:pt>
                <c:pt idx="5">
                  <c:v>83.976402208413248</c:v>
                </c:pt>
                <c:pt idx="6">
                  <c:v>71.440424912418294</c:v>
                </c:pt>
                <c:pt idx="7">
                  <c:v>50.66047829711966</c:v>
                </c:pt>
                <c:pt idx="8">
                  <c:v>28.187689036507479</c:v>
                </c:pt>
                <c:pt idx="9">
                  <c:v>0.18074416841096763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C6-496F-A4AD-A3F2BEEF1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735552"/>
        <c:axId val="179745920"/>
      </c:scatterChart>
      <c:valAx>
        <c:axId val="179735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9745920"/>
        <c:crosses val="autoZero"/>
        <c:crossBetween val="midCat"/>
      </c:valAx>
      <c:valAx>
        <c:axId val="179745920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9735552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2016-05-15'!$E$7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2016-05-15'!$C$97:$C$106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2016-05-15'!$E$97:$E$106</c:f>
              <c:numCache>
                <c:formatCode>General</c:formatCode>
                <c:ptCount val="10"/>
                <c:pt idx="0">
                  <c:v>92.793885070905688</c:v>
                </c:pt>
                <c:pt idx="1">
                  <c:v>92.86328646300089</c:v>
                </c:pt>
                <c:pt idx="2">
                  <c:v>92.329053796701757</c:v>
                </c:pt>
                <c:pt idx="3">
                  <c:v>92.209420249841799</c:v>
                </c:pt>
                <c:pt idx="4">
                  <c:v>90.875944376690029</c:v>
                </c:pt>
                <c:pt idx="5">
                  <c:v>84.169111147862196</c:v>
                </c:pt>
                <c:pt idx="6">
                  <c:v>71.378336601256947</c:v>
                </c:pt>
                <c:pt idx="7">
                  <c:v>49.854665084496155</c:v>
                </c:pt>
                <c:pt idx="8">
                  <c:v>28.90092763650841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FB-4CB3-8AF4-9A062E9CF768}"/>
            </c:ext>
          </c:extLst>
        </c:ser>
        <c:ser>
          <c:idx val="1"/>
          <c:order val="1"/>
          <c:tx>
            <c:strRef>
              <c:f>'[1]IC50s 2016-05-15'!$F$7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2016-05-15'!$C$97:$C$106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2016-05-15'!$F$97:$F$106</c:f>
              <c:numCache>
                <c:formatCode>General</c:formatCode>
                <c:ptCount val="10"/>
                <c:pt idx="0">
                  <c:v>93.265833476476431</c:v>
                </c:pt>
                <c:pt idx="1">
                  <c:v>93.150657496257296</c:v>
                </c:pt>
                <c:pt idx="2">
                  <c:v>92.835201489423042</c:v>
                </c:pt>
                <c:pt idx="3">
                  <c:v>91.978129358272369</c:v>
                </c:pt>
                <c:pt idx="4">
                  <c:v>89.699591617317139</c:v>
                </c:pt>
                <c:pt idx="5">
                  <c:v>83.976402208413248</c:v>
                </c:pt>
                <c:pt idx="6">
                  <c:v>71.440424912418294</c:v>
                </c:pt>
                <c:pt idx="7">
                  <c:v>50.66047829711966</c:v>
                </c:pt>
                <c:pt idx="8">
                  <c:v>28.187689036507479</c:v>
                </c:pt>
                <c:pt idx="9">
                  <c:v>0.18074416841096763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EFB-4CB3-8AF4-9A062E9CF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844992"/>
        <c:axId val="179851264"/>
      </c:scatterChart>
      <c:valAx>
        <c:axId val="179844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9851264"/>
        <c:crosses val="autoZero"/>
        <c:crossBetween val="midCat"/>
      </c:valAx>
      <c:valAx>
        <c:axId val="17985126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9844992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2016-05-15'!$E$7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2016-05-15'!$C$97:$C$106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2016-05-15'!$E$97:$E$106</c:f>
              <c:numCache>
                <c:formatCode>General</c:formatCode>
                <c:ptCount val="10"/>
                <c:pt idx="0">
                  <c:v>92.793885070905688</c:v>
                </c:pt>
                <c:pt idx="1">
                  <c:v>92.86328646300089</c:v>
                </c:pt>
                <c:pt idx="2">
                  <c:v>92.329053796701757</c:v>
                </c:pt>
                <c:pt idx="3">
                  <c:v>92.209420249841799</c:v>
                </c:pt>
                <c:pt idx="4">
                  <c:v>90.875944376690029</c:v>
                </c:pt>
                <c:pt idx="5">
                  <c:v>84.169111147862196</c:v>
                </c:pt>
                <c:pt idx="6">
                  <c:v>71.378336601256947</c:v>
                </c:pt>
                <c:pt idx="7">
                  <c:v>49.854665084496155</c:v>
                </c:pt>
                <c:pt idx="8">
                  <c:v>28.90092763650841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5A-4A35-8ABA-76285824ED81}"/>
            </c:ext>
          </c:extLst>
        </c:ser>
        <c:ser>
          <c:idx val="1"/>
          <c:order val="1"/>
          <c:tx>
            <c:strRef>
              <c:f>'[1]IC50s 2016-05-15'!$F$7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2016-05-15'!$C$97:$C$106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2016-05-15'!$F$97:$F$106</c:f>
              <c:numCache>
                <c:formatCode>General</c:formatCode>
                <c:ptCount val="10"/>
                <c:pt idx="0">
                  <c:v>93.265833476476431</c:v>
                </c:pt>
                <c:pt idx="1">
                  <c:v>93.150657496257296</c:v>
                </c:pt>
                <c:pt idx="2">
                  <c:v>92.835201489423042</c:v>
                </c:pt>
                <c:pt idx="3">
                  <c:v>91.978129358272369</c:v>
                </c:pt>
                <c:pt idx="4">
                  <c:v>89.699591617317139</c:v>
                </c:pt>
                <c:pt idx="5">
                  <c:v>83.976402208413248</c:v>
                </c:pt>
                <c:pt idx="6">
                  <c:v>71.440424912418294</c:v>
                </c:pt>
                <c:pt idx="7">
                  <c:v>50.66047829711966</c:v>
                </c:pt>
                <c:pt idx="8">
                  <c:v>28.187689036507479</c:v>
                </c:pt>
                <c:pt idx="9">
                  <c:v>0.18074416841096763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5A-4A35-8ABA-76285824E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872512"/>
        <c:axId val="179874432"/>
      </c:scatterChart>
      <c:valAx>
        <c:axId val="17987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9874432"/>
        <c:crosses val="autoZero"/>
        <c:crossBetween val="midCat"/>
      </c:valAx>
      <c:valAx>
        <c:axId val="179874432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9872512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2016-05-15'!$E$7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2016-05-15'!$C$97:$C$106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2016-05-15'!$E$97:$E$106</c:f>
              <c:numCache>
                <c:formatCode>General</c:formatCode>
                <c:ptCount val="10"/>
                <c:pt idx="0">
                  <c:v>92.793885070905688</c:v>
                </c:pt>
                <c:pt idx="1">
                  <c:v>92.86328646300089</c:v>
                </c:pt>
                <c:pt idx="2">
                  <c:v>92.329053796701757</c:v>
                </c:pt>
                <c:pt idx="3">
                  <c:v>92.209420249841799</c:v>
                </c:pt>
                <c:pt idx="4">
                  <c:v>90.875944376690029</c:v>
                </c:pt>
                <c:pt idx="5">
                  <c:v>84.169111147862196</c:v>
                </c:pt>
                <c:pt idx="6">
                  <c:v>71.378336601256947</c:v>
                </c:pt>
                <c:pt idx="7">
                  <c:v>49.854665084496155</c:v>
                </c:pt>
                <c:pt idx="8">
                  <c:v>28.90092763650841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95B-4543-89BD-DFB33CC74B34}"/>
            </c:ext>
          </c:extLst>
        </c:ser>
        <c:ser>
          <c:idx val="1"/>
          <c:order val="1"/>
          <c:tx>
            <c:strRef>
              <c:f>'[1]IC50s 2016-05-15'!$F$7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2016-05-15'!$C$97:$C$106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2016-05-15'!$F$97:$F$106</c:f>
              <c:numCache>
                <c:formatCode>General</c:formatCode>
                <c:ptCount val="10"/>
                <c:pt idx="0">
                  <c:v>93.265833476476431</c:v>
                </c:pt>
                <c:pt idx="1">
                  <c:v>93.150657496257296</c:v>
                </c:pt>
                <c:pt idx="2">
                  <c:v>92.835201489423042</c:v>
                </c:pt>
                <c:pt idx="3">
                  <c:v>91.978129358272369</c:v>
                </c:pt>
                <c:pt idx="4">
                  <c:v>89.699591617317139</c:v>
                </c:pt>
                <c:pt idx="5">
                  <c:v>83.976402208413248</c:v>
                </c:pt>
                <c:pt idx="6">
                  <c:v>71.440424912418294</c:v>
                </c:pt>
                <c:pt idx="7">
                  <c:v>50.66047829711966</c:v>
                </c:pt>
                <c:pt idx="8">
                  <c:v>28.187689036507479</c:v>
                </c:pt>
                <c:pt idx="9">
                  <c:v>0.18074416841096763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95B-4543-89BD-DFB33CC74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801472"/>
        <c:axId val="179803648"/>
      </c:scatterChart>
      <c:valAx>
        <c:axId val="179801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9803648"/>
        <c:crosses val="autoZero"/>
        <c:crossBetween val="midCat"/>
      </c:valAx>
      <c:valAx>
        <c:axId val="179803648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9801472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2016-05-15'!$E$7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2016-05-15'!$C$97:$C$106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2016-05-15'!$E$97:$E$106</c:f>
              <c:numCache>
                <c:formatCode>General</c:formatCode>
                <c:ptCount val="10"/>
                <c:pt idx="0">
                  <c:v>92.793885070905688</c:v>
                </c:pt>
                <c:pt idx="1">
                  <c:v>92.86328646300089</c:v>
                </c:pt>
                <c:pt idx="2">
                  <c:v>92.329053796701757</c:v>
                </c:pt>
                <c:pt idx="3">
                  <c:v>92.209420249841799</c:v>
                </c:pt>
                <c:pt idx="4">
                  <c:v>90.875944376690029</c:v>
                </c:pt>
                <c:pt idx="5">
                  <c:v>84.169111147862196</c:v>
                </c:pt>
                <c:pt idx="6">
                  <c:v>71.378336601256947</c:v>
                </c:pt>
                <c:pt idx="7">
                  <c:v>49.854665084496155</c:v>
                </c:pt>
                <c:pt idx="8">
                  <c:v>28.90092763650841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4C-4847-98C1-4101605FBDC9}"/>
            </c:ext>
          </c:extLst>
        </c:ser>
        <c:ser>
          <c:idx val="1"/>
          <c:order val="1"/>
          <c:tx>
            <c:strRef>
              <c:f>'[1]IC50s 2016-05-15'!$F$7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2016-05-15'!$C$97:$C$106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2016-05-15'!$F$97:$F$106</c:f>
              <c:numCache>
                <c:formatCode>General</c:formatCode>
                <c:ptCount val="10"/>
                <c:pt idx="0">
                  <c:v>93.265833476476431</c:v>
                </c:pt>
                <c:pt idx="1">
                  <c:v>93.150657496257296</c:v>
                </c:pt>
                <c:pt idx="2">
                  <c:v>92.835201489423042</c:v>
                </c:pt>
                <c:pt idx="3">
                  <c:v>91.978129358272369</c:v>
                </c:pt>
                <c:pt idx="4">
                  <c:v>89.699591617317139</c:v>
                </c:pt>
                <c:pt idx="5">
                  <c:v>83.976402208413248</c:v>
                </c:pt>
                <c:pt idx="6">
                  <c:v>71.440424912418294</c:v>
                </c:pt>
                <c:pt idx="7">
                  <c:v>50.66047829711966</c:v>
                </c:pt>
                <c:pt idx="8">
                  <c:v>28.187689036507479</c:v>
                </c:pt>
                <c:pt idx="9">
                  <c:v>0.18074416841096763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4C-4847-98C1-4101605FB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824896"/>
        <c:axId val="179913088"/>
      </c:scatterChart>
      <c:valAx>
        <c:axId val="179824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9913088"/>
        <c:crosses val="autoZero"/>
        <c:crossBetween val="midCat"/>
      </c:valAx>
      <c:valAx>
        <c:axId val="179913088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9824896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 IC50s 2016-03-11'!$E$7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 IC50s 2016-03-11'!$C$147:$C$166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2016-03-11'!$E$147:$E$166</c:f>
              <c:numCache>
                <c:formatCode>General</c:formatCode>
                <c:ptCount val="20"/>
                <c:pt idx="0">
                  <c:v>96.357375201616307</c:v>
                </c:pt>
                <c:pt idx="1">
                  <c:v>95.031868660822767</c:v>
                </c:pt>
                <c:pt idx="2">
                  <c:v>94.061317290182004</c:v>
                </c:pt>
                <c:pt idx="3">
                  <c:v>91.537250303724633</c:v>
                </c:pt>
                <c:pt idx="4">
                  <c:v>87.64183088565008</c:v>
                </c:pt>
                <c:pt idx="5">
                  <c:v>77.321169351284027</c:v>
                </c:pt>
                <c:pt idx="6">
                  <c:v>54.202067459197004</c:v>
                </c:pt>
                <c:pt idx="7">
                  <c:v>27.997388135346355</c:v>
                </c:pt>
                <c:pt idx="8">
                  <c:v>23.751328950404236</c:v>
                </c:pt>
                <c:pt idx="9">
                  <c:v>9.1605639224384809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04-44B1-BBD2-6D045A5FA907}"/>
            </c:ext>
          </c:extLst>
        </c:ser>
        <c:ser>
          <c:idx val="1"/>
          <c:order val="1"/>
          <c:tx>
            <c:strRef>
              <c:f>'[1] IC50s 2016-03-11'!$F$7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 IC50s 2016-03-11'!$C$147:$C$166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2016-03-11'!$F$147:$F$166</c:f>
              <c:numCache>
                <c:formatCode>General</c:formatCode>
                <c:ptCount val="20"/>
                <c:pt idx="0">
                  <c:v>94.359831333600638</c:v>
                </c:pt>
                <c:pt idx="1">
                  <c:v>94.305440780416973</c:v>
                </c:pt>
                <c:pt idx="2">
                  <c:v>94.077555604235499</c:v>
                </c:pt>
                <c:pt idx="3">
                  <c:v>93.134050062166992</c:v>
                </c:pt>
                <c:pt idx="4">
                  <c:v>89.412022153747031</c:v>
                </c:pt>
                <c:pt idx="5">
                  <c:v>77.128845732443835</c:v>
                </c:pt>
                <c:pt idx="6">
                  <c:v>52.483290947130065</c:v>
                </c:pt>
                <c:pt idx="7">
                  <c:v>30.924059317121049</c:v>
                </c:pt>
                <c:pt idx="8">
                  <c:v>22.076842250951913</c:v>
                </c:pt>
                <c:pt idx="9">
                  <c:v>6.0392327716037357</c:v>
                </c:pt>
                <c:pt idx="10">
                  <c:v>2.9458642992382948</c:v>
                </c:pt>
                <c:pt idx="11">
                  <c:v>1.5956160857768253</c:v>
                </c:pt>
                <c:pt idx="12">
                  <c:v>1.022585581847963</c:v>
                </c:pt>
                <c:pt idx="13">
                  <c:v>0.782307188567259</c:v>
                </c:pt>
                <c:pt idx="14">
                  <c:v>0.68206461062774792</c:v>
                </c:pt>
                <c:pt idx="15">
                  <c:v>0.64033245912665393</c:v>
                </c:pt>
                <c:pt idx="16">
                  <c:v>0.62297418613864863</c:v>
                </c:pt>
                <c:pt idx="17">
                  <c:v>0.61575674943000536</c:v>
                </c:pt>
                <c:pt idx="18">
                  <c:v>0.61275625223996144</c:v>
                </c:pt>
                <c:pt idx="19">
                  <c:v>0.61062157555790009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04-44B1-BBD2-6D045A5FA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154496"/>
        <c:axId val="92160768"/>
      </c:scatterChart>
      <c:valAx>
        <c:axId val="92154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2160768"/>
        <c:crosses val="autoZero"/>
        <c:crossBetween val="midCat"/>
      </c:valAx>
      <c:valAx>
        <c:axId val="92160768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2154496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2016-05-15'!$E$7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2016-05-15'!$C$97:$C$106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2016-05-15'!$E$97:$E$106</c:f>
              <c:numCache>
                <c:formatCode>General</c:formatCode>
                <c:ptCount val="10"/>
                <c:pt idx="0">
                  <c:v>92.793885070905688</c:v>
                </c:pt>
                <c:pt idx="1">
                  <c:v>92.86328646300089</c:v>
                </c:pt>
                <c:pt idx="2">
                  <c:v>92.329053796701757</c:v>
                </c:pt>
                <c:pt idx="3">
                  <c:v>92.209420249841799</c:v>
                </c:pt>
                <c:pt idx="4">
                  <c:v>90.875944376690029</c:v>
                </c:pt>
                <c:pt idx="5">
                  <c:v>84.169111147862196</c:v>
                </c:pt>
                <c:pt idx="6">
                  <c:v>71.378336601256947</c:v>
                </c:pt>
                <c:pt idx="7">
                  <c:v>49.854665084496155</c:v>
                </c:pt>
                <c:pt idx="8">
                  <c:v>28.90092763650841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F9-4A7E-AB0C-1B7DFEA68476}"/>
            </c:ext>
          </c:extLst>
        </c:ser>
        <c:ser>
          <c:idx val="1"/>
          <c:order val="1"/>
          <c:tx>
            <c:strRef>
              <c:f>'[1]IC50s 2016-05-15'!$F$7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2016-05-15'!$C$97:$C$106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2016-05-15'!$F$97:$F$106</c:f>
              <c:numCache>
                <c:formatCode>General</c:formatCode>
                <c:ptCount val="10"/>
                <c:pt idx="0">
                  <c:v>93.265833476476431</c:v>
                </c:pt>
                <c:pt idx="1">
                  <c:v>93.150657496257296</c:v>
                </c:pt>
                <c:pt idx="2">
                  <c:v>92.835201489423042</c:v>
                </c:pt>
                <c:pt idx="3">
                  <c:v>91.978129358272369</c:v>
                </c:pt>
                <c:pt idx="4">
                  <c:v>89.699591617317139</c:v>
                </c:pt>
                <c:pt idx="5">
                  <c:v>83.976402208413248</c:v>
                </c:pt>
                <c:pt idx="6">
                  <c:v>71.440424912418294</c:v>
                </c:pt>
                <c:pt idx="7">
                  <c:v>50.66047829711966</c:v>
                </c:pt>
                <c:pt idx="8">
                  <c:v>28.187689036507479</c:v>
                </c:pt>
                <c:pt idx="9">
                  <c:v>0.18074416841096763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F9-4A7E-AB0C-1B7DFEA68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938432"/>
        <c:axId val="179940352"/>
      </c:scatterChart>
      <c:valAx>
        <c:axId val="179938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9940352"/>
        <c:crosses val="autoZero"/>
        <c:crossBetween val="midCat"/>
      </c:valAx>
      <c:valAx>
        <c:axId val="179940352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9938432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2016-05-22'!$E$7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2016-05-22'!$C$8:$C$17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2016-05-22'!$E$8:$E$17</c:f>
              <c:numCache>
                <c:formatCode>General</c:formatCode>
                <c:ptCount val="10"/>
                <c:pt idx="0">
                  <c:v>94.502053715219716</c:v>
                </c:pt>
                <c:pt idx="1">
                  <c:v>94.217981530464144</c:v>
                </c:pt>
                <c:pt idx="2">
                  <c:v>93.942114001988813</c:v>
                </c:pt>
                <c:pt idx="3">
                  <c:v>94.044747679909818</c:v>
                </c:pt>
                <c:pt idx="4">
                  <c:v>93.180348738458591</c:v>
                </c:pt>
                <c:pt idx="5">
                  <c:v>85.613362706722043</c:v>
                </c:pt>
                <c:pt idx="6">
                  <c:v>61.836846797075438</c:v>
                </c:pt>
                <c:pt idx="7">
                  <c:v>59.735218147620259</c:v>
                </c:pt>
                <c:pt idx="8">
                  <c:v>24.945601039834376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D3-4366-A6AF-8771B0461B1B}"/>
            </c:ext>
          </c:extLst>
        </c:ser>
        <c:ser>
          <c:idx val="1"/>
          <c:order val="1"/>
          <c:tx>
            <c:strRef>
              <c:f>'[1]IC50s 2016-05-22'!$F$7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2016-05-22'!$C$8:$C$17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2016-05-22'!$F$8:$F$17</c:f>
              <c:numCache>
                <c:formatCode>General</c:formatCode>
                <c:ptCount val="10"/>
                <c:pt idx="0">
                  <c:v>95.118516612252307</c:v>
                </c:pt>
                <c:pt idx="1">
                  <c:v>94.934049033496791</c:v>
                </c:pt>
                <c:pt idx="2">
                  <c:v>94.466460721205493</c:v>
                </c:pt>
                <c:pt idx="3">
                  <c:v>93.293658470082548</c:v>
                </c:pt>
                <c:pt idx="4">
                  <c:v>90.428277137542764</c:v>
                </c:pt>
                <c:pt idx="5">
                  <c:v>83.854882840368532</c:v>
                </c:pt>
                <c:pt idx="6">
                  <c:v>70.731920022191133</c:v>
                </c:pt>
                <c:pt idx="7">
                  <c:v>50.543581497797938</c:v>
                </c:pt>
                <c:pt idx="8">
                  <c:v>29.241677064398061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5D3-4366-A6AF-8771B0461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768640"/>
        <c:axId val="171500672"/>
      </c:scatterChart>
      <c:valAx>
        <c:axId val="1727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1500672"/>
        <c:crosses val="autoZero"/>
        <c:crossBetween val="midCat"/>
      </c:valAx>
      <c:valAx>
        <c:axId val="171500672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2768640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47373454567290935"/>
          <c:w val="0.31564407343080308"/>
          <c:h val="0.2868422251087450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2016-05-22'!$E$7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2016-05-22'!$C$24:$C$33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2016-05-22'!$E$24:$E$33</c:f>
              <c:numCache>
                <c:formatCode>General</c:formatCode>
                <c:ptCount val="10"/>
                <c:pt idx="0">
                  <c:v>94.922591948526673</c:v>
                </c:pt>
                <c:pt idx="1">
                  <c:v>95.395499370378516</c:v>
                </c:pt>
                <c:pt idx="2">
                  <c:v>95.93995271796858</c:v>
                </c:pt>
                <c:pt idx="3">
                  <c:v>95.071669149329438</c:v>
                </c:pt>
                <c:pt idx="4">
                  <c:v>94.403829949111767</c:v>
                </c:pt>
                <c:pt idx="5">
                  <c:v>92.640327355622972</c:v>
                </c:pt>
                <c:pt idx="6">
                  <c:v>82.995539506487219</c:v>
                </c:pt>
                <c:pt idx="7">
                  <c:v>68.533358719177457</c:v>
                </c:pt>
                <c:pt idx="8">
                  <c:v>43.233319743715846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51B-4A0C-89F8-B672407D621E}"/>
            </c:ext>
          </c:extLst>
        </c:ser>
        <c:ser>
          <c:idx val="1"/>
          <c:order val="1"/>
          <c:tx>
            <c:strRef>
              <c:f>'[1]IC50s 2016-05-22'!$F$7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2016-05-22'!$C$24:$C$33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2016-05-22'!$F$24:$F$33</c:f>
              <c:numCache>
                <c:formatCode>General</c:formatCode>
                <c:ptCount val="10"/>
                <c:pt idx="0">
                  <c:v>95.630657312085475</c:v>
                </c:pt>
                <c:pt idx="1">
                  <c:v>95.593968221174762</c:v>
                </c:pt>
                <c:pt idx="2">
                  <c:v>95.484768591230662</c:v>
                </c:pt>
                <c:pt idx="3">
                  <c:v>95.160730771204911</c:v>
                </c:pt>
                <c:pt idx="4">
                  <c:v>94.207725338429114</c:v>
                </c:pt>
                <c:pt idx="5">
                  <c:v>91.476885471570995</c:v>
                </c:pt>
                <c:pt idx="6">
                  <c:v>84.201179366898032</c:v>
                </c:pt>
                <c:pt idx="7">
                  <c:v>68.063973663330842</c:v>
                </c:pt>
                <c:pt idx="8">
                  <c:v>43.317228744128812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51B-4A0C-89F8-B672407D6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246336"/>
        <c:axId val="173252608"/>
      </c:scatterChart>
      <c:valAx>
        <c:axId val="173246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3252608"/>
        <c:crosses val="autoZero"/>
        <c:crossBetween val="midCat"/>
      </c:valAx>
      <c:valAx>
        <c:axId val="173252608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3246336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897507228007925"/>
          <c:w val="0.31564407343080308"/>
          <c:h val="0.2116016186309990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2016-05-22'!$E$7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2016-05-22'!$C$43:$C$52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2016-05-22'!$E$43:$E$52</c:f>
              <c:numCache>
                <c:formatCode>General</c:formatCode>
                <c:ptCount val="10"/>
                <c:pt idx="0">
                  <c:v>92.725388444301245</c:v>
                </c:pt>
                <c:pt idx="1">
                  <c:v>92.291861052895442</c:v>
                </c:pt>
                <c:pt idx="2">
                  <c:v>90.433067154267178</c:v>
                </c:pt>
                <c:pt idx="3">
                  <c:v>91.107303149785011</c:v>
                </c:pt>
                <c:pt idx="4">
                  <c:v>88.123441933011492</c:v>
                </c:pt>
                <c:pt idx="5">
                  <c:v>78.939551569845634</c:v>
                </c:pt>
                <c:pt idx="6">
                  <c:v>77.692833865105598</c:v>
                </c:pt>
                <c:pt idx="7">
                  <c:v>61.250756822205375</c:v>
                </c:pt>
                <c:pt idx="8">
                  <c:v>38.561381676173504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D5-4CE5-9C31-746F4B7F8845}"/>
            </c:ext>
          </c:extLst>
        </c:ser>
        <c:ser>
          <c:idx val="1"/>
          <c:order val="1"/>
          <c:tx>
            <c:strRef>
              <c:f>'[1]IC50s 2016-05-22'!$F$7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2016-05-22'!$C$43:$C$52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2016-05-22'!$F$43:$F$52</c:f>
              <c:numCache>
                <c:formatCode>General</c:formatCode>
                <c:ptCount val="10"/>
                <c:pt idx="0">
                  <c:v>91.544395822820277</c:v>
                </c:pt>
                <c:pt idx="1">
                  <c:v>91.40182732172461</c:v>
                </c:pt>
                <c:pt idx="2">
                  <c:v>91.058702556676934</c:v>
                </c:pt>
                <c:pt idx="3">
                  <c:v>90.23904871258658</c:v>
                </c:pt>
                <c:pt idx="4">
                  <c:v>88.315579971476666</c:v>
                </c:pt>
                <c:pt idx="5">
                  <c:v>83.984193212791951</c:v>
                </c:pt>
                <c:pt idx="6">
                  <c:v>75.075267949720057</c:v>
                </c:pt>
                <c:pt idx="7">
                  <c:v>59.74167468017157</c:v>
                </c:pt>
                <c:pt idx="8">
                  <c:v>39.982896473747523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D5-4CE5-9C31-746F4B7F8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372160"/>
        <c:axId val="173374080"/>
      </c:scatterChart>
      <c:valAx>
        <c:axId val="173372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3374080"/>
        <c:crosses val="autoZero"/>
        <c:crossBetween val="midCat"/>
      </c:valAx>
      <c:valAx>
        <c:axId val="173374080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3372160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458188248528616"/>
          <c:w val="0.31564407343080308"/>
          <c:h val="0.2159948084257921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2016-05-22'!$E$7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2016-05-22'!$C$61:$C$70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2016-05-22'!$E$61:$E$70</c:f>
              <c:numCache>
                <c:formatCode>General</c:formatCode>
                <c:ptCount val="10"/>
                <c:pt idx="0">
                  <c:v>93.28939760483533</c:v>
                </c:pt>
                <c:pt idx="1">
                  <c:v>92.4724255850482</c:v>
                </c:pt>
                <c:pt idx="2">
                  <c:v>92.905520667222447</c:v>
                </c:pt>
                <c:pt idx="3">
                  <c:v>91.221821122926059</c:v>
                </c:pt>
                <c:pt idx="4">
                  <c:v>88.413953006240618</c:v>
                </c:pt>
                <c:pt idx="5">
                  <c:v>79.074168619814557</c:v>
                </c:pt>
                <c:pt idx="6">
                  <c:v>62.481751939731026</c:v>
                </c:pt>
                <c:pt idx="7">
                  <c:v>37.000227877867296</c:v>
                </c:pt>
                <c:pt idx="8">
                  <c:v>17.347076783072325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AA-490F-A071-12B938E7B2BE}"/>
            </c:ext>
          </c:extLst>
        </c:ser>
        <c:ser>
          <c:idx val="1"/>
          <c:order val="1"/>
          <c:tx>
            <c:strRef>
              <c:f>'[1]IC50s 2016-05-22'!$F$7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2016-05-22'!$C$61:$C$70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2016-05-22'!$F$61:$F$70</c:f>
              <c:numCache>
                <c:formatCode>General</c:formatCode>
                <c:ptCount val="10"/>
                <c:pt idx="0">
                  <c:v>93.081456554569073</c:v>
                </c:pt>
                <c:pt idx="1">
                  <c:v>92.946050098759301</c:v>
                </c:pt>
                <c:pt idx="2">
                  <c:v>92.546951356683209</c:v>
                </c:pt>
                <c:pt idx="3">
                  <c:v>91.383738682521241</c:v>
                </c:pt>
                <c:pt idx="4">
                  <c:v>88.101156046436756</c:v>
                </c:pt>
                <c:pt idx="5">
                  <c:v>79.622825879768172</c:v>
                </c:pt>
                <c:pt idx="6">
                  <c:v>61.951353878491048</c:v>
                </c:pt>
                <c:pt idx="7">
                  <c:v>37.371759142708825</c:v>
                </c:pt>
                <c:pt idx="8">
                  <c:v>17.18254215194905</c:v>
                </c:pt>
                <c:pt idx="9">
                  <c:v>2.3769769860834344E-2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AA-490F-A071-12B938E7B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387136"/>
        <c:axId val="173401600"/>
      </c:scatterChart>
      <c:valAx>
        <c:axId val="173387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3401600"/>
        <c:crosses val="autoZero"/>
        <c:crossBetween val="midCat"/>
      </c:valAx>
      <c:valAx>
        <c:axId val="173401600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3387136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6654783145925158"/>
          <c:w val="0.31564407343080308"/>
          <c:h val="0.1940288594518267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2016-05-22'!$E$7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2016-05-22'!$C$79:$C$88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2016-05-22'!$E$79:$E$88</c:f>
              <c:numCache>
                <c:formatCode>General</c:formatCode>
                <c:ptCount val="10"/>
                <c:pt idx="0">
                  <c:v>94.461245129543585</c:v>
                </c:pt>
                <c:pt idx="1">
                  <c:v>93.830864140859305</c:v>
                </c:pt>
                <c:pt idx="2">
                  <c:v>93.192324133817721</c:v>
                </c:pt>
                <c:pt idx="3">
                  <c:v>91.702279359425745</c:v>
                </c:pt>
                <c:pt idx="4">
                  <c:v>91.23531976614035</c:v>
                </c:pt>
                <c:pt idx="5">
                  <c:v>85.008733590323274</c:v>
                </c:pt>
                <c:pt idx="6">
                  <c:v>79.004123137479908</c:v>
                </c:pt>
                <c:pt idx="7">
                  <c:v>62.723829376551187</c:v>
                </c:pt>
                <c:pt idx="8">
                  <c:v>50.525495099647088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DB-4BDC-861D-E6DB6BD98176}"/>
            </c:ext>
          </c:extLst>
        </c:ser>
        <c:ser>
          <c:idx val="1"/>
          <c:order val="1"/>
          <c:tx>
            <c:strRef>
              <c:f>'[1]IC50s 2016-05-22'!$F$7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2016-05-22'!$C$79:$C$88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2016-05-22'!$F$79:$F$88</c:f>
              <c:numCache>
                <c:formatCode>General</c:formatCode>
                <c:ptCount val="10"/>
                <c:pt idx="0">
                  <c:v>94.44151287330547</c:v>
                </c:pt>
                <c:pt idx="1">
                  <c:v>94.129547971459417</c:v>
                </c:pt>
                <c:pt idx="2">
                  <c:v>93.504087187976239</c:v>
                </c:pt>
                <c:pt idx="3">
                  <c:v>92.262670064159479</c:v>
                </c:pt>
                <c:pt idx="4">
                  <c:v>89.847258368879238</c:v>
                </c:pt>
                <c:pt idx="5">
                  <c:v>85.324525238773546</c:v>
                </c:pt>
                <c:pt idx="6">
                  <c:v>77.433861377157797</c:v>
                </c:pt>
                <c:pt idx="7">
                  <c:v>65.227074844222471</c:v>
                </c:pt>
                <c:pt idx="8">
                  <c:v>49.46004877666806</c:v>
                </c:pt>
                <c:pt idx="9">
                  <c:v>0.19192224850559114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1DB-4BDC-861D-E6DB6BD98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705664"/>
        <c:axId val="172732416"/>
      </c:scatterChart>
      <c:valAx>
        <c:axId val="172705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2732416"/>
        <c:crosses val="autoZero"/>
        <c:crossBetween val="midCat"/>
      </c:valAx>
      <c:valAx>
        <c:axId val="172732416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2705664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897507228007925"/>
          <c:w val="0.31564407343080308"/>
          <c:h val="0.2116016186309990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2016-05-22'!$E$7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2016-05-22'!$C$97:$C$106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2016-05-22'!$E$97:$E$106</c:f>
              <c:numCache>
                <c:formatCode>General</c:formatCode>
                <c:ptCount val="10"/>
                <c:pt idx="0">
                  <c:v>95.25723913214361</c:v>
                </c:pt>
                <c:pt idx="1">
                  <c:v>95.69251704986192</c:v>
                </c:pt>
                <c:pt idx="2">
                  <c:v>95.057364095249312</c:v>
                </c:pt>
                <c:pt idx="3">
                  <c:v>94.296985783847916</c:v>
                </c:pt>
                <c:pt idx="4">
                  <c:v>93.403765174161592</c:v>
                </c:pt>
                <c:pt idx="5">
                  <c:v>88.486538517856758</c:v>
                </c:pt>
                <c:pt idx="6">
                  <c:v>79.044491673131674</c:v>
                </c:pt>
                <c:pt idx="7">
                  <c:v>59.845007651183003</c:v>
                </c:pt>
                <c:pt idx="8">
                  <c:v>28.817262970104039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20-4F32-B3AD-AFF8A8424223}"/>
            </c:ext>
          </c:extLst>
        </c:ser>
        <c:ser>
          <c:idx val="1"/>
          <c:order val="1"/>
          <c:tx>
            <c:strRef>
              <c:f>'[1]IC50s 2016-05-22'!$F$7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2016-05-22'!$C$97:$C$106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2016-05-22'!$F$97:$F$106</c:f>
              <c:numCache>
                <c:formatCode>General</c:formatCode>
                <c:ptCount val="10"/>
                <c:pt idx="0">
                  <c:v>94.893487819618485</c:v>
                </c:pt>
                <c:pt idx="1">
                  <c:v>94.865675012150234</c:v>
                </c:pt>
                <c:pt idx="2">
                  <c:v>94.771357854220966</c:v>
                </c:pt>
                <c:pt idx="3">
                  <c:v>94.452497713174111</c:v>
                </c:pt>
                <c:pt idx="4">
                  <c:v>93.385635357667553</c:v>
                </c:pt>
                <c:pt idx="5">
                  <c:v>89.936302116887049</c:v>
                </c:pt>
                <c:pt idx="6">
                  <c:v>79.913679341079543</c:v>
                </c:pt>
                <c:pt idx="7">
                  <c:v>57.975666337476497</c:v>
                </c:pt>
                <c:pt idx="8">
                  <c:v>30.005927839699382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020-4F32-B3AD-AFF8A8424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011136"/>
        <c:axId val="174013056"/>
      </c:scatterChart>
      <c:valAx>
        <c:axId val="174011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013056"/>
        <c:crosses val="autoZero"/>
        <c:crossBetween val="midCat"/>
      </c:valAx>
      <c:valAx>
        <c:axId val="174013056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011136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2016-05-22'!$E$7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2016-05-22'!$C$97:$C$106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2016-05-22'!$E$97:$E$106</c:f>
              <c:numCache>
                <c:formatCode>General</c:formatCode>
                <c:ptCount val="10"/>
                <c:pt idx="0">
                  <c:v>95.25723913214361</c:v>
                </c:pt>
                <c:pt idx="1">
                  <c:v>95.69251704986192</c:v>
                </c:pt>
                <c:pt idx="2">
                  <c:v>95.057364095249312</c:v>
                </c:pt>
                <c:pt idx="3">
                  <c:v>94.296985783847916</c:v>
                </c:pt>
                <c:pt idx="4">
                  <c:v>93.403765174161592</c:v>
                </c:pt>
                <c:pt idx="5">
                  <c:v>88.486538517856758</c:v>
                </c:pt>
                <c:pt idx="6">
                  <c:v>79.044491673131674</c:v>
                </c:pt>
                <c:pt idx="7">
                  <c:v>59.845007651183003</c:v>
                </c:pt>
                <c:pt idx="8">
                  <c:v>28.817262970104039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B3-4ABD-89C7-56B6FEC4E8DB}"/>
            </c:ext>
          </c:extLst>
        </c:ser>
        <c:ser>
          <c:idx val="1"/>
          <c:order val="1"/>
          <c:tx>
            <c:strRef>
              <c:f>'[1]IC50s 2016-05-22'!$F$7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2016-05-22'!$C$97:$C$106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2016-05-22'!$F$97:$F$106</c:f>
              <c:numCache>
                <c:formatCode>General</c:formatCode>
                <c:ptCount val="10"/>
                <c:pt idx="0">
                  <c:v>94.893487819618485</c:v>
                </c:pt>
                <c:pt idx="1">
                  <c:v>94.865675012150234</c:v>
                </c:pt>
                <c:pt idx="2">
                  <c:v>94.771357854220966</c:v>
                </c:pt>
                <c:pt idx="3">
                  <c:v>94.452497713174111</c:v>
                </c:pt>
                <c:pt idx="4">
                  <c:v>93.385635357667553</c:v>
                </c:pt>
                <c:pt idx="5">
                  <c:v>89.936302116887049</c:v>
                </c:pt>
                <c:pt idx="6">
                  <c:v>79.913679341079543</c:v>
                </c:pt>
                <c:pt idx="7">
                  <c:v>57.975666337476497</c:v>
                </c:pt>
                <c:pt idx="8">
                  <c:v>30.005927839699382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FB3-4ABD-89C7-56B6FEC4E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026112"/>
        <c:axId val="174040576"/>
      </c:scatterChart>
      <c:valAx>
        <c:axId val="174026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040576"/>
        <c:crosses val="autoZero"/>
        <c:crossBetween val="midCat"/>
      </c:valAx>
      <c:valAx>
        <c:axId val="174040576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026112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2016-05-22'!$E$7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2016-05-22'!$C$97:$C$106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2016-05-22'!$E$97:$E$106</c:f>
              <c:numCache>
                <c:formatCode>General</c:formatCode>
                <c:ptCount val="10"/>
                <c:pt idx="0">
                  <c:v>95.25723913214361</c:v>
                </c:pt>
                <c:pt idx="1">
                  <c:v>95.69251704986192</c:v>
                </c:pt>
                <c:pt idx="2">
                  <c:v>95.057364095249312</c:v>
                </c:pt>
                <c:pt idx="3">
                  <c:v>94.296985783847916</c:v>
                </c:pt>
                <c:pt idx="4">
                  <c:v>93.403765174161592</c:v>
                </c:pt>
                <c:pt idx="5">
                  <c:v>88.486538517856758</c:v>
                </c:pt>
                <c:pt idx="6">
                  <c:v>79.044491673131674</c:v>
                </c:pt>
                <c:pt idx="7">
                  <c:v>59.845007651183003</c:v>
                </c:pt>
                <c:pt idx="8">
                  <c:v>28.817262970104039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62-4B95-BC6C-74D3D33C970D}"/>
            </c:ext>
          </c:extLst>
        </c:ser>
        <c:ser>
          <c:idx val="1"/>
          <c:order val="1"/>
          <c:tx>
            <c:strRef>
              <c:f>'[1]IC50s 2016-05-22'!$F$7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2016-05-22'!$C$97:$C$106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2016-05-22'!$F$97:$F$106</c:f>
              <c:numCache>
                <c:formatCode>General</c:formatCode>
                <c:ptCount val="10"/>
                <c:pt idx="0">
                  <c:v>94.893487819618485</c:v>
                </c:pt>
                <c:pt idx="1">
                  <c:v>94.865675012150234</c:v>
                </c:pt>
                <c:pt idx="2">
                  <c:v>94.771357854220966</c:v>
                </c:pt>
                <c:pt idx="3">
                  <c:v>94.452497713174111</c:v>
                </c:pt>
                <c:pt idx="4">
                  <c:v>93.385635357667553</c:v>
                </c:pt>
                <c:pt idx="5">
                  <c:v>89.936302116887049</c:v>
                </c:pt>
                <c:pt idx="6">
                  <c:v>79.913679341079543</c:v>
                </c:pt>
                <c:pt idx="7">
                  <c:v>57.975666337476497</c:v>
                </c:pt>
                <c:pt idx="8">
                  <c:v>30.005927839699382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A62-4B95-BC6C-74D3D33C9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070016"/>
        <c:axId val="174084480"/>
      </c:scatterChart>
      <c:valAx>
        <c:axId val="174070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084480"/>
        <c:crosses val="autoZero"/>
        <c:crossBetween val="midCat"/>
      </c:valAx>
      <c:valAx>
        <c:axId val="174084480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070016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2016-05-22'!$E$7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2016-05-22'!$C$97:$C$106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2016-05-22'!$E$97:$E$106</c:f>
              <c:numCache>
                <c:formatCode>General</c:formatCode>
                <c:ptCount val="10"/>
                <c:pt idx="0">
                  <c:v>95.25723913214361</c:v>
                </c:pt>
                <c:pt idx="1">
                  <c:v>95.69251704986192</c:v>
                </c:pt>
                <c:pt idx="2">
                  <c:v>95.057364095249312</c:v>
                </c:pt>
                <c:pt idx="3">
                  <c:v>94.296985783847916</c:v>
                </c:pt>
                <c:pt idx="4">
                  <c:v>93.403765174161592</c:v>
                </c:pt>
                <c:pt idx="5">
                  <c:v>88.486538517856758</c:v>
                </c:pt>
                <c:pt idx="6">
                  <c:v>79.044491673131674</c:v>
                </c:pt>
                <c:pt idx="7">
                  <c:v>59.845007651183003</c:v>
                </c:pt>
                <c:pt idx="8">
                  <c:v>28.817262970104039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105-4B46-8F2A-D1CE842661D3}"/>
            </c:ext>
          </c:extLst>
        </c:ser>
        <c:ser>
          <c:idx val="1"/>
          <c:order val="1"/>
          <c:tx>
            <c:strRef>
              <c:f>'[1]IC50s 2016-05-22'!$F$7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2016-05-22'!$C$97:$C$106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2016-05-22'!$F$97:$F$106</c:f>
              <c:numCache>
                <c:formatCode>General</c:formatCode>
                <c:ptCount val="10"/>
                <c:pt idx="0">
                  <c:v>94.893487819618485</c:v>
                </c:pt>
                <c:pt idx="1">
                  <c:v>94.865675012150234</c:v>
                </c:pt>
                <c:pt idx="2">
                  <c:v>94.771357854220966</c:v>
                </c:pt>
                <c:pt idx="3">
                  <c:v>94.452497713174111</c:v>
                </c:pt>
                <c:pt idx="4">
                  <c:v>93.385635357667553</c:v>
                </c:pt>
                <c:pt idx="5">
                  <c:v>89.936302116887049</c:v>
                </c:pt>
                <c:pt idx="6">
                  <c:v>79.913679341079543</c:v>
                </c:pt>
                <c:pt idx="7">
                  <c:v>57.975666337476497</c:v>
                </c:pt>
                <c:pt idx="8">
                  <c:v>30.005927839699382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105-4B46-8F2A-D1CE84266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109824"/>
        <c:axId val="174111744"/>
      </c:scatterChart>
      <c:valAx>
        <c:axId val="174109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111744"/>
        <c:crosses val="autoZero"/>
        <c:crossBetween val="midCat"/>
      </c:valAx>
      <c:valAx>
        <c:axId val="17411174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109824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 IC50s 2016-03-11'!$E$7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 IC50s 2016-03-11'!$C$175:$C$194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2016-03-11'!$E$175:$E$194</c:f>
              <c:numCache>
                <c:formatCode>General</c:formatCode>
                <c:ptCount val="20"/>
                <c:pt idx="0">
                  <c:v>92.390564798479275</c:v>
                </c:pt>
                <c:pt idx="1">
                  <c:v>92.3531752657277</c:v>
                </c:pt>
                <c:pt idx="2">
                  <c:v>91.254381983482006</c:v>
                </c:pt>
                <c:pt idx="3">
                  <c:v>87.985907328952706</c:v>
                </c:pt>
                <c:pt idx="4">
                  <c:v>81.259817998661148</c:v>
                </c:pt>
                <c:pt idx="5">
                  <c:v>59.116433854993588</c:v>
                </c:pt>
                <c:pt idx="6">
                  <c:v>31.662214755264927</c:v>
                </c:pt>
                <c:pt idx="7">
                  <c:v>20.333131278603467</c:v>
                </c:pt>
                <c:pt idx="8">
                  <c:v>9.5643844966066478</c:v>
                </c:pt>
                <c:pt idx="9">
                  <c:v>4.619246183692594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2.5784883265645542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0.84411287010391911</c:v>
                </c:pt>
                <c:pt idx="1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41-43A7-8BEA-603FC896B6AE}"/>
            </c:ext>
          </c:extLst>
        </c:ser>
        <c:ser>
          <c:idx val="1"/>
          <c:order val="1"/>
          <c:tx>
            <c:strRef>
              <c:f>'[1] IC50s 2016-03-11'!$F$7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 IC50s 2016-03-11'!$C$175:$C$194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2016-03-11'!$F$175:$F$194</c:f>
              <c:numCache>
                <c:formatCode>General</c:formatCode>
                <c:ptCount val="20"/>
                <c:pt idx="0">
                  <c:v>92.411238093755827</c:v>
                </c:pt>
                <c:pt idx="1">
                  <c:v>92.206844388636213</c:v>
                </c:pt>
                <c:pt idx="2">
                  <c:v>91.450329082585483</c:v>
                </c:pt>
                <c:pt idx="3">
                  <c:v>88.735909835299765</c:v>
                </c:pt>
                <c:pt idx="4">
                  <c:v>79.98689140872591</c:v>
                </c:pt>
                <c:pt idx="5">
                  <c:v>59.326265876663513</c:v>
                </c:pt>
                <c:pt idx="6">
                  <c:v>33.119015407434617</c:v>
                </c:pt>
                <c:pt idx="7">
                  <c:v>17.236219123195937</c:v>
                </c:pt>
                <c:pt idx="8">
                  <c:v>11.446035645619332</c:v>
                </c:pt>
                <c:pt idx="9">
                  <c:v>6.0392327716037357</c:v>
                </c:pt>
                <c:pt idx="10">
                  <c:v>2.9458642992382948</c:v>
                </c:pt>
                <c:pt idx="11">
                  <c:v>1.5956160857768253</c:v>
                </c:pt>
                <c:pt idx="12">
                  <c:v>1.022585581847963</c:v>
                </c:pt>
                <c:pt idx="13">
                  <c:v>0.782307188567259</c:v>
                </c:pt>
                <c:pt idx="14">
                  <c:v>0.68206461062774792</c:v>
                </c:pt>
                <c:pt idx="15">
                  <c:v>0.64033245912665393</c:v>
                </c:pt>
                <c:pt idx="16">
                  <c:v>0.62297418613864863</c:v>
                </c:pt>
                <c:pt idx="17">
                  <c:v>0.61575674943000536</c:v>
                </c:pt>
                <c:pt idx="18">
                  <c:v>0.61275625223996144</c:v>
                </c:pt>
                <c:pt idx="19">
                  <c:v>0.61062157555790009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241-43A7-8BEA-603FC896B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173824"/>
        <c:axId val="92175744"/>
      </c:scatterChart>
      <c:valAx>
        <c:axId val="92173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2175744"/>
        <c:crosses val="autoZero"/>
        <c:crossBetween val="midCat"/>
      </c:valAx>
      <c:valAx>
        <c:axId val="9217574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2173824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621546416644585"/>
          <c:w val="0.31564407343080308"/>
          <c:h val="0.1984220492466198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2016-05-22'!$E$7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2016-05-22'!$C$97:$C$106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2016-05-22'!$E$97:$E$106</c:f>
              <c:numCache>
                <c:formatCode>General</c:formatCode>
                <c:ptCount val="10"/>
                <c:pt idx="0">
                  <c:v>95.25723913214361</c:v>
                </c:pt>
                <c:pt idx="1">
                  <c:v>95.69251704986192</c:v>
                </c:pt>
                <c:pt idx="2">
                  <c:v>95.057364095249312</c:v>
                </c:pt>
                <c:pt idx="3">
                  <c:v>94.296985783847916</c:v>
                </c:pt>
                <c:pt idx="4">
                  <c:v>93.403765174161592</c:v>
                </c:pt>
                <c:pt idx="5">
                  <c:v>88.486538517856758</c:v>
                </c:pt>
                <c:pt idx="6">
                  <c:v>79.044491673131674</c:v>
                </c:pt>
                <c:pt idx="7">
                  <c:v>59.845007651183003</c:v>
                </c:pt>
                <c:pt idx="8">
                  <c:v>28.817262970104039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06-49BE-92FA-AB8B6A8F212B}"/>
            </c:ext>
          </c:extLst>
        </c:ser>
        <c:ser>
          <c:idx val="1"/>
          <c:order val="1"/>
          <c:tx>
            <c:strRef>
              <c:f>'[1]IC50s 2016-05-22'!$F$7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2016-05-22'!$C$97:$C$106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2016-05-22'!$F$97:$F$106</c:f>
              <c:numCache>
                <c:formatCode>General</c:formatCode>
                <c:ptCount val="10"/>
                <c:pt idx="0">
                  <c:v>94.893487819618485</c:v>
                </c:pt>
                <c:pt idx="1">
                  <c:v>94.865675012150234</c:v>
                </c:pt>
                <c:pt idx="2">
                  <c:v>94.771357854220966</c:v>
                </c:pt>
                <c:pt idx="3">
                  <c:v>94.452497713174111</c:v>
                </c:pt>
                <c:pt idx="4">
                  <c:v>93.385635357667553</c:v>
                </c:pt>
                <c:pt idx="5">
                  <c:v>89.936302116887049</c:v>
                </c:pt>
                <c:pt idx="6">
                  <c:v>79.913679341079543</c:v>
                </c:pt>
                <c:pt idx="7">
                  <c:v>57.975666337476497</c:v>
                </c:pt>
                <c:pt idx="8">
                  <c:v>30.005927839699382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706-49BE-92FA-AB8B6A8F2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149632"/>
        <c:axId val="174151552"/>
      </c:scatterChart>
      <c:valAx>
        <c:axId val="174149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151552"/>
        <c:crosses val="autoZero"/>
        <c:crossBetween val="midCat"/>
      </c:valAx>
      <c:valAx>
        <c:axId val="174151552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149632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2016-05-22'!$E$7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2016-05-22'!$C$97:$C$106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2016-05-22'!$E$97:$E$106</c:f>
              <c:numCache>
                <c:formatCode>General</c:formatCode>
                <c:ptCount val="10"/>
                <c:pt idx="0">
                  <c:v>95.25723913214361</c:v>
                </c:pt>
                <c:pt idx="1">
                  <c:v>95.69251704986192</c:v>
                </c:pt>
                <c:pt idx="2">
                  <c:v>95.057364095249312</c:v>
                </c:pt>
                <c:pt idx="3">
                  <c:v>94.296985783847916</c:v>
                </c:pt>
                <c:pt idx="4">
                  <c:v>93.403765174161592</c:v>
                </c:pt>
                <c:pt idx="5">
                  <c:v>88.486538517856758</c:v>
                </c:pt>
                <c:pt idx="6">
                  <c:v>79.044491673131674</c:v>
                </c:pt>
                <c:pt idx="7">
                  <c:v>59.845007651183003</c:v>
                </c:pt>
                <c:pt idx="8">
                  <c:v>28.817262970104039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79-448A-B811-452D6958385C}"/>
            </c:ext>
          </c:extLst>
        </c:ser>
        <c:ser>
          <c:idx val="1"/>
          <c:order val="1"/>
          <c:tx>
            <c:strRef>
              <c:f>'[1]IC50s 2016-05-22'!$F$7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2016-05-22'!$C$97:$C$106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2016-05-22'!$F$97:$F$106</c:f>
              <c:numCache>
                <c:formatCode>General</c:formatCode>
                <c:ptCount val="10"/>
                <c:pt idx="0">
                  <c:v>94.893487819618485</c:v>
                </c:pt>
                <c:pt idx="1">
                  <c:v>94.865675012150234</c:v>
                </c:pt>
                <c:pt idx="2">
                  <c:v>94.771357854220966</c:v>
                </c:pt>
                <c:pt idx="3">
                  <c:v>94.452497713174111</c:v>
                </c:pt>
                <c:pt idx="4">
                  <c:v>93.385635357667553</c:v>
                </c:pt>
                <c:pt idx="5">
                  <c:v>89.936302116887049</c:v>
                </c:pt>
                <c:pt idx="6">
                  <c:v>79.913679341079543</c:v>
                </c:pt>
                <c:pt idx="7">
                  <c:v>57.975666337476497</c:v>
                </c:pt>
                <c:pt idx="8">
                  <c:v>30.005927839699382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779-448A-B811-452D69583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176896"/>
        <c:axId val="174183168"/>
      </c:scatterChart>
      <c:valAx>
        <c:axId val="174176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183168"/>
        <c:crosses val="autoZero"/>
        <c:crossBetween val="midCat"/>
      </c:valAx>
      <c:valAx>
        <c:axId val="174183168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176896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2016-05-22'!$E$7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2016-05-22'!$C$97:$C$106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2016-05-22'!$E$97:$E$106</c:f>
              <c:numCache>
                <c:formatCode>General</c:formatCode>
                <c:ptCount val="10"/>
                <c:pt idx="0">
                  <c:v>95.25723913214361</c:v>
                </c:pt>
                <c:pt idx="1">
                  <c:v>95.69251704986192</c:v>
                </c:pt>
                <c:pt idx="2">
                  <c:v>95.057364095249312</c:v>
                </c:pt>
                <c:pt idx="3">
                  <c:v>94.296985783847916</c:v>
                </c:pt>
                <c:pt idx="4">
                  <c:v>93.403765174161592</c:v>
                </c:pt>
                <c:pt idx="5">
                  <c:v>88.486538517856758</c:v>
                </c:pt>
                <c:pt idx="6">
                  <c:v>79.044491673131674</c:v>
                </c:pt>
                <c:pt idx="7">
                  <c:v>59.845007651183003</c:v>
                </c:pt>
                <c:pt idx="8">
                  <c:v>28.817262970104039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5C-45E9-9926-800FC4952459}"/>
            </c:ext>
          </c:extLst>
        </c:ser>
        <c:ser>
          <c:idx val="1"/>
          <c:order val="1"/>
          <c:tx>
            <c:strRef>
              <c:f>'[1]IC50s 2016-05-22'!$F$7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2016-05-22'!$C$97:$C$106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2016-05-22'!$F$97:$F$106</c:f>
              <c:numCache>
                <c:formatCode>General</c:formatCode>
                <c:ptCount val="10"/>
                <c:pt idx="0">
                  <c:v>94.893487819618485</c:v>
                </c:pt>
                <c:pt idx="1">
                  <c:v>94.865675012150234</c:v>
                </c:pt>
                <c:pt idx="2">
                  <c:v>94.771357854220966</c:v>
                </c:pt>
                <c:pt idx="3">
                  <c:v>94.452497713174111</c:v>
                </c:pt>
                <c:pt idx="4">
                  <c:v>93.385635357667553</c:v>
                </c:pt>
                <c:pt idx="5">
                  <c:v>89.936302116887049</c:v>
                </c:pt>
                <c:pt idx="6">
                  <c:v>79.913679341079543</c:v>
                </c:pt>
                <c:pt idx="7">
                  <c:v>57.975666337476497</c:v>
                </c:pt>
                <c:pt idx="8">
                  <c:v>30.005927839699382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D5C-45E9-9926-800FC495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294528"/>
        <c:axId val="174296448"/>
      </c:scatterChart>
      <c:valAx>
        <c:axId val="174294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296448"/>
        <c:crosses val="autoZero"/>
        <c:crossBetween val="midCat"/>
      </c:valAx>
      <c:valAx>
        <c:axId val="174296448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294528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2016-05-29'!$E$7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2016-05-29'!$C$8:$C$17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2016-05-29'!$E$8:$E$17</c:f>
              <c:numCache>
                <c:formatCode>General</c:formatCode>
                <c:ptCount val="10"/>
                <c:pt idx="0">
                  <c:v>96.49068752165708</c:v>
                </c:pt>
                <c:pt idx="1">
                  <c:v>96.544895886759335</c:v>
                </c:pt>
                <c:pt idx="2">
                  <c:v>95.896581276099482</c:v>
                </c:pt>
                <c:pt idx="3">
                  <c:v>94.534737105020554</c:v>
                </c:pt>
                <c:pt idx="4">
                  <c:v>95.336877472687718</c:v>
                </c:pt>
                <c:pt idx="5">
                  <c:v>92.782582921584407</c:v>
                </c:pt>
                <c:pt idx="6">
                  <c:v>89.569702447439965</c:v>
                </c:pt>
                <c:pt idx="7">
                  <c:v>82.494429985834998</c:v>
                </c:pt>
                <c:pt idx="8">
                  <c:v>70.046677607445631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D0-408F-84A1-89D7093C7A47}"/>
            </c:ext>
          </c:extLst>
        </c:ser>
        <c:ser>
          <c:idx val="1"/>
          <c:order val="1"/>
          <c:tx>
            <c:strRef>
              <c:f>'[1]IC50s 2016-05-29'!$F$7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2016-05-29'!$C$8:$C$17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2016-05-29'!$F$8:$F$17</c:f>
              <c:numCache>
                <c:formatCode>General</c:formatCode>
                <c:ptCount val="10"/>
                <c:pt idx="0">
                  <c:v>96.199292396119219</c:v>
                </c:pt>
                <c:pt idx="1">
                  <c:v>96.124294690783017</c:v>
                </c:pt>
                <c:pt idx="2">
                  <c:v>95.958538037935384</c:v>
                </c:pt>
                <c:pt idx="3">
                  <c:v>95.593299578733763</c:v>
                </c:pt>
                <c:pt idx="4">
                  <c:v>94.793862392564705</c:v>
                </c:pt>
                <c:pt idx="5">
                  <c:v>93.069316853349676</c:v>
                </c:pt>
                <c:pt idx="6">
                  <c:v>89.463117562335327</c:v>
                </c:pt>
                <c:pt idx="7">
                  <c:v>82.389728946713447</c:v>
                </c:pt>
                <c:pt idx="8">
                  <c:v>70.107932428280805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2D0-408F-84A1-89D7093C7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651648"/>
        <c:axId val="174940544"/>
      </c:scatterChart>
      <c:valAx>
        <c:axId val="174651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940544"/>
        <c:crosses val="autoZero"/>
        <c:crossBetween val="midCat"/>
      </c:valAx>
      <c:valAx>
        <c:axId val="17494054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651648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47373454567290935"/>
          <c:w val="0.31564407343080308"/>
          <c:h val="0.2868422251087450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2016-05-29'!$E$7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2016-05-29'!$C$24:$C$33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2016-05-29'!$E$24:$E$33</c:f>
              <c:numCache>
                <c:formatCode>General</c:formatCode>
                <c:ptCount val="10"/>
                <c:pt idx="0">
                  <c:v>93.272029675005669</c:v>
                </c:pt>
                <c:pt idx="1">
                  <c:v>93.868837217833473</c:v>
                </c:pt>
                <c:pt idx="2">
                  <c:v>93.111105872109846</c:v>
                </c:pt>
                <c:pt idx="3">
                  <c:v>92.00184807064889</c:v>
                </c:pt>
                <c:pt idx="4">
                  <c:v>91.225194678261616</c:v>
                </c:pt>
                <c:pt idx="5">
                  <c:v>89.696127146348033</c:v>
                </c:pt>
                <c:pt idx="6">
                  <c:v>85.168413444226118</c:v>
                </c:pt>
                <c:pt idx="7">
                  <c:v>73.114783672828892</c:v>
                </c:pt>
                <c:pt idx="8">
                  <c:v>54.904100847305571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7C-43EC-B221-8DAB35D554A0}"/>
            </c:ext>
          </c:extLst>
        </c:ser>
        <c:ser>
          <c:idx val="1"/>
          <c:order val="1"/>
          <c:tx>
            <c:strRef>
              <c:f>'[1]IC50s 2016-05-29'!$F$7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2016-05-29'!$C$24:$C$33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2016-05-29'!$F$24:$F$33</c:f>
              <c:numCache>
                <c:formatCode>General</c:formatCode>
                <c:ptCount val="10"/>
                <c:pt idx="0">
                  <c:v>93.187172395781843</c:v>
                </c:pt>
                <c:pt idx="1">
                  <c:v>93.1382600183249</c:v>
                </c:pt>
                <c:pt idx="2">
                  <c:v>93.010907273499171</c:v>
                </c:pt>
                <c:pt idx="3">
                  <c:v>92.680325026135478</c:v>
                </c:pt>
                <c:pt idx="4">
                  <c:v>91.828918632152281</c:v>
                </c:pt>
                <c:pt idx="5">
                  <c:v>89.679822273680358</c:v>
                </c:pt>
                <c:pt idx="6">
                  <c:v>84.519854950267245</c:v>
                </c:pt>
                <c:pt idx="7">
                  <c:v>73.48950425724685</c:v>
                </c:pt>
                <c:pt idx="8">
                  <c:v>54.824854163830288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C7C-43EC-B221-8DAB35D55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969984"/>
        <c:axId val="174971904"/>
      </c:scatterChart>
      <c:valAx>
        <c:axId val="17496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971904"/>
        <c:crosses val="autoZero"/>
        <c:crossBetween val="midCat"/>
      </c:valAx>
      <c:valAx>
        <c:axId val="17497190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969984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897507228007925"/>
          <c:w val="0.31564407343080308"/>
          <c:h val="0.2116016186309990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2016-05-29'!$E$7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2016-05-29'!$C$43:$C$52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2016-05-29'!$E$43:$E$52</c:f>
              <c:numCache>
                <c:formatCode>General</c:formatCode>
                <c:ptCount val="10"/>
                <c:pt idx="0">
                  <c:v>93.475787406473913</c:v>
                </c:pt>
                <c:pt idx="1">
                  <c:v>94.130840307143728</c:v>
                </c:pt>
                <c:pt idx="2">
                  <c:v>93.476502133401695</c:v>
                </c:pt>
                <c:pt idx="3">
                  <c:v>92.061692349637454</c:v>
                </c:pt>
                <c:pt idx="4">
                  <c:v>90.031223668792677</c:v>
                </c:pt>
                <c:pt idx="5">
                  <c:v>85.838959871292971</c:v>
                </c:pt>
                <c:pt idx="6">
                  <c:v>74.235715386812188</c:v>
                </c:pt>
                <c:pt idx="7">
                  <c:v>44.763756316750317</c:v>
                </c:pt>
                <c:pt idx="8">
                  <c:v>22.784890457062257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F5-49A6-B045-0FAE0C9A51A4}"/>
            </c:ext>
          </c:extLst>
        </c:ser>
        <c:ser>
          <c:idx val="1"/>
          <c:order val="1"/>
          <c:tx>
            <c:strRef>
              <c:f>'[1]IC50s 2016-05-29'!$F$7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2016-05-29'!$C$43:$C$52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2016-05-29'!$F$43:$F$52</c:f>
              <c:numCache>
                <c:formatCode>General</c:formatCode>
                <c:ptCount val="10"/>
                <c:pt idx="0">
                  <c:v>93.397683797538534</c:v>
                </c:pt>
                <c:pt idx="1">
                  <c:v>93.355320125144615</c:v>
                </c:pt>
                <c:pt idx="2">
                  <c:v>93.211494945987127</c:v>
                </c:pt>
                <c:pt idx="3">
                  <c:v>92.725540601942598</c:v>
                </c:pt>
                <c:pt idx="4">
                  <c:v>91.109823906778416</c:v>
                </c:pt>
                <c:pt idx="5">
                  <c:v>86.012832846088529</c:v>
                </c:pt>
                <c:pt idx="6">
                  <c:v>72.272343240736348</c:v>
                </c:pt>
                <c:pt idx="7">
                  <c:v>46.880946415792494</c:v>
                </c:pt>
                <c:pt idx="8">
                  <c:v>21.488914300627627</c:v>
                </c:pt>
                <c:pt idx="9">
                  <c:v>0.34442567806384261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4F5-49A6-B045-0FAE0C9A5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607744"/>
        <c:axId val="174350720"/>
      </c:scatterChart>
      <c:valAx>
        <c:axId val="172607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350720"/>
        <c:crosses val="autoZero"/>
        <c:crossBetween val="midCat"/>
      </c:valAx>
      <c:valAx>
        <c:axId val="174350720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2607744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458188248528616"/>
          <c:w val="0.31564407343080308"/>
          <c:h val="0.2159948084257921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2016-05-29'!$E$7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2016-05-29'!$C$61:$C$70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2016-05-29'!$E$61:$E$70</c:f>
              <c:numCache>
                <c:formatCode>General</c:formatCode>
                <c:ptCount val="10"/>
                <c:pt idx="0">
                  <c:v>96.102475616657117</c:v>
                </c:pt>
                <c:pt idx="1">
                  <c:v>95.696433300447623</c:v>
                </c:pt>
                <c:pt idx="2">
                  <c:v>95.447981253005949</c:v>
                </c:pt>
                <c:pt idx="3">
                  <c:v>95.002578426107306</c:v>
                </c:pt>
                <c:pt idx="4">
                  <c:v>93.940711737773796</c:v>
                </c:pt>
                <c:pt idx="5">
                  <c:v>89.148518461134387</c:v>
                </c:pt>
                <c:pt idx="6">
                  <c:v>78.667173314583522</c:v>
                </c:pt>
                <c:pt idx="7">
                  <c:v>55.090652636599202</c:v>
                </c:pt>
                <c:pt idx="8">
                  <c:v>37.215825248653978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B6-43F4-9A70-C0BCDD58B50E}"/>
            </c:ext>
          </c:extLst>
        </c:ser>
        <c:ser>
          <c:idx val="1"/>
          <c:order val="1"/>
          <c:tx>
            <c:strRef>
              <c:f>'[1]IC50s 2016-05-29'!$F$7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2016-05-29'!$C$61:$C$70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2016-05-29'!$F$61:$F$70</c:f>
              <c:numCache>
                <c:formatCode>General</c:formatCode>
                <c:ptCount val="10"/>
                <c:pt idx="0">
                  <c:v>96.396054468316706</c:v>
                </c:pt>
                <c:pt idx="1">
                  <c:v>96.280504110717573</c:v>
                </c:pt>
                <c:pt idx="2">
                  <c:v>95.97650445202521</c:v>
                </c:pt>
                <c:pt idx="3">
                  <c:v>95.182400756145242</c:v>
                </c:pt>
                <c:pt idx="4">
                  <c:v>93.146129262527452</c:v>
                </c:pt>
                <c:pt idx="5">
                  <c:v>88.163544710155406</c:v>
                </c:pt>
                <c:pt idx="6">
                  <c:v>77.251782914706638</c:v>
                </c:pt>
                <c:pt idx="7">
                  <c:v>58.240031535987619</c:v>
                </c:pt>
                <c:pt idx="8">
                  <c:v>35.358667268245561</c:v>
                </c:pt>
                <c:pt idx="9">
                  <c:v>0.31768895323635604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6B6-43F4-9A70-C0BCDD58B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375680"/>
        <c:axId val="174377600"/>
      </c:scatterChart>
      <c:valAx>
        <c:axId val="174375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377600"/>
        <c:crosses val="autoZero"/>
        <c:crossBetween val="midCat"/>
      </c:valAx>
      <c:valAx>
        <c:axId val="174377600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375680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6654783145925158"/>
          <c:w val="0.31564407343080308"/>
          <c:h val="0.1940288594518267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'[1]IC50s 2016-05-29'!$E$7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'[1]IC50s 2016-05-29'!$C$79:$C$88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2016-05-29'!$E$79:$E$88</c:f>
              <c:numCache>
                <c:formatCode>General</c:formatCode>
                <c:ptCount val="10"/>
                <c:pt idx="0">
                  <c:v>91.821247509723818</c:v>
                </c:pt>
                <c:pt idx="1">
                  <c:v>92.095093388759437</c:v>
                </c:pt>
                <c:pt idx="2">
                  <c:v>90.235560439776037</c:v>
                </c:pt>
                <c:pt idx="3">
                  <c:v>89.185391195214862</c:v>
                </c:pt>
                <c:pt idx="4">
                  <c:v>87.554161509729369</c:v>
                </c:pt>
                <c:pt idx="5">
                  <c:v>79.831084856019658</c:v>
                </c:pt>
                <c:pt idx="6">
                  <c:v>71.152656311971413</c:v>
                </c:pt>
                <c:pt idx="7">
                  <c:v>59.711826151862404</c:v>
                </c:pt>
                <c:pt idx="8">
                  <c:v>41.918351081129614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76-432F-AE7B-3A25B16B4E37}"/>
            </c:ext>
          </c:extLst>
        </c:ser>
        <c:ser>
          <c:idx val="1"/>
          <c:order val="1"/>
          <c:tx>
            <c:strRef>
              <c:f>'[1]IC50s 2016-05-29'!$F$7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'[1]IC50s 2016-05-29'!$C$79:$C$88</c:f>
              <c:numCache>
                <c:formatCode>General</c:formatCode>
                <c:ptCount val="10"/>
                <c:pt idx="0">
                  <c:v>0.5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0.14814814814814814</c:v>
                </c:pt>
                <c:pt idx="4">
                  <c:v>9.8765432098765427E-2</c:v>
                </c:pt>
                <c:pt idx="5">
                  <c:v>6.5843621399176946E-2</c:v>
                </c:pt>
                <c:pt idx="6">
                  <c:v>4.38957475994513E-2</c:v>
                </c:pt>
                <c:pt idx="7">
                  <c:v>2.9263831732967534E-2</c:v>
                </c:pt>
                <c:pt idx="8">
                  <c:v>1.9509221155311691E-2</c:v>
                </c:pt>
                <c:pt idx="9">
                  <c:v>0</c:v>
                </c:pt>
              </c:numCache>
            </c:numRef>
          </c:xVal>
          <c:yVal>
            <c:numRef>
              <c:f>'[1]IC50s 2016-05-29'!$F$79:$F$88</c:f>
              <c:numCache>
                <c:formatCode>General</c:formatCode>
                <c:ptCount val="10"/>
                <c:pt idx="0">
                  <c:v>91.985053663274329</c:v>
                </c:pt>
                <c:pt idx="1">
                  <c:v>91.592998690780291</c:v>
                </c:pt>
                <c:pt idx="2">
                  <c:v>90.810544706436403</c:v>
                </c:pt>
                <c:pt idx="3">
                  <c:v>89.268881710824559</c:v>
                </c:pt>
                <c:pt idx="4">
                  <c:v>86.306839744558701</c:v>
                </c:pt>
                <c:pt idx="5">
                  <c:v>80.881427468298355</c:v>
                </c:pt>
                <c:pt idx="6">
                  <c:v>71.761863680097917</c:v>
                </c:pt>
                <c:pt idx="7">
                  <c:v>58.440916622138609</c:v>
                </c:pt>
                <c:pt idx="8">
                  <c:v>42.494397589793259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276-432F-AE7B-3A25B16B4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460928"/>
        <c:axId val="174462464"/>
      </c:scatterChart>
      <c:valAx>
        <c:axId val="174460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462464"/>
        <c:crosses val="autoZero"/>
        <c:crossBetween val="midCat"/>
      </c:valAx>
      <c:valAx>
        <c:axId val="17446246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74460928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4897507228007925"/>
          <c:w val="0.31564407343080308"/>
          <c:h val="0.2116016186309990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 IC50s 2016-03-11'!$E$7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 IC50s 2016-03-11'!$C$203:$C$222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2016-03-11'!$E$203:$E$222</c:f>
              <c:numCache>
                <c:formatCode>General</c:formatCode>
                <c:ptCount val="20"/>
                <c:pt idx="0">
                  <c:v>92.937478343293805</c:v>
                </c:pt>
                <c:pt idx="1">
                  <c:v>92.729537344653465</c:v>
                </c:pt>
                <c:pt idx="2">
                  <c:v>91.664186142006926</c:v>
                </c:pt>
                <c:pt idx="3">
                  <c:v>88.980165205845466</c:v>
                </c:pt>
                <c:pt idx="4">
                  <c:v>77.124060653803937</c:v>
                </c:pt>
                <c:pt idx="5">
                  <c:v>58.750696871527666</c:v>
                </c:pt>
                <c:pt idx="6">
                  <c:v>33.061670457577982</c:v>
                </c:pt>
                <c:pt idx="7">
                  <c:v>24.189197922407356</c:v>
                </c:pt>
                <c:pt idx="8">
                  <c:v>18.475144298783562</c:v>
                </c:pt>
                <c:pt idx="9">
                  <c:v>5.6882440405893071</c:v>
                </c:pt>
                <c:pt idx="10">
                  <c:v>7.3251319846667773</c:v>
                </c:pt>
                <c:pt idx="11">
                  <c:v>0</c:v>
                </c:pt>
                <c:pt idx="12">
                  <c:v>13.534061572666111</c:v>
                </c:pt>
                <c:pt idx="13">
                  <c:v>12.830901594505074</c:v>
                </c:pt>
                <c:pt idx="14">
                  <c:v>8.3121082072666432</c:v>
                </c:pt>
                <c:pt idx="15">
                  <c:v>2.4275023596477374</c:v>
                </c:pt>
                <c:pt idx="16">
                  <c:v>0</c:v>
                </c:pt>
                <c:pt idx="17">
                  <c:v>11.854442047500601</c:v>
                </c:pt>
                <c:pt idx="18">
                  <c:v>14.893190666430844</c:v>
                </c:pt>
                <c:pt idx="1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9F-4114-8FF9-A16FB2CAB4A2}"/>
            </c:ext>
          </c:extLst>
        </c:ser>
        <c:ser>
          <c:idx val="1"/>
          <c:order val="1"/>
          <c:tx>
            <c:strRef>
              <c:f>'[1] IC50s 2016-03-11'!$F$7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 IC50s 2016-03-11'!$C$203:$C$222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2016-03-11'!$F$203:$F$222</c:f>
              <c:numCache>
                <c:formatCode>General</c:formatCode>
                <c:ptCount val="20"/>
                <c:pt idx="0">
                  <c:v>92.912293670923759</c:v>
                </c:pt>
                <c:pt idx="1">
                  <c:v>92.661418490634489</c:v>
                </c:pt>
                <c:pt idx="2">
                  <c:v>91.735934293743838</c:v>
                </c:pt>
                <c:pt idx="3">
                  <c:v>88.461224390467606</c:v>
                </c:pt>
                <c:pt idx="4">
                  <c:v>78.391113709435913</c:v>
                </c:pt>
                <c:pt idx="5">
                  <c:v>57.228254900435502</c:v>
                </c:pt>
                <c:pt idx="6">
                  <c:v>34.692957129282533</c:v>
                </c:pt>
                <c:pt idx="7">
                  <c:v>22.910791951072966</c:v>
                </c:pt>
                <c:pt idx="8">
                  <c:v>18.915974094688323</c:v>
                </c:pt>
                <c:pt idx="9">
                  <c:v>6.0392327716037357</c:v>
                </c:pt>
                <c:pt idx="10">
                  <c:v>2.9458642992382948</c:v>
                </c:pt>
                <c:pt idx="11">
                  <c:v>1.5956160857768253</c:v>
                </c:pt>
                <c:pt idx="12">
                  <c:v>1.022585581847963</c:v>
                </c:pt>
                <c:pt idx="13">
                  <c:v>0.782307188567259</c:v>
                </c:pt>
                <c:pt idx="14">
                  <c:v>0.68206461062774792</c:v>
                </c:pt>
                <c:pt idx="15">
                  <c:v>0.64033245912665393</c:v>
                </c:pt>
                <c:pt idx="16">
                  <c:v>0.62297418613864863</c:v>
                </c:pt>
                <c:pt idx="17">
                  <c:v>0.61575674943000536</c:v>
                </c:pt>
                <c:pt idx="18">
                  <c:v>0.61275625223996144</c:v>
                </c:pt>
                <c:pt idx="19">
                  <c:v>0.61062157555790009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09F-4114-8FF9-A16FB2CAB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881280"/>
        <c:axId val="92883200"/>
      </c:scatterChart>
      <c:valAx>
        <c:axId val="92881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2883200"/>
        <c:crosses val="autoZero"/>
        <c:crossBetween val="midCat"/>
      </c:valAx>
      <c:valAx>
        <c:axId val="92883200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2881280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5336826207487233"/>
          <c:w val="0.31564407343080308"/>
          <c:h val="0.2072084288362059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0908999209339"/>
          <c:y val="7.4016170576067394E-2"/>
          <c:w val="0.71991890622906585"/>
          <c:h val="0.693293375747832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 IC50s 2016-03-11'!$E$7</c:f>
              <c:strCache>
                <c:ptCount val="1"/>
                <c:pt idx="0">
                  <c:v>Experiment results</c:v>
                </c:pt>
              </c:strCache>
            </c:strRef>
          </c:tx>
          <c:spPr>
            <a:ln w="31750"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'[1] IC50s 2016-03-11'!$C$231:$C$250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2016-03-11'!$E$231:$E$250</c:f>
              <c:numCache>
                <c:formatCode>General</c:formatCode>
                <c:ptCount val="20"/>
                <c:pt idx="0">
                  <c:v>85.878152228485021</c:v>
                </c:pt>
                <c:pt idx="1">
                  <c:v>86.362700121936342</c:v>
                </c:pt>
                <c:pt idx="2">
                  <c:v>85.553511632980715</c:v>
                </c:pt>
                <c:pt idx="3">
                  <c:v>84.297427123198318</c:v>
                </c:pt>
                <c:pt idx="4">
                  <c:v>78.070152565323397</c:v>
                </c:pt>
                <c:pt idx="5">
                  <c:v>58.140434708128552</c:v>
                </c:pt>
                <c:pt idx="6">
                  <c:v>24.070833974103166</c:v>
                </c:pt>
                <c:pt idx="7">
                  <c:v>5.7208377307199632</c:v>
                </c:pt>
                <c:pt idx="8">
                  <c:v>0</c:v>
                </c:pt>
                <c:pt idx="9">
                  <c:v>0.83945047053187727</c:v>
                </c:pt>
                <c:pt idx="10">
                  <c:v>0</c:v>
                </c:pt>
                <c:pt idx="11">
                  <c:v>3.1493245034162398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2.756355959672474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742-4EB1-8FFA-6ED1D0C080BB}"/>
            </c:ext>
          </c:extLst>
        </c:ser>
        <c:ser>
          <c:idx val="1"/>
          <c:order val="1"/>
          <c:tx>
            <c:strRef>
              <c:f>'[1] IC50s 2016-03-11'!$F$7</c:f>
              <c:strCache>
                <c:ptCount val="1"/>
                <c:pt idx="0">
                  <c:v>Fit</c:v>
                </c:pt>
              </c:strCache>
            </c:strRef>
          </c:tx>
          <c:xVal>
            <c:numRef>
              <c:f>'[1] IC50s 2016-03-11'!$C$231:$C$250</c:f>
              <c:numCache>
                <c:formatCode>General</c:formatCode>
                <c:ptCount val="20"/>
                <c:pt idx="0">
                  <c:v>0.5</c:v>
                </c:pt>
                <c:pt idx="1">
                  <c:v>0.375</c:v>
                </c:pt>
                <c:pt idx="2">
                  <c:v>0.28125</c:v>
                </c:pt>
                <c:pt idx="3">
                  <c:v>0.2109375</c:v>
                </c:pt>
                <c:pt idx="4">
                  <c:v>0.158203125</c:v>
                </c:pt>
                <c:pt idx="5">
                  <c:v>0.11865234375</c:v>
                </c:pt>
                <c:pt idx="6">
                  <c:v>8.89892578125E-2</c:v>
                </c:pt>
                <c:pt idx="7">
                  <c:v>6.6741943359375E-2</c:v>
                </c:pt>
                <c:pt idx="8">
                  <c:v>5.005645751953125E-2</c:v>
                </c:pt>
                <c:pt idx="9">
                  <c:v>3.7542343139648438E-2</c:v>
                </c:pt>
                <c:pt idx="10">
                  <c:v>2.8156757354736328E-2</c:v>
                </c:pt>
                <c:pt idx="11">
                  <c:v>2.1117568016052246E-2</c:v>
                </c:pt>
                <c:pt idx="12">
                  <c:v>1.5838176012039185E-2</c:v>
                </c:pt>
                <c:pt idx="13">
                  <c:v>1.1878632009029388E-2</c:v>
                </c:pt>
                <c:pt idx="14">
                  <c:v>8.9089740067720413E-3</c:v>
                </c:pt>
                <c:pt idx="15">
                  <c:v>6.681730505079031E-3</c:v>
                </c:pt>
                <c:pt idx="16">
                  <c:v>5.0112978788092732E-3</c:v>
                </c:pt>
                <c:pt idx="17">
                  <c:v>3.7584734091069549E-3</c:v>
                </c:pt>
                <c:pt idx="18">
                  <c:v>2.8188550568302162E-3</c:v>
                </c:pt>
                <c:pt idx="19">
                  <c:v>0</c:v>
                </c:pt>
              </c:numCache>
            </c:numRef>
          </c:xVal>
          <c:yVal>
            <c:numRef>
              <c:f>'[1] IC50s 2016-03-11'!$F$231:$F$250</c:f>
              <c:numCache>
                <c:formatCode>General</c:formatCode>
                <c:ptCount val="20"/>
                <c:pt idx="0">
                  <c:v>85.977982668827408</c:v>
                </c:pt>
                <c:pt idx="1">
                  <c:v>85.925686273009418</c:v>
                </c:pt>
                <c:pt idx="2">
                  <c:v>85.663834015993487</c:v>
                </c:pt>
                <c:pt idx="3">
                  <c:v>84.371435023180453</c:v>
                </c:pt>
                <c:pt idx="4">
                  <c:v>78.418183693290004</c:v>
                </c:pt>
                <c:pt idx="5">
                  <c:v>57.787850150215078</c:v>
                </c:pt>
                <c:pt idx="6">
                  <c:v>24.395411224812939</c:v>
                </c:pt>
                <c:pt idx="7">
                  <c:v>5.4092990274481565</c:v>
                </c:pt>
                <c:pt idx="8">
                  <c:v>0.14351589872956083</c:v>
                </c:pt>
                <c:pt idx="9">
                  <c:v>6.0392327716037357</c:v>
                </c:pt>
                <c:pt idx="10">
                  <c:v>2.9458642992382948</c:v>
                </c:pt>
                <c:pt idx="11">
                  <c:v>1.5956160857768253</c:v>
                </c:pt>
                <c:pt idx="12">
                  <c:v>1.022585581847963</c:v>
                </c:pt>
                <c:pt idx="13">
                  <c:v>0.782307188567259</c:v>
                </c:pt>
                <c:pt idx="14">
                  <c:v>0.68206461062774792</c:v>
                </c:pt>
                <c:pt idx="15">
                  <c:v>0.64033245912665393</c:v>
                </c:pt>
                <c:pt idx="16">
                  <c:v>0.62297418613864863</c:v>
                </c:pt>
                <c:pt idx="17">
                  <c:v>0.61575674943000536</c:v>
                </c:pt>
                <c:pt idx="18">
                  <c:v>0.61275625223996144</c:v>
                </c:pt>
                <c:pt idx="19">
                  <c:v>0.61062157555790009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742-4EB1-8FFA-6ED1D0C08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12640"/>
        <c:axId val="92931200"/>
      </c:scatterChart>
      <c:valAx>
        <c:axId val="92912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Drug dose (uM)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2931200"/>
        <c:crosses val="autoZero"/>
        <c:crossBetween val="midCat"/>
      </c:valAx>
      <c:valAx>
        <c:axId val="92931200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% Inhibition</a:t>
                </a:r>
              </a:p>
            </c:rich>
          </c:tx>
          <c:layout>
            <c:manualLayout>
              <c:xMode val="edge"/>
              <c:yMode val="edge"/>
              <c:x val="1.3177566229638853E-2"/>
              <c:y val="0.22485355271495736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2912640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68435580869816115"/>
          <c:y val="0.5621546416644585"/>
          <c:w val="0.31564407343080308"/>
          <c:h val="0.1984220492466198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76" Type="http://schemas.openxmlformats.org/officeDocument/2006/relationships/chart" Target="../charts/chart76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74" Type="http://schemas.openxmlformats.org/officeDocument/2006/relationships/chart" Target="../charts/chart7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61" Type="http://schemas.openxmlformats.org/officeDocument/2006/relationships/chart" Target="../charts/chart61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77" Type="http://schemas.openxmlformats.org/officeDocument/2006/relationships/chart" Target="../charts/chart77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9525</xdr:colOff>
      <xdr:row>8</xdr:row>
      <xdr:rowOff>14287</xdr:rowOff>
    </xdr:from>
    <xdr:to>
      <xdr:col>77</xdr:col>
      <xdr:colOff>419101</xdr:colOff>
      <xdr:row>23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71</xdr:col>
      <xdr:colOff>0</xdr:colOff>
      <xdr:row>36</xdr:row>
      <xdr:rowOff>0</xdr:rowOff>
    </xdr:from>
    <xdr:to>
      <xdr:col>77</xdr:col>
      <xdr:colOff>409576</xdr:colOff>
      <xdr:row>51</xdr:row>
      <xdr:rowOff>14288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71</xdr:col>
      <xdr:colOff>0</xdr:colOff>
      <xdr:row>67</xdr:row>
      <xdr:rowOff>0</xdr:rowOff>
    </xdr:from>
    <xdr:to>
      <xdr:col>77</xdr:col>
      <xdr:colOff>409576</xdr:colOff>
      <xdr:row>82</xdr:row>
      <xdr:rowOff>14288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71</xdr:col>
      <xdr:colOff>0</xdr:colOff>
      <xdr:row>95</xdr:row>
      <xdr:rowOff>0</xdr:rowOff>
    </xdr:from>
    <xdr:to>
      <xdr:col>77</xdr:col>
      <xdr:colOff>409576</xdr:colOff>
      <xdr:row>110</xdr:row>
      <xdr:rowOff>14288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71</xdr:col>
      <xdr:colOff>0</xdr:colOff>
      <xdr:row>120</xdr:row>
      <xdr:rowOff>0</xdr:rowOff>
    </xdr:from>
    <xdr:to>
      <xdr:col>77</xdr:col>
      <xdr:colOff>409576</xdr:colOff>
      <xdr:row>135</xdr:row>
      <xdr:rowOff>14288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70</xdr:col>
      <xdr:colOff>590550</xdr:colOff>
      <xdr:row>148</xdr:row>
      <xdr:rowOff>152400</xdr:rowOff>
    </xdr:from>
    <xdr:to>
      <xdr:col>77</xdr:col>
      <xdr:colOff>390526</xdr:colOff>
      <xdr:row>163</xdr:row>
      <xdr:rowOff>166688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71</xdr:col>
      <xdr:colOff>0</xdr:colOff>
      <xdr:row>178</xdr:row>
      <xdr:rowOff>0</xdr:rowOff>
    </xdr:from>
    <xdr:to>
      <xdr:col>77</xdr:col>
      <xdr:colOff>409576</xdr:colOff>
      <xdr:row>193</xdr:row>
      <xdr:rowOff>14288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71</xdr:col>
      <xdr:colOff>28575</xdr:colOff>
      <xdr:row>205</xdr:row>
      <xdr:rowOff>0</xdr:rowOff>
    </xdr:from>
    <xdr:to>
      <xdr:col>77</xdr:col>
      <xdr:colOff>438151</xdr:colOff>
      <xdr:row>220</xdr:row>
      <xdr:rowOff>14288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71</xdr:col>
      <xdr:colOff>0</xdr:colOff>
      <xdr:row>234</xdr:row>
      <xdr:rowOff>0</xdr:rowOff>
    </xdr:from>
    <xdr:to>
      <xdr:col>77</xdr:col>
      <xdr:colOff>409576</xdr:colOff>
      <xdr:row>249</xdr:row>
      <xdr:rowOff>14288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71</xdr:col>
      <xdr:colOff>0</xdr:colOff>
      <xdr:row>263</xdr:row>
      <xdr:rowOff>0</xdr:rowOff>
    </xdr:from>
    <xdr:to>
      <xdr:col>77</xdr:col>
      <xdr:colOff>409576</xdr:colOff>
      <xdr:row>278</xdr:row>
      <xdr:rowOff>14288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71</xdr:col>
      <xdr:colOff>0</xdr:colOff>
      <xdr:row>287</xdr:row>
      <xdr:rowOff>0</xdr:rowOff>
    </xdr:from>
    <xdr:to>
      <xdr:col>77</xdr:col>
      <xdr:colOff>409576</xdr:colOff>
      <xdr:row>302</xdr:row>
      <xdr:rowOff>14288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71</xdr:col>
      <xdr:colOff>0</xdr:colOff>
      <xdr:row>317</xdr:row>
      <xdr:rowOff>0</xdr:rowOff>
    </xdr:from>
    <xdr:to>
      <xdr:col>77</xdr:col>
      <xdr:colOff>409576</xdr:colOff>
      <xdr:row>332</xdr:row>
      <xdr:rowOff>14288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71</xdr:col>
      <xdr:colOff>9525</xdr:colOff>
      <xdr:row>346</xdr:row>
      <xdr:rowOff>14287</xdr:rowOff>
    </xdr:from>
    <xdr:to>
      <xdr:col>77</xdr:col>
      <xdr:colOff>419101</xdr:colOff>
      <xdr:row>359</xdr:row>
      <xdr:rowOff>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71</xdr:col>
      <xdr:colOff>0</xdr:colOff>
      <xdr:row>364</xdr:row>
      <xdr:rowOff>0</xdr:rowOff>
    </xdr:from>
    <xdr:to>
      <xdr:col>77</xdr:col>
      <xdr:colOff>409576</xdr:colOff>
      <xdr:row>375</xdr:row>
      <xdr:rowOff>0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71</xdr:col>
      <xdr:colOff>0</xdr:colOff>
      <xdr:row>385</xdr:row>
      <xdr:rowOff>0</xdr:rowOff>
    </xdr:from>
    <xdr:to>
      <xdr:col>77</xdr:col>
      <xdr:colOff>409576</xdr:colOff>
      <xdr:row>394</xdr:row>
      <xdr:rowOff>0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71</xdr:col>
      <xdr:colOff>0</xdr:colOff>
      <xdr:row>403</xdr:row>
      <xdr:rowOff>0</xdr:rowOff>
    </xdr:from>
    <xdr:to>
      <xdr:col>77</xdr:col>
      <xdr:colOff>409576</xdr:colOff>
      <xdr:row>412</xdr:row>
      <xdr:rowOff>0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71</xdr:col>
      <xdr:colOff>0</xdr:colOff>
      <xdr:row>418</xdr:row>
      <xdr:rowOff>0</xdr:rowOff>
    </xdr:from>
    <xdr:to>
      <xdr:col>77</xdr:col>
      <xdr:colOff>409576</xdr:colOff>
      <xdr:row>430</xdr:row>
      <xdr:rowOff>0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70</xdr:col>
      <xdr:colOff>590550</xdr:colOff>
      <xdr:row>436</xdr:row>
      <xdr:rowOff>152400</xdr:rowOff>
    </xdr:from>
    <xdr:to>
      <xdr:col>77</xdr:col>
      <xdr:colOff>390526</xdr:colOff>
      <xdr:row>448</xdr:row>
      <xdr:rowOff>0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71</xdr:col>
      <xdr:colOff>9525</xdr:colOff>
      <xdr:row>461</xdr:row>
      <xdr:rowOff>14287</xdr:rowOff>
    </xdr:from>
    <xdr:to>
      <xdr:col>77</xdr:col>
      <xdr:colOff>419101</xdr:colOff>
      <xdr:row>474</xdr:row>
      <xdr:rowOff>0</xdr:rowOff>
    </xdr:to>
    <xdr:graphicFrame macro="">
      <xdr:nvGraphicFramePr>
        <xdr:cNvPr id="21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71</xdr:col>
      <xdr:colOff>0</xdr:colOff>
      <xdr:row>479</xdr:row>
      <xdr:rowOff>0</xdr:rowOff>
    </xdr:from>
    <xdr:to>
      <xdr:col>77</xdr:col>
      <xdr:colOff>409576</xdr:colOff>
      <xdr:row>490</xdr:row>
      <xdr:rowOff>0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71</xdr:col>
      <xdr:colOff>0</xdr:colOff>
      <xdr:row>500</xdr:row>
      <xdr:rowOff>0</xdr:rowOff>
    </xdr:from>
    <xdr:to>
      <xdr:col>77</xdr:col>
      <xdr:colOff>409576</xdr:colOff>
      <xdr:row>509</xdr:row>
      <xdr:rowOff>0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71</xdr:col>
      <xdr:colOff>0</xdr:colOff>
      <xdr:row>518</xdr:row>
      <xdr:rowOff>0</xdr:rowOff>
    </xdr:from>
    <xdr:to>
      <xdr:col>77</xdr:col>
      <xdr:colOff>409576</xdr:colOff>
      <xdr:row>527</xdr:row>
      <xdr:rowOff>0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71</xdr:col>
      <xdr:colOff>0</xdr:colOff>
      <xdr:row>533</xdr:row>
      <xdr:rowOff>0</xdr:rowOff>
    </xdr:from>
    <xdr:to>
      <xdr:col>77</xdr:col>
      <xdr:colOff>409576</xdr:colOff>
      <xdr:row>545</xdr:row>
      <xdr:rowOff>0</xdr:rowOff>
    </xdr:to>
    <xdr:graphicFrame macro="">
      <xdr:nvGraphicFramePr>
        <xdr:cNvPr id="25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70</xdr:col>
      <xdr:colOff>590550</xdr:colOff>
      <xdr:row>551</xdr:row>
      <xdr:rowOff>152400</xdr:rowOff>
    </xdr:from>
    <xdr:to>
      <xdr:col>77</xdr:col>
      <xdr:colOff>390526</xdr:colOff>
      <xdr:row>563</xdr:row>
      <xdr:rowOff>0</xdr:rowOff>
    </xdr:to>
    <xdr:graphicFrame macro="">
      <xdr:nvGraphicFramePr>
        <xdr:cNvPr id="26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71</xdr:col>
      <xdr:colOff>9525</xdr:colOff>
      <xdr:row>572</xdr:row>
      <xdr:rowOff>14287</xdr:rowOff>
    </xdr:from>
    <xdr:to>
      <xdr:col>77</xdr:col>
      <xdr:colOff>419101</xdr:colOff>
      <xdr:row>585</xdr:row>
      <xdr:rowOff>0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71</xdr:col>
      <xdr:colOff>0</xdr:colOff>
      <xdr:row>590</xdr:row>
      <xdr:rowOff>0</xdr:rowOff>
    </xdr:from>
    <xdr:to>
      <xdr:col>77</xdr:col>
      <xdr:colOff>409576</xdr:colOff>
      <xdr:row>601</xdr:row>
      <xdr:rowOff>0</xdr:rowOff>
    </xdr:to>
    <xdr:graphicFrame macro="">
      <xdr:nvGraphicFramePr>
        <xdr:cNvPr id="28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71</xdr:col>
      <xdr:colOff>0</xdr:colOff>
      <xdr:row>611</xdr:row>
      <xdr:rowOff>0</xdr:rowOff>
    </xdr:from>
    <xdr:to>
      <xdr:col>77</xdr:col>
      <xdr:colOff>409576</xdr:colOff>
      <xdr:row>620</xdr:row>
      <xdr:rowOff>0</xdr:rowOff>
    </xdr:to>
    <xdr:graphicFrame macro="">
      <xdr:nvGraphicFramePr>
        <xdr:cNvPr id="29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71</xdr:col>
      <xdr:colOff>0</xdr:colOff>
      <xdr:row>629</xdr:row>
      <xdr:rowOff>0</xdr:rowOff>
    </xdr:from>
    <xdr:to>
      <xdr:col>77</xdr:col>
      <xdr:colOff>409576</xdr:colOff>
      <xdr:row>638</xdr:row>
      <xdr:rowOff>0</xdr:rowOff>
    </xdr:to>
    <xdr:graphicFrame macro="">
      <xdr:nvGraphicFramePr>
        <xdr:cNvPr id="30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71</xdr:col>
      <xdr:colOff>0</xdr:colOff>
      <xdr:row>644</xdr:row>
      <xdr:rowOff>0</xdr:rowOff>
    </xdr:from>
    <xdr:to>
      <xdr:col>77</xdr:col>
      <xdr:colOff>409576</xdr:colOff>
      <xdr:row>656</xdr:row>
      <xdr:rowOff>0</xdr:rowOff>
    </xdr:to>
    <xdr:graphicFrame macro="">
      <xdr:nvGraphicFramePr>
        <xdr:cNvPr id="31" name="Chart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70</xdr:col>
      <xdr:colOff>590550</xdr:colOff>
      <xdr:row>662</xdr:row>
      <xdr:rowOff>152400</xdr:rowOff>
    </xdr:from>
    <xdr:to>
      <xdr:col>77</xdr:col>
      <xdr:colOff>390526</xdr:colOff>
      <xdr:row>674</xdr:row>
      <xdr:rowOff>0</xdr:rowOff>
    </xdr:to>
    <xdr:graphicFrame macro="">
      <xdr:nvGraphicFramePr>
        <xdr:cNvPr id="32" name="Chart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70</xdr:col>
      <xdr:colOff>590550</xdr:colOff>
      <xdr:row>680</xdr:row>
      <xdr:rowOff>152400</xdr:rowOff>
    </xdr:from>
    <xdr:to>
      <xdr:col>77</xdr:col>
      <xdr:colOff>390526</xdr:colOff>
      <xdr:row>692</xdr:row>
      <xdr:rowOff>0</xdr:rowOff>
    </xdr:to>
    <xdr:graphicFrame macro="">
      <xdr:nvGraphicFramePr>
        <xdr:cNvPr id="33" name="Chart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70</xdr:col>
      <xdr:colOff>590550</xdr:colOff>
      <xdr:row>698</xdr:row>
      <xdr:rowOff>152400</xdr:rowOff>
    </xdr:from>
    <xdr:to>
      <xdr:col>77</xdr:col>
      <xdr:colOff>390526</xdr:colOff>
      <xdr:row>710</xdr:row>
      <xdr:rowOff>0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70</xdr:col>
      <xdr:colOff>590550</xdr:colOff>
      <xdr:row>716</xdr:row>
      <xdr:rowOff>152400</xdr:rowOff>
    </xdr:from>
    <xdr:to>
      <xdr:col>77</xdr:col>
      <xdr:colOff>390526</xdr:colOff>
      <xdr:row>728</xdr:row>
      <xdr:rowOff>0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70</xdr:col>
      <xdr:colOff>590550</xdr:colOff>
      <xdr:row>734</xdr:row>
      <xdr:rowOff>152400</xdr:rowOff>
    </xdr:from>
    <xdr:to>
      <xdr:col>77</xdr:col>
      <xdr:colOff>390526</xdr:colOff>
      <xdr:row>746</xdr:row>
      <xdr:rowOff>0</xdr:rowOff>
    </xdr:to>
    <xdr:graphicFrame macro="">
      <xdr:nvGraphicFramePr>
        <xdr:cNvPr id="36" name="Chart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70</xdr:col>
      <xdr:colOff>590550</xdr:colOff>
      <xdr:row>752</xdr:row>
      <xdr:rowOff>152400</xdr:rowOff>
    </xdr:from>
    <xdr:to>
      <xdr:col>77</xdr:col>
      <xdr:colOff>390526</xdr:colOff>
      <xdr:row>764</xdr:row>
      <xdr:rowOff>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70</xdr:col>
      <xdr:colOff>590550</xdr:colOff>
      <xdr:row>770</xdr:row>
      <xdr:rowOff>152400</xdr:rowOff>
    </xdr:from>
    <xdr:to>
      <xdr:col>77</xdr:col>
      <xdr:colOff>390526</xdr:colOff>
      <xdr:row>782</xdr:row>
      <xdr:rowOff>0</xdr:rowOff>
    </xdr:to>
    <xdr:graphicFrame macro="">
      <xdr:nvGraphicFramePr>
        <xdr:cNvPr id="38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70</xdr:col>
      <xdr:colOff>590550</xdr:colOff>
      <xdr:row>788</xdr:row>
      <xdr:rowOff>152400</xdr:rowOff>
    </xdr:from>
    <xdr:to>
      <xdr:col>77</xdr:col>
      <xdr:colOff>390526</xdr:colOff>
      <xdr:row>800</xdr:row>
      <xdr:rowOff>0</xdr:rowOff>
    </xdr:to>
    <xdr:graphicFrame macro="">
      <xdr:nvGraphicFramePr>
        <xdr:cNvPr id="39" name="Chart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70</xdr:col>
      <xdr:colOff>590550</xdr:colOff>
      <xdr:row>806</xdr:row>
      <xdr:rowOff>152400</xdr:rowOff>
    </xdr:from>
    <xdr:to>
      <xdr:col>77</xdr:col>
      <xdr:colOff>390526</xdr:colOff>
      <xdr:row>818</xdr:row>
      <xdr:rowOff>0</xdr:rowOff>
    </xdr:to>
    <xdr:graphicFrame macro="">
      <xdr:nvGraphicFramePr>
        <xdr:cNvPr id="40" name="Chart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70</xdr:col>
      <xdr:colOff>590550</xdr:colOff>
      <xdr:row>824</xdr:row>
      <xdr:rowOff>152400</xdr:rowOff>
    </xdr:from>
    <xdr:to>
      <xdr:col>77</xdr:col>
      <xdr:colOff>390526</xdr:colOff>
      <xdr:row>836</xdr:row>
      <xdr:rowOff>0</xdr:rowOff>
    </xdr:to>
    <xdr:graphicFrame macro="">
      <xdr:nvGraphicFramePr>
        <xdr:cNvPr id="41" name="Chart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70</xdr:col>
      <xdr:colOff>590550</xdr:colOff>
      <xdr:row>842</xdr:row>
      <xdr:rowOff>152400</xdr:rowOff>
    </xdr:from>
    <xdr:to>
      <xdr:col>77</xdr:col>
      <xdr:colOff>390526</xdr:colOff>
      <xdr:row>854</xdr:row>
      <xdr:rowOff>0</xdr:rowOff>
    </xdr:to>
    <xdr:graphicFrame macro="">
      <xdr:nvGraphicFramePr>
        <xdr:cNvPr id="42" name="Chart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70</xdr:col>
      <xdr:colOff>590550</xdr:colOff>
      <xdr:row>860</xdr:row>
      <xdr:rowOff>152400</xdr:rowOff>
    </xdr:from>
    <xdr:to>
      <xdr:col>77</xdr:col>
      <xdr:colOff>390526</xdr:colOff>
      <xdr:row>872</xdr:row>
      <xdr:rowOff>0</xdr:rowOff>
    </xdr:to>
    <xdr:graphicFrame macro="">
      <xdr:nvGraphicFramePr>
        <xdr:cNvPr id="43" name="Chart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70</xdr:col>
      <xdr:colOff>590550</xdr:colOff>
      <xdr:row>878</xdr:row>
      <xdr:rowOff>152400</xdr:rowOff>
    </xdr:from>
    <xdr:to>
      <xdr:col>77</xdr:col>
      <xdr:colOff>390526</xdr:colOff>
      <xdr:row>890</xdr:row>
      <xdr:rowOff>0</xdr:rowOff>
    </xdr:to>
    <xdr:graphicFrame macro="">
      <xdr:nvGraphicFramePr>
        <xdr:cNvPr id="44" name="Chart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70</xdr:col>
      <xdr:colOff>590550</xdr:colOff>
      <xdr:row>896</xdr:row>
      <xdr:rowOff>152400</xdr:rowOff>
    </xdr:from>
    <xdr:to>
      <xdr:col>77</xdr:col>
      <xdr:colOff>390526</xdr:colOff>
      <xdr:row>908</xdr:row>
      <xdr:rowOff>0</xdr:rowOff>
    </xdr:to>
    <xdr:graphicFrame macro="">
      <xdr:nvGraphicFramePr>
        <xdr:cNvPr id="45" name="Chart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70</xdr:col>
      <xdr:colOff>590550</xdr:colOff>
      <xdr:row>914</xdr:row>
      <xdr:rowOff>152400</xdr:rowOff>
    </xdr:from>
    <xdr:to>
      <xdr:col>77</xdr:col>
      <xdr:colOff>390526</xdr:colOff>
      <xdr:row>926</xdr:row>
      <xdr:rowOff>0</xdr:rowOff>
    </xdr:to>
    <xdr:graphicFrame macro="">
      <xdr:nvGraphicFramePr>
        <xdr:cNvPr id="46" name="Chart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70</xdr:col>
      <xdr:colOff>590550</xdr:colOff>
      <xdr:row>932</xdr:row>
      <xdr:rowOff>152400</xdr:rowOff>
    </xdr:from>
    <xdr:to>
      <xdr:col>77</xdr:col>
      <xdr:colOff>390526</xdr:colOff>
      <xdr:row>944</xdr:row>
      <xdr:rowOff>0</xdr:rowOff>
    </xdr:to>
    <xdr:graphicFrame macro="">
      <xdr:nvGraphicFramePr>
        <xdr:cNvPr id="47" name="Chart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70</xdr:col>
      <xdr:colOff>590550</xdr:colOff>
      <xdr:row>950</xdr:row>
      <xdr:rowOff>152400</xdr:rowOff>
    </xdr:from>
    <xdr:to>
      <xdr:col>77</xdr:col>
      <xdr:colOff>390526</xdr:colOff>
      <xdr:row>962</xdr:row>
      <xdr:rowOff>0</xdr:rowOff>
    </xdr:to>
    <xdr:graphicFrame macro="">
      <xdr:nvGraphicFramePr>
        <xdr:cNvPr id="48" name="Chart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70</xdr:col>
      <xdr:colOff>590550</xdr:colOff>
      <xdr:row>968</xdr:row>
      <xdr:rowOff>152400</xdr:rowOff>
    </xdr:from>
    <xdr:to>
      <xdr:col>77</xdr:col>
      <xdr:colOff>390526</xdr:colOff>
      <xdr:row>980</xdr:row>
      <xdr:rowOff>0</xdr:rowOff>
    </xdr:to>
    <xdr:graphicFrame macro="">
      <xdr:nvGraphicFramePr>
        <xdr:cNvPr id="49" name="Chart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70</xdr:col>
      <xdr:colOff>590550</xdr:colOff>
      <xdr:row>986</xdr:row>
      <xdr:rowOff>152400</xdr:rowOff>
    </xdr:from>
    <xdr:to>
      <xdr:col>77</xdr:col>
      <xdr:colOff>390526</xdr:colOff>
      <xdr:row>998</xdr:row>
      <xdr:rowOff>0</xdr:rowOff>
    </xdr:to>
    <xdr:graphicFrame macro="">
      <xdr:nvGraphicFramePr>
        <xdr:cNvPr id="50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71</xdr:col>
      <xdr:colOff>9525</xdr:colOff>
      <xdr:row>1008</xdr:row>
      <xdr:rowOff>14287</xdr:rowOff>
    </xdr:from>
    <xdr:to>
      <xdr:col>77</xdr:col>
      <xdr:colOff>419101</xdr:colOff>
      <xdr:row>1021</xdr:row>
      <xdr:rowOff>0</xdr:rowOff>
    </xdr:to>
    <xdr:graphicFrame macro="">
      <xdr:nvGraphicFramePr>
        <xdr:cNvPr id="51" name="Chart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71</xdr:col>
      <xdr:colOff>0</xdr:colOff>
      <xdr:row>1026</xdr:row>
      <xdr:rowOff>0</xdr:rowOff>
    </xdr:from>
    <xdr:to>
      <xdr:col>77</xdr:col>
      <xdr:colOff>409576</xdr:colOff>
      <xdr:row>1037</xdr:row>
      <xdr:rowOff>0</xdr:rowOff>
    </xdr:to>
    <xdr:graphicFrame macro="">
      <xdr:nvGraphicFramePr>
        <xdr:cNvPr id="52" name="Chart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71</xdr:col>
      <xdr:colOff>0</xdr:colOff>
      <xdr:row>1047</xdr:row>
      <xdr:rowOff>0</xdr:rowOff>
    </xdr:from>
    <xdr:to>
      <xdr:col>77</xdr:col>
      <xdr:colOff>409576</xdr:colOff>
      <xdr:row>1056</xdr:row>
      <xdr:rowOff>0</xdr:rowOff>
    </xdr:to>
    <xdr:graphicFrame macro="">
      <xdr:nvGraphicFramePr>
        <xdr:cNvPr id="53" name="Chart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71</xdr:col>
      <xdr:colOff>0</xdr:colOff>
      <xdr:row>1065</xdr:row>
      <xdr:rowOff>0</xdr:rowOff>
    </xdr:from>
    <xdr:to>
      <xdr:col>77</xdr:col>
      <xdr:colOff>409576</xdr:colOff>
      <xdr:row>1074</xdr:row>
      <xdr:rowOff>0</xdr:rowOff>
    </xdr:to>
    <xdr:graphicFrame macro="">
      <xdr:nvGraphicFramePr>
        <xdr:cNvPr id="54" name="Chart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71</xdr:col>
      <xdr:colOff>0</xdr:colOff>
      <xdr:row>1080</xdr:row>
      <xdr:rowOff>0</xdr:rowOff>
    </xdr:from>
    <xdr:to>
      <xdr:col>77</xdr:col>
      <xdr:colOff>409576</xdr:colOff>
      <xdr:row>1092</xdr:row>
      <xdr:rowOff>0</xdr:rowOff>
    </xdr:to>
    <xdr:graphicFrame macro="">
      <xdr:nvGraphicFramePr>
        <xdr:cNvPr id="55" name="Chart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70</xdr:col>
      <xdr:colOff>590550</xdr:colOff>
      <xdr:row>1098</xdr:row>
      <xdr:rowOff>152400</xdr:rowOff>
    </xdr:from>
    <xdr:to>
      <xdr:col>77</xdr:col>
      <xdr:colOff>390526</xdr:colOff>
      <xdr:row>1110</xdr:row>
      <xdr:rowOff>0</xdr:rowOff>
    </xdr:to>
    <xdr:graphicFrame macro="">
      <xdr:nvGraphicFramePr>
        <xdr:cNvPr id="56" name="Chart 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70</xdr:col>
      <xdr:colOff>590550</xdr:colOff>
      <xdr:row>1116</xdr:row>
      <xdr:rowOff>152400</xdr:rowOff>
    </xdr:from>
    <xdr:to>
      <xdr:col>77</xdr:col>
      <xdr:colOff>390526</xdr:colOff>
      <xdr:row>1128</xdr:row>
      <xdr:rowOff>0</xdr:rowOff>
    </xdr:to>
    <xdr:graphicFrame macro="">
      <xdr:nvGraphicFramePr>
        <xdr:cNvPr id="57" name="Chart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70</xdr:col>
      <xdr:colOff>590550</xdr:colOff>
      <xdr:row>1134</xdr:row>
      <xdr:rowOff>152400</xdr:rowOff>
    </xdr:from>
    <xdr:to>
      <xdr:col>77</xdr:col>
      <xdr:colOff>390526</xdr:colOff>
      <xdr:row>1146</xdr:row>
      <xdr:rowOff>0</xdr:rowOff>
    </xdr:to>
    <xdr:graphicFrame macro="">
      <xdr:nvGraphicFramePr>
        <xdr:cNvPr id="58" name="Chart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70</xdr:col>
      <xdr:colOff>590550</xdr:colOff>
      <xdr:row>1152</xdr:row>
      <xdr:rowOff>152400</xdr:rowOff>
    </xdr:from>
    <xdr:to>
      <xdr:col>77</xdr:col>
      <xdr:colOff>390526</xdr:colOff>
      <xdr:row>1164</xdr:row>
      <xdr:rowOff>0</xdr:rowOff>
    </xdr:to>
    <xdr:graphicFrame macro="">
      <xdr:nvGraphicFramePr>
        <xdr:cNvPr id="59" name="Chart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70</xdr:col>
      <xdr:colOff>590550</xdr:colOff>
      <xdr:row>1170</xdr:row>
      <xdr:rowOff>152400</xdr:rowOff>
    </xdr:from>
    <xdr:to>
      <xdr:col>77</xdr:col>
      <xdr:colOff>390526</xdr:colOff>
      <xdr:row>1182</xdr:row>
      <xdr:rowOff>0</xdr:rowOff>
    </xdr:to>
    <xdr:graphicFrame macro="">
      <xdr:nvGraphicFramePr>
        <xdr:cNvPr id="60" name="Chart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70</xdr:col>
      <xdr:colOff>590550</xdr:colOff>
      <xdr:row>1188</xdr:row>
      <xdr:rowOff>152400</xdr:rowOff>
    </xdr:from>
    <xdr:to>
      <xdr:col>77</xdr:col>
      <xdr:colOff>390526</xdr:colOff>
      <xdr:row>1200</xdr:row>
      <xdr:rowOff>0</xdr:rowOff>
    </xdr:to>
    <xdr:graphicFrame macro="">
      <xdr:nvGraphicFramePr>
        <xdr:cNvPr id="61" name="Chart 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70</xdr:col>
      <xdr:colOff>590550</xdr:colOff>
      <xdr:row>1206</xdr:row>
      <xdr:rowOff>152400</xdr:rowOff>
    </xdr:from>
    <xdr:to>
      <xdr:col>77</xdr:col>
      <xdr:colOff>390526</xdr:colOff>
      <xdr:row>1218</xdr:row>
      <xdr:rowOff>0</xdr:rowOff>
    </xdr:to>
    <xdr:graphicFrame macro="">
      <xdr:nvGraphicFramePr>
        <xdr:cNvPr id="62" name="Chart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71</xdr:col>
      <xdr:colOff>9525</xdr:colOff>
      <xdr:row>1226</xdr:row>
      <xdr:rowOff>14287</xdr:rowOff>
    </xdr:from>
    <xdr:to>
      <xdr:col>77</xdr:col>
      <xdr:colOff>419101</xdr:colOff>
      <xdr:row>1239</xdr:row>
      <xdr:rowOff>0</xdr:rowOff>
    </xdr:to>
    <xdr:graphicFrame macro="">
      <xdr:nvGraphicFramePr>
        <xdr:cNvPr id="63" name="Chart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71</xdr:col>
      <xdr:colOff>0</xdr:colOff>
      <xdr:row>1244</xdr:row>
      <xdr:rowOff>0</xdr:rowOff>
    </xdr:from>
    <xdr:to>
      <xdr:col>77</xdr:col>
      <xdr:colOff>409576</xdr:colOff>
      <xdr:row>1255</xdr:row>
      <xdr:rowOff>0</xdr:rowOff>
    </xdr:to>
    <xdr:graphicFrame macro="">
      <xdr:nvGraphicFramePr>
        <xdr:cNvPr id="64" name="Chart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71</xdr:col>
      <xdr:colOff>0</xdr:colOff>
      <xdr:row>1265</xdr:row>
      <xdr:rowOff>0</xdr:rowOff>
    </xdr:from>
    <xdr:to>
      <xdr:col>77</xdr:col>
      <xdr:colOff>409576</xdr:colOff>
      <xdr:row>1274</xdr:row>
      <xdr:rowOff>0</xdr:rowOff>
    </xdr:to>
    <xdr:graphicFrame macro="">
      <xdr:nvGraphicFramePr>
        <xdr:cNvPr id="65" name="Chart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71</xdr:col>
      <xdr:colOff>0</xdr:colOff>
      <xdr:row>1283</xdr:row>
      <xdr:rowOff>0</xdr:rowOff>
    </xdr:from>
    <xdr:to>
      <xdr:col>77</xdr:col>
      <xdr:colOff>409576</xdr:colOff>
      <xdr:row>1292</xdr:row>
      <xdr:rowOff>0</xdr:rowOff>
    </xdr:to>
    <xdr:graphicFrame macro="">
      <xdr:nvGraphicFramePr>
        <xdr:cNvPr id="66" name="Chart 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71</xdr:col>
      <xdr:colOff>0</xdr:colOff>
      <xdr:row>1298</xdr:row>
      <xdr:rowOff>0</xdr:rowOff>
    </xdr:from>
    <xdr:to>
      <xdr:col>77</xdr:col>
      <xdr:colOff>409576</xdr:colOff>
      <xdr:row>1310</xdr:row>
      <xdr:rowOff>0</xdr:rowOff>
    </xdr:to>
    <xdr:graphicFrame macro="">
      <xdr:nvGraphicFramePr>
        <xdr:cNvPr id="67" name="Chart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70</xdr:col>
      <xdr:colOff>590550</xdr:colOff>
      <xdr:row>1316</xdr:row>
      <xdr:rowOff>152400</xdr:rowOff>
    </xdr:from>
    <xdr:to>
      <xdr:col>77</xdr:col>
      <xdr:colOff>390526</xdr:colOff>
      <xdr:row>1328</xdr:row>
      <xdr:rowOff>0</xdr:rowOff>
    </xdr:to>
    <xdr:graphicFrame macro="">
      <xdr:nvGraphicFramePr>
        <xdr:cNvPr id="68" name="Chart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70</xdr:col>
      <xdr:colOff>590550</xdr:colOff>
      <xdr:row>1334</xdr:row>
      <xdr:rowOff>152400</xdr:rowOff>
    </xdr:from>
    <xdr:to>
      <xdr:col>77</xdr:col>
      <xdr:colOff>390526</xdr:colOff>
      <xdr:row>1346</xdr:row>
      <xdr:rowOff>0</xdr:rowOff>
    </xdr:to>
    <xdr:graphicFrame macro="">
      <xdr:nvGraphicFramePr>
        <xdr:cNvPr id="69" name="Chart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70</xdr:col>
      <xdr:colOff>590550</xdr:colOff>
      <xdr:row>1352</xdr:row>
      <xdr:rowOff>152400</xdr:rowOff>
    </xdr:from>
    <xdr:to>
      <xdr:col>77</xdr:col>
      <xdr:colOff>390526</xdr:colOff>
      <xdr:row>1364</xdr:row>
      <xdr:rowOff>0</xdr:rowOff>
    </xdr:to>
    <xdr:graphicFrame macro="">
      <xdr:nvGraphicFramePr>
        <xdr:cNvPr id="70" name="Chart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70</xdr:col>
      <xdr:colOff>590550</xdr:colOff>
      <xdr:row>1370</xdr:row>
      <xdr:rowOff>152400</xdr:rowOff>
    </xdr:from>
    <xdr:to>
      <xdr:col>77</xdr:col>
      <xdr:colOff>390526</xdr:colOff>
      <xdr:row>1382</xdr:row>
      <xdr:rowOff>0</xdr:rowOff>
    </xdr:to>
    <xdr:graphicFrame macro="">
      <xdr:nvGraphicFramePr>
        <xdr:cNvPr id="71" name="Chart 7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70</xdr:col>
      <xdr:colOff>590550</xdr:colOff>
      <xdr:row>1388</xdr:row>
      <xdr:rowOff>152400</xdr:rowOff>
    </xdr:from>
    <xdr:to>
      <xdr:col>77</xdr:col>
      <xdr:colOff>390526</xdr:colOff>
      <xdr:row>1400</xdr:row>
      <xdr:rowOff>0</xdr:rowOff>
    </xdr:to>
    <xdr:graphicFrame macro="">
      <xdr:nvGraphicFramePr>
        <xdr:cNvPr id="72" name="Chart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70</xdr:col>
      <xdr:colOff>590550</xdr:colOff>
      <xdr:row>1406</xdr:row>
      <xdr:rowOff>152400</xdr:rowOff>
    </xdr:from>
    <xdr:to>
      <xdr:col>77</xdr:col>
      <xdr:colOff>390526</xdr:colOff>
      <xdr:row>1418</xdr:row>
      <xdr:rowOff>0</xdr:rowOff>
    </xdr:to>
    <xdr:graphicFrame macro="">
      <xdr:nvGraphicFramePr>
        <xdr:cNvPr id="73" name="Chart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70</xdr:col>
      <xdr:colOff>590550</xdr:colOff>
      <xdr:row>1424</xdr:row>
      <xdr:rowOff>152400</xdr:rowOff>
    </xdr:from>
    <xdr:to>
      <xdr:col>77</xdr:col>
      <xdr:colOff>390526</xdr:colOff>
      <xdr:row>1436</xdr:row>
      <xdr:rowOff>0</xdr:rowOff>
    </xdr:to>
    <xdr:graphicFrame macro="">
      <xdr:nvGraphicFramePr>
        <xdr:cNvPr id="74" name="Chart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71</xdr:col>
      <xdr:colOff>9525</xdr:colOff>
      <xdr:row>1448</xdr:row>
      <xdr:rowOff>14287</xdr:rowOff>
    </xdr:from>
    <xdr:to>
      <xdr:col>77</xdr:col>
      <xdr:colOff>419101</xdr:colOff>
      <xdr:row>1461</xdr:row>
      <xdr:rowOff>0</xdr:rowOff>
    </xdr:to>
    <xdr:graphicFrame macro="">
      <xdr:nvGraphicFramePr>
        <xdr:cNvPr id="75" name="Chart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71</xdr:col>
      <xdr:colOff>0</xdr:colOff>
      <xdr:row>1466</xdr:row>
      <xdr:rowOff>0</xdr:rowOff>
    </xdr:from>
    <xdr:to>
      <xdr:col>77</xdr:col>
      <xdr:colOff>409576</xdr:colOff>
      <xdr:row>1477</xdr:row>
      <xdr:rowOff>0</xdr:rowOff>
    </xdr:to>
    <xdr:graphicFrame macro="">
      <xdr:nvGraphicFramePr>
        <xdr:cNvPr id="76" name="Chart 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71</xdr:col>
      <xdr:colOff>0</xdr:colOff>
      <xdr:row>1487</xdr:row>
      <xdr:rowOff>0</xdr:rowOff>
    </xdr:from>
    <xdr:to>
      <xdr:col>77</xdr:col>
      <xdr:colOff>409576</xdr:colOff>
      <xdr:row>1496</xdr:row>
      <xdr:rowOff>0</xdr:rowOff>
    </xdr:to>
    <xdr:graphicFrame macro="">
      <xdr:nvGraphicFramePr>
        <xdr:cNvPr id="77" name="Chart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71</xdr:col>
      <xdr:colOff>0</xdr:colOff>
      <xdr:row>1505</xdr:row>
      <xdr:rowOff>0</xdr:rowOff>
    </xdr:from>
    <xdr:to>
      <xdr:col>77</xdr:col>
      <xdr:colOff>409576</xdr:colOff>
      <xdr:row>1514</xdr:row>
      <xdr:rowOff>0</xdr:rowOff>
    </xdr:to>
    <xdr:graphicFrame macro="">
      <xdr:nvGraphicFramePr>
        <xdr:cNvPr id="78" name="Chart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71</xdr:col>
      <xdr:colOff>0</xdr:colOff>
      <xdr:row>1520</xdr:row>
      <xdr:rowOff>0</xdr:rowOff>
    </xdr:from>
    <xdr:to>
      <xdr:col>77</xdr:col>
      <xdr:colOff>409576</xdr:colOff>
      <xdr:row>1532</xdr:row>
      <xdr:rowOff>0</xdr:rowOff>
    </xdr:to>
    <xdr:graphicFrame macro="">
      <xdr:nvGraphicFramePr>
        <xdr:cNvPr id="79" name="Chart 7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vidst/AppData/Local/Microsoft/Windows/INetCache/Content.Outlook/8JCGVR6M/raw%20data-%20fig%202C_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C"/>
      <sheetName val=" IC50s 2016-03-11"/>
      <sheetName val="IC50s 2016-04-17"/>
      <sheetName val="IC50s 2016-04-24"/>
      <sheetName val="IC50s 2016-05-07"/>
      <sheetName val="IC50s 2016-05-15"/>
      <sheetName val="IC50s 2016-05-22"/>
      <sheetName val="IC50s 2016-05-29"/>
    </sheetNames>
    <sheetDataSet>
      <sheetData sheetId="0"/>
      <sheetData sheetId="1">
        <row r="7">
          <cell r="E7" t="str">
            <v>Experiment results</v>
          </cell>
          <cell r="F7" t="str">
            <v>Fit</v>
          </cell>
        </row>
        <row r="8">
          <cell r="C8">
            <v>0.5</v>
          </cell>
          <cell r="E8">
            <v>93.248719663483612</v>
          </cell>
          <cell r="F8">
            <v>94.217723782316625</v>
          </cell>
        </row>
        <row r="9">
          <cell r="C9">
            <v>0.375</v>
          </cell>
          <cell r="E9">
            <v>92.506531318896847</v>
          </cell>
          <cell r="F9">
            <v>93.432061272489889</v>
          </cell>
        </row>
        <row r="10">
          <cell r="C10">
            <v>0.28125</v>
          </cell>
          <cell r="E10">
            <v>90.972196377090441</v>
          </cell>
          <cell r="F10">
            <v>91.594969714660621</v>
          </cell>
        </row>
        <row r="11">
          <cell r="C11">
            <v>0.2109375</v>
          </cell>
          <cell r="E11">
            <v>89.156710974615265</v>
          </cell>
          <cell r="F11">
            <v>87.459874875861644</v>
          </cell>
        </row>
        <row r="12">
          <cell r="C12">
            <v>0.158203125</v>
          </cell>
          <cell r="E12">
            <v>80.623764330265686</v>
          </cell>
          <cell r="F12">
            <v>78.900158131073908</v>
          </cell>
        </row>
        <row r="13">
          <cell r="C13">
            <v>0.11865234375</v>
          </cell>
          <cell r="E13">
            <v>62.910084740997441</v>
          </cell>
          <cell r="F13">
            <v>63.895387330267162</v>
          </cell>
        </row>
        <row r="14">
          <cell r="C14">
            <v>8.89892578125E-2</v>
          </cell>
          <cell r="E14">
            <v>43.753261399133116</v>
          </cell>
          <cell r="F14">
            <v>43.924744234704306</v>
          </cell>
        </row>
        <row r="15">
          <cell r="C15">
            <v>6.6741943359375E-2</v>
          </cell>
          <cell r="E15">
            <v>22.426419140724342</v>
          </cell>
          <cell r="F15">
            <v>25.232757055515492</v>
          </cell>
        </row>
        <row r="16">
          <cell r="C16">
            <v>5.005645751953125E-2</v>
          </cell>
          <cell r="E16">
            <v>18.520443071065916</v>
          </cell>
          <cell r="F16">
            <v>12.691212642601386</v>
          </cell>
        </row>
        <row r="17">
          <cell r="C17">
            <v>3.7542343139648438E-2</v>
          </cell>
          <cell r="E17">
            <v>0</v>
          </cell>
          <cell r="F17">
            <v>6.0392327716037357</v>
          </cell>
        </row>
        <row r="18">
          <cell r="C18">
            <v>2.8156757354736328E-2</v>
          </cell>
          <cell r="E18">
            <v>9.123559172557572</v>
          </cell>
          <cell r="F18">
            <v>2.9458642992382948</v>
          </cell>
        </row>
        <row r="19">
          <cell r="C19">
            <v>2.1117568016052246E-2</v>
          </cell>
          <cell r="E19">
            <v>3.8692780340517041</v>
          </cell>
          <cell r="F19">
            <v>1.5956160857768253</v>
          </cell>
        </row>
        <row r="20">
          <cell r="C20">
            <v>1.5838176012039185E-2</v>
          </cell>
          <cell r="E20">
            <v>0</v>
          </cell>
          <cell r="F20">
            <v>1.022585581847963</v>
          </cell>
        </row>
        <row r="21">
          <cell r="C21">
            <v>1.1878632009029388E-2</v>
          </cell>
          <cell r="E21">
            <v>0</v>
          </cell>
          <cell r="F21">
            <v>0.782307188567259</v>
          </cell>
        </row>
        <row r="22">
          <cell r="C22">
            <v>8.9089740067720413E-3</v>
          </cell>
          <cell r="E22">
            <v>0</v>
          </cell>
          <cell r="F22">
            <v>0.68206461062774792</v>
          </cell>
        </row>
        <row r="23">
          <cell r="C23">
            <v>6.681730505079031E-3</v>
          </cell>
          <cell r="E23">
            <v>0</v>
          </cell>
          <cell r="F23">
            <v>0.64033245912665393</v>
          </cell>
        </row>
        <row r="24">
          <cell r="C24">
            <v>5.0112978788092732E-3</v>
          </cell>
          <cell r="E24">
            <v>0</v>
          </cell>
          <cell r="F24">
            <v>0.62297418613864863</v>
          </cell>
        </row>
        <row r="25">
          <cell r="C25">
            <v>3.7584734091069549E-3</v>
          </cell>
          <cell r="E25">
            <v>0</v>
          </cell>
          <cell r="F25">
            <v>0.61575674943000536</v>
          </cell>
        </row>
        <row r="26">
          <cell r="C26">
            <v>2.8188550568302162E-3</v>
          </cell>
          <cell r="E26">
            <v>0</v>
          </cell>
          <cell r="F26">
            <v>0.61275625223996144</v>
          </cell>
        </row>
        <row r="27">
          <cell r="C27">
            <v>0</v>
          </cell>
          <cell r="E27">
            <v>0</v>
          </cell>
          <cell r="F27">
            <v>0.61062157555790009</v>
          </cell>
        </row>
        <row r="34">
          <cell r="C34">
            <v>0.5</v>
          </cell>
          <cell r="E34">
            <v>93.813386162850676</v>
          </cell>
          <cell r="F34">
            <v>91.991782675349057</v>
          </cell>
        </row>
        <row r="35">
          <cell r="C35">
            <v>0.375</v>
          </cell>
          <cell r="E35">
            <v>92.947242060697178</v>
          </cell>
          <cell r="F35">
            <v>91.961710745038175</v>
          </cell>
        </row>
        <row r="36">
          <cell r="C36">
            <v>0.28125</v>
          </cell>
          <cell r="E36">
            <v>91.481886840848333</v>
          </cell>
          <cell r="F36">
            <v>91.810789314312558</v>
          </cell>
        </row>
        <row r="37">
          <cell r="C37">
            <v>0.2109375</v>
          </cell>
          <cell r="E37">
            <v>88.702128774137009</v>
          </cell>
          <cell r="F37">
            <v>91.060600704753881</v>
          </cell>
        </row>
        <row r="38">
          <cell r="C38">
            <v>0.158203125</v>
          </cell>
          <cell r="E38">
            <v>86.699697187507596</v>
          </cell>
          <cell r="F38">
            <v>87.502272377698958</v>
          </cell>
        </row>
        <row r="39">
          <cell r="C39">
            <v>0.11865234375</v>
          </cell>
          <cell r="E39">
            <v>74.825934303439112</v>
          </cell>
          <cell r="F39">
            <v>73.75210854277222</v>
          </cell>
        </row>
        <row r="40">
          <cell r="C40">
            <v>8.89892578125E-2</v>
          </cell>
          <cell r="E40">
            <v>44.873093193653013</v>
          </cell>
          <cell r="F40">
            <v>45.474856318042939</v>
          </cell>
        </row>
        <row r="41">
          <cell r="C41">
            <v>6.6741943359375E-2</v>
          </cell>
          <cell r="E41">
            <v>24.964949768485877</v>
          </cell>
          <cell r="F41">
            <v>24.763278684102701</v>
          </cell>
        </row>
        <row r="42">
          <cell r="C42">
            <v>5.005645751953125E-2</v>
          </cell>
          <cell r="E42">
            <v>18.244624503217821</v>
          </cell>
          <cell r="F42">
            <v>18.235844392423246</v>
          </cell>
        </row>
        <row r="43">
          <cell r="C43">
            <v>3.7542343139648438E-2</v>
          </cell>
          <cell r="E43">
            <v>10.800034031660044</v>
          </cell>
          <cell r="F43">
            <v>6.0392327716037357</v>
          </cell>
        </row>
        <row r="44">
          <cell r="C44">
            <v>2.8156757354736328E-2</v>
          </cell>
          <cell r="E44">
            <v>17.374262263355934</v>
          </cell>
          <cell r="F44">
            <v>2.9458642992382948</v>
          </cell>
        </row>
        <row r="45">
          <cell r="C45">
            <v>2.1117568016052246E-2</v>
          </cell>
          <cell r="E45">
            <v>16.954997526631278</v>
          </cell>
          <cell r="F45">
            <v>1.5956160857768253</v>
          </cell>
        </row>
        <row r="46">
          <cell r="C46">
            <v>1.5838176012039185E-2</v>
          </cell>
          <cell r="E46">
            <v>5.1822378618071046</v>
          </cell>
          <cell r="F46">
            <v>1.022585581847963</v>
          </cell>
        </row>
        <row r="47">
          <cell r="C47">
            <v>1.1878632009029388E-2</v>
          </cell>
          <cell r="E47">
            <v>4.8189206929785566</v>
          </cell>
          <cell r="F47">
            <v>0.782307188567259</v>
          </cell>
        </row>
        <row r="48">
          <cell r="C48">
            <v>8.9089740067720413E-3</v>
          </cell>
          <cell r="E48">
            <v>12.706918966814385</v>
          </cell>
          <cell r="F48">
            <v>0.68206461062774792</v>
          </cell>
        </row>
        <row r="49">
          <cell r="C49">
            <v>6.681730505079031E-3</v>
          </cell>
          <cell r="E49">
            <v>9.0037505611111008</v>
          </cell>
          <cell r="F49">
            <v>0.64033245912665393</v>
          </cell>
        </row>
        <row r="50">
          <cell r="C50">
            <v>5.0112978788092732E-3</v>
          </cell>
          <cell r="E50">
            <v>0</v>
          </cell>
          <cell r="F50">
            <v>0.62297418613864863</v>
          </cell>
        </row>
        <row r="51">
          <cell r="C51">
            <v>3.7584734091069549E-3</v>
          </cell>
          <cell r="E51">
            <v>7.6682944906747874</v>
          </cell>
          <cell r="F51">
            <v>0.61575674943000536</v>
          </cell>
        </row>
        <row r="52">
          <cell r="C52">
            <v>2.8188550568302162E-3</v>
          </cell>
          <cell r="E52">
            <v>7.6441556965873847</v>
          </cell>
          <cell r="F52">
            <v>0.61275625223996144</v>
          </cell>
        </row>
        <row r="53">
          <cell r="C53">
            <v>0</v>
          </cell>
          <cell r="E53">
            <v>0</v>
          </cell>
          <cell r="F53">
            <v>0.61062157555790009</v>
          </cell>
        </row>
        <row r="63">
          <cell r="C63">
            <v>0.5</v>
          </cell>
          <cell r="E63">
            <v>91.247042156691222</v>
          </cell>
          <cell r="F63">
            <v>90.458631588639349</v>
          </cell>
        </row>
        <row r="64">
          <cell r="C64">
            <v>0.375</v>
          </cell>
          <cell r="E64">
            <v>91.519651978174579</v>
          </cell>
          <cell r="F64">
            <v>90.426202434095046</v>
          </cell>
        </row>
        <row r="65">
          <cell r="C65">
            <v>0.28125</v>
          </cell>
          <cell r="E65">
            <v>90.560488111428612</v>
          </cell>
          <cell r="F65">
            <v>90.239330167793611</v>
          </cell>
        </row>
        <row r="66">
          <cell r="C66">
            <v>0.2109375</v>
          </cell>
          <cell r="E66">
            <v>88.73185926999399</v>
          </cell>
          <cell r="F66">
            <v>89.175666898384861</v>
          </cell>
        </row>
        <row r="67">
          <cell r="C67">
            <v>0.158203125</v>
          </cell>
          <cell r="E67">
            <v>80.467263677117046</v>
          </cell>
          <cell r="F67">
            <v>83.520357887826023</v>
          </cell>
        </row>
        <row r="68">
          <cell r="C68">
            <v>0.11865234375</v>
          </cell>
          <cell r="E68">
            <v>63.639918094498974</v>
          </cell>
          <cell r="F68">
            <v>61.654177597326992</v>
          </cell>
        </row>
        <row r="69">
          <cell r="C69">
            <v>8.89892578125E-2</v>
          </cell>
          <cell r="E69">
            <v>26.245453757279911</v>
          </cell>
          <cell r="F69">
            <v>27.150612571389104</v>
          </cell>
        </row>
        <row r="70">
          <cell r="C70">
            <v>6.6741943359375E-2</v>
          </cell>
          <cell r="E70">
            <v>9.5829891071023461</v>
          </cell>
          <cell r="F70">
            <v>10.594773517197041</v>
          </cell>
        </row>
        <row r="71">
          <cell r="C71">
            <v>5.005645751953125E-2</v>
          </cell>
          <cell r="E71">
            <v>8.0343104301807244</v>
          </cell>
          <cell r="F71">
            <v>6.8085198482850728</v>
          </cell>
        </row>
        <row r="72">
          <cell r="C72">
            <v>3.7542343139648438E-2</v>
          </cell>
          <cell r="E72">
            <v>0</v>
          </cell>
          <cell r="F72">
            <v>6.0392327716037357</v>
          </cell>
        </row>
        <row r="73">
          <cell r="C73">
            <v>2.8156757354736328E-2</v>
          </cell>
          <cell r="E73">
            <v>1.4606838993768467</v>
          </cell>
          <cell r="F73">
            <v>2.9458642992382948</v>
          </cell>
        </row>
        <row r="74">
          <cell r="C74">
            <v>2.1117568016052246E-2</v>
          </cell>
          <cell r="E74">
            <v>0</v>
          </cell>
          <cell r="F74">
            <v>1.5956160857768253</v>
          </cell>
        </row>
        <row r="75">
          <cell r="C75">
            <v>1.5838176012039185E-2</v>
          </cell>
          <cell r="E75">
            <v>0</v>
          </cell>
          <cell r="F75">
            <v>1.022585581847963</v>
          </cell>
        </row>
        <row r="76">
          <cell r="C76">
            <v>1.1878632009029388E-2</v>
          </cell>
          <cell r="E76">
            <v>0</v>
          </cell>
          <cell r="F76">
            <v>0.782307188567259</v>
          </cell>
        </row>
        <row r="77">
          <cell r="C77">
            <v>8.9089740067720413E-3</v>
          </cell>
          <cell r="E77">
            <v>0</v>
          </cell>
          <cell r="F77">
            <v>0.68206461062774792</v>
          </cell>
        </row>
        <row r="78">
          <cell r="C78">
            <v>6.681730505079031E-3</v>
          </cell>
          <cell r="E78">
            <v>0</v>
          </cell>
          <cell r="F78">
            <v>0.64033245912665393</v>
          </cell>
        </row>
        <row r="79">
          <cell r="C79">
            <v>5.0112978788092732E-3</v>
          </cell>
          <cell r="E79">
            <v>0</v>
          </cell>
          <cell r="F79">
            <v>0.62297418613864863</v>
          </cell>
        </row>
        <row r="80">
          <cell r="C80">
            <v>3.7584734091069549E-3</v>
          </cell>
          <cell r="E80">
            <v>0</v>
          </cell>
          <cell r="F80">
            <v>0.61575674943000536</v>
          </cell>
        </row>
        <row r="81">
          <cell r="C81">
            <v>2.8188550568302162E-3</v>
          </cell>
          <cell r="E81">
            <v>0</v>
          </cell>
          <cell r="F81">
            <v>0.61275625223996144</v>
          </cell>
        </row>
        <row r="82">
          <cell r="C82">
            <v>0</v>
          </cell>
          <cell r="E82">
            <v>0</v>
          </cell>
          <cell r="F82">
            <v>0.61062157555790009</v>
          </cell>
        </row>
        <row r="91">
          <cell r="C91">
            <v>0.5</v>
          </cell>
          <cell r="E91">
            <v>86.758161385346739</v>
          </cell>
          <cell r="F91">
            <v>88.176420700728684</v>
          </cell>
        </row>
        <row r="92">
          <cell r="C92">
            <v>0.375</v>
          </cell>
          <cell r="E92">
            <v>89.316486666302566</v>
          </cell>
          <cell r="F92">
            <v>88.029356923786935</v>
          </cell>
        </row>
        <row r="93">
          <cell r="C93">
            <v>0.28125</v>
          </cell>
          <cell r="E93">
            <v>87.652896102369382</v>
          </cell>
          <cell r="F93">
            <v>87.534715961478511</v>
          </cell>
        </row>
        <row r="94">
          <cell r="C94">
            <v>0.2109375</v>
          </cell>
          <cell r="E94">
            <v>85.979440461540051</v>
          </cell>
          <cell r="F94">
            <v>85.905822200488416</v>
          </cell>
        </row>
        <row r="95">
          <cell r="C95">
            <v>0.158203125</v>
          </cell>
          <cell r="E95">
            <v>80.709313032375007</v>
          </cell>
          <cell r="F95">
            <v>80.894357558807229</v>
          </cell>
        </row>
        <row r="96">
          <cell r="C96">
            <v>0.11865234375</v>
          </cell>
          <cell r="E96">
            <v>68.578792329937713</v>
          </cell>
          <cell r="F96">
            <v>68.219802049792179</v>
          </cell>
        </row>
        <row r="97">
          <cell r="C97">
            <v>8.89892578125E-2</v>
          </cell>
          <cell r="E97">
            <v>46.934482309314838</v>
          </cell>
          <cell r="F97">
            <v>47.505429460604716</v>
          </cell>
        </row>
        <row r="98">
          <cell r="C98">
            <v>6.6741943359375E-2</v>
          </cell>
          <cell r="E98">
            <v>30.291221878011974</v>
          </cell>
          <cell r="F98">
            <v>29.63845721709253</v>
          </cell>
        </row>
        <row r="99">
          <cell r="C99">
            <v>5.005645751953125E-2</v>
          </cell>
          <cell r="E99">
            <v>20.624454855933074</v>
          </cell>
          <cell r="F99">
            <v>20.940474991545187</v>
          </cell>
        </row>
        <row r="100">
          <cell r="C100">
            <v>3.7542343139648438E-2</v>
          </cell>
          <cell r="E100">
            <v>16.053990647514293</v>
          </cell>
          <cell r="F100">
            <v>6.0392327716037357</v>
          </cell>
        </row>
        <row r="101">
          <cell r="C101">
            <v>2.8156757354736328E-2</v>
          </cell>
          <cell r="E101">
            <v>15.138157754627301</v>
          </cell>
          <cell r="F101">
            <v>2.9458642992382948</v>
          </cell>
        </row>
        <row r="102">
          <cell r="C102">
            <v>2.1117568016052246E-2</v>
          </cell>
          <cell r="E102">
            <v>7.7294542318042119</v>
          </cell>
          <cell r="F102">
            <v>1.5956160857768253</v>
          </cell>
        </row>
        <row r="103">
          <cell r="C103">
            <v>1.5838176012039185E-2</v>
          </cell>
          <cell r="E103">
            <v>4.163593204945526</v>
          </cell>
          <cell r="F103">
            <v>1.022585581847963</v>
          </cell>
        </row>
        <row r="104">
          <cell r="C104">
            <v>1.1878632009029388E-2</v>
          </cell>
          <cell r="E104">
            <v>10.466443381792079</v>
          </cell>
          <cell r="F104">
            <v>0.782307188567259</v>
          </cell>
        </row>
        <row r="105">
          <cell r="C105">
            <v>8.9089740067720413E-3</v>
          </cell>
          <cell r="E105">
            <v>11.058349601992479</v>
          </cell>
          <cell r="F105">
            <v>0.68206461062774792</v>
          </cell>
        </row>
        <row r="106">
          <cell r="C106">
            <v>6.681730505079031E-3</v>
          </cell>
          <cell r="E106">
            <v>0</v>
          </cell>
          <cell r="F106">
            <v>0.64033245912665393</v>
          </cell>
        </row>
        <row r="107">
          <cell r="C107">
            <v>5.0112978788092732E-3</v>
          </cell>
          <cell r="E107">
            <v>6.9634638087170515</v>
          </cell>
          <cell r="F107">
            <v>0.62297418613864863</v>
          </cell>
        </row>
        <row r="108">
          <cell r="C108">
            <v>3.7584734091069549E-3</v>
          </cell>
          <cell r="E108">
            <v>7.4811827878013109</v>
          </cell>
          <cell r="F108">
            <v>0.61575674943000536</v>
          </cell>
        </row>
        <row r="109">
          <cell r="C109">
            <v>2.8188550568302162E-3</v>
          </cell>
          <cell r="E109">
            <v>0</v>
          </cell>
          <cell r="F109">
            <v>0.61275625223996144</v>
          </cell>
        </row>
        <row r="110">
          <cell r="C110">
            <v>0</v>
          </cell>
          <cell r="E110">
            <v>0</v>
          </cell>
          <cell r="F110">
            <v>0.61062157555790009</v>
          </cell>
        </row>
        <row r="119">
          <cell r="C119">
            <v>0.5</v>
          </cell>
          <cell r="E119">
            <v>94.205623817919744</v>
          </cell>
          <cell r="F119">
            <v>93.862595097998437</v>
          </cell>
        </row>
        <row r="120">
          <cell r="C120">
            <v>0.375</v>
          </cell>
          <cell r="E120">
            <v>93.251934568198621</v>
          </cell>
          <cell r="F120">
            <v>93.610300990781866</v>
          </cell>
        </row>
        <row r="121">
          <cell r="C121">
            <v>0.28125</v>
          </cell>
          <cell r="E121">
            <v>92.607635089062683</v>
          </cell>
          <cell r="F121">
            <v>92.790781702741114</v>
          </cell>
        </row>
        <row r="122">
          <cell r="C122">
            <v>0.2109375</v>
          </cell>
          <cell r="E122">
            <v>89.490400962043822</v>
          </cell>
          <cell r="F122">
            <v>90.194871152616656</v>
          </cell>
        </row>
        <row r="123">
          <cell r="C123">
            <v>0.158203125</v>
          </cell>
          <cell r="E123">
            <v>84.101850694843307</v>
          </cell>
          <cell r="F123">
            <v>82.585865046944946</v>
          </cell>
        </row>
        <row r="124">
          <cell r="C124">
            <v>0.11865234375</v>
          </cell>
          <cell r="E124">
            <v>64.011119546717282</v>
          </cell>
          <cell r="F124">
            <v>64.547821228911701</v>
          </cell>
        </row>
        <row r="125">
          <cell r="C125">
            <v>8.89892578125E-2</v>
          </cell>
          <cell r="E125">
            <v>36.463670910106316</v>
          </cell>
          <cell r="F125">
            <v>37.146100047150171</v>
          </cell>
        </row>
        <row r="126">
          <cell r="C126">
            <v>6.6741943359375E-2</v>
          </cell>
          <cell r="E126">
            <v>16.00398146674906</v>
          </cell>
          <cell r="F126">
            <v>14.663834247407749</v>
          </cell>
        </row>
        <row r="127">
          <cell r="C127">
            <v>5.005645751953125E-2</v>
          </cell>
          <cell r="E127">
            <v>3.072142464145855</v>
          </cell>
          <cell r="F127">
            <v>3.804543285320122</v>
          </cell>
        </row>
        <row r="128">
          <cell r="C128">
            <v>3.7542343139648438E-2</v>
          </cell>
          <cell r="E128">
            <v>0.65423958199584131</v>
          </cell>
          <cell r="F128">
            <v>6.0392327716037357</v>
          </cell>
        </row>
        <row r="129">
          <cell r="C129">
            <v>2.8156757354736328E-2</v>
          </cell>
          <cell r="E129">
            <v>4.874271076280257</v>
          </cell>
          <cell r="F129">
            <v>2.9458642992382948</v>
          </cell>
        </row>
        <row r="130">
          <cell r="C130">
            <v>2.1117568016052246E-2</v>
          </cell>
          <cell r="E130">
            <v>0</v>
          </cell>
          <cell r="F130">
            <v>1.5956160857768253</v>
          </cell>
        </row>
        <row r="131">
          <cell r="C131">
            <v>1.5838176012039185E-2</v>
          </cell>
          <cell r="E131">
            <v>0</v>
          </cell>
          <cell r="F131">
            <v>1.022585581847963</v>
          </cell>
        </row>
        <row r="132">
          <cell r="C132">
            <v>1.1878632009029388E-2</v>
          </cell>
          <cell r="E132">
            <v>3.2475425832458993</v>
          </cell>
          <cell r="F132">
            <v>0.782307188567259</v>
          </cell>
        </row>
        <row r="133">
          <cell r="C133">
            <v>8.9089740067720413E-3</v>
          </cell>
          <cell r="E133">
            <v>0</v>
          </cell>
          <cell r="F133">
            <v>0.68206461062774792</v>
          </cell>
        </row>
        <row r="134">
          <cell r="C134">
            <v>6.681730505079031E-3</v>
          </cell>
          <cell r="E134">
            <v>0</v>
          </cell>
          <cell r="F134">
            <v>0.64033245912665393</v>
          </cell>
        </row>
        <row r="135">
          <cell r="C135">
            <v>5.0112978788092732E-3</v>
          </cell>
          <cell r="E135">
            <v>0</v>
          </cell>
          <cell r="F135">
            <v>0.62297418613864863</v>
          </cell>
        </row>
        <row r="136">
          <cell r="C136">
            <v>3.7584734091069549E-3</v>
          </cell>
          <cell r="E136">
            <v>1.3662317198661844</v>
          </cell>
          <cell r="F136">
            <v>0.61575674943000536</v>
          </cell>
        </row>
        <row r="137">
          <cell r="C137">
            <v>2.8188550568302162E-3</v>
          </cell>
          <cell r="E137">
            <v>0</v>
          </cell>
          <cell r="F137">
            <v>0.61275625223996144</v>
          </cell>
        </row>
        <row r="138">
          <cell r="C138">
            <v>0</v>
          </cell>
          <cell r="E138">
            <v>0</v>
          </cell>
          <cell r="F138">
            <v>0.61062157555790009</v>
          </cell>
        </row>
        <row r="147">
          <cell r="C147">
            <v>0.5</v>
          </cell>
          <cell r="E147">
            <v>96.357375201616307</v>
          </cell>
          <cell r="F147">
            <v>94.359831333600638</v>
          </cell>
        </row>
        <row r="148">
          <cell r="C148">
            <v>0.375</v>
          </cell>
          <cell r="E148">
            <v>95.031868660822767</v>
          </cell>
          <cell r="F148">
            <v>94.305440780416973</v>
          </cell>
        </row>
        <row r="149">
          <cell r="C149">
            <v>0.28125</v>
          </cell>
          <cell r="E149">
            <v>94.061317290182004</v>
          </cell>
          <cell r="F149">
            <v>94.077555604235499</v>
          </cell>
        </row>
        <row r="150">
          <cell r="C150">
            <v>0.2109375</v>
          </cell>
          <cell r="E150">
            <v>91.537250303724633</v>
          </cell>
          <cell r="F150">
            <v>93.134050062166992</v>
          </cell>
        </row>
        <row r="151">
          <cell r="C151">
            <v>0.158203125</v>
          </cell>
          <cell r="E151">
            <v>87.64183088565008</v>
          </cell>
          <cell r="F151">
            <v>89.412022153747031</v>
          </cell>
        </row>
        <row r="152">
          <cell r="C152">
            <v>0.11865234375</v>
          </cell>
          <cell r="E152">
            <v>77.321169351284027</v>
          </cell>
          <cell r="F152">
            <v>77.128845732443835</v>
          </cell>
        </row>
        <row r="153">
          <cell r="C153">
            <v>8.89892578125E-2</v>
          </cell>
          <cell r="E153">
            <v>54.202067459197004</v>
          </cell>
          <cell r="F153">
            <v>52.483290947130065</v>
          </cell>
        </row>
        <row r="154">
          <cell r="C154">
            <v>6.6741943359375E-2</v>
          </cell>
          <cell r="E154">
            <v>27.997388135346355</v>
          </cell>
          <cell r="F154">
            <v>30.924059317121049</v>
          </cell>
        </row>
        <row r="155">
          <cell r="C155">
            <v>5.005645751953125E-2</v>
          </cell>
          <cell r="E155">
            <v>23.751328950404236</v>
          </cell>
          <cell r="F155">
            <v>22.076842250951913</v>
          </cell>
        </row>
        <row r="156">
          <cell r="C156">
            <v>3.7542343139648438E-2</v>
          </cell>
          <cell r="E156">
            <v>9.1605639224384809</v>
          </cell>
          <cell r="F156">
            <v>6.0392327716037357</v>
          </cell>
        </row>
        <row r="157">
          <cell r="C157">
            <v>2.8156757354736328E-2</v>
          </cell>
          <cell r="E157">
            <v>0</v>
          </cell>
          <cell r="F157">
            <v>2.9458642992382948</v>
          </cell>
        </row>
        <row r="158">
          <cell r="C158">
            <v>2.1117568016052246E-2</v>
          </cell>
          <cell r="E158">
            <v>0</v>
          </cell>
          <cell r="F158">
            <v>1.5956160857768253</v>
          </cell>
        </row>
        <row r="159">
          <cell r="C159">
            <v>1.5838176012039185E-2</v>
          </cell>
          <cell r="E159">
            <v>0</v>
          </cell>
          <cell r="F159">
            <v>1.022585581847963</v>
          </cell>
        </row>
        <row r="160">
          <cell r="C160">
            <v>1.1878632009029388E-2</v>
          </cell>
          <cell r="E160">
            <v>0</v>
          </cell>
          <cell r="F160">
            <v>0.782307188567259</v>
          </cell>
        </row>
        <row r="161">
          <cell r="C161">
            <v>8.9089740067720413E-3</v>
          </cell>
          <cell r="E161">
            <v>0</v>
          </cell>
          <cell r="F161">
            <v>0.68206461062774792</v>
          </cell>
        </row>
        <row r="162">
          <cell r="C162">
            <v>6.681730505079031E-3</v>
          </cell>
          <cell r="E162">
            <v>0</v>
          </cell>
          <cell r="F162">
            <v>0.64033245912665393</v>
          </cell>
        </row>
        <row r="163">
          <cell r="C163">
            <v>5.0112978788092732E-3</v>
          </cell>
          <cell r="E163">
            <v>0</v>
          </cell>
          <cell r="F163">
            <v>0.62297418613864863</v>
          </cell>
        </row>
        <row r="164">
          <cell r="C164">
            <v>3.7584734091069549E-3</v>
          </cell>
          <cell r="E164">
            <v>0</v>
          </cell>
          <cell r="F164">
            <v>0.61575674943000536</v>
          </cell>
        </row>
        <row r="165">
          <cell r="C165">
            <v>2.8188550568302162E-3</v>
          </cell>
          <cell r="E165">
            <v>0</v>
          </cell>
          <cell r="F165">
            <v>0.61275625223996144</v>
          </cell>
        </row>
        <row r="166">
          <cell r="C166">
            <v>0</v>
          </cell>
          <cell r="E166">
            <v>0</v>
          </cell>
          <cell r="F166">
            <v>0.61062157555790009</v>
          </cell>
        </row>
        <row r="175">
          <cell r="C175">
            <v>0.5</v>
          </cell>
          <cell r="E175">
            <v>92.390564798479275</v>
          </cell>
          <cell r="F175">
            <v>92.411238093755827</v>
          </cell>
        </row>
        <row r="176">
          <cell r="C176">
            <v>0.375</v>
          </cell>
          <cell r="E176">
            <v>92.3531752657277</v>
          </cell>
          <cell r="F176">
            <v>92.206844388636213</v>
          </cell>
        </row>
        <row r="177">
          <cell r="C177">
            <v>0.28125</v>
          </cell>
          <cell r="E177">
            <v>91.254381983482006</v>
          </cell>
          <cell r="F177">
            <v>91.450329082585483</v>
          </cell>
        </row>
        <row r="178">
          <cell r="C178">
            <v>0.2109375</v>
          </cell>
          <cell r="E178">
            <v>87.985907328952706</v>
          </cell>
          <cell r="F178">
            <v>88.735909835299765</v>
          </cell>
        </row>
        <row r="179">
          <cell r="C179">
            <v>0.158203125</v>
          </cell>
          <cell r="E179">
            <v>81.259817998661148</v>
          </cell>
          <cell r="F179">
            <v>79.98689140872591</v>
          </cell>
        </row>
        <row r="180">
          <cell r="C180">
            <v>0.11865234375</v>
          </cell>
          <cell r="E180">
            <v>59.116433854993588</v>
          </cell>
          <cell r="F180">
            <v>59.326265876663513</v>
          </cell>
        </row>
        <row r="181">
          <cell r="C181">
            <v>8.89892578125E-2</v>
          </cell>
          <cell r="E181">
            <v>31.662214755264927</v>
          </cell>
          <cell r="F181">
            <v>33.119015407434617</v>
          </cell>
        </row>
        <row r="182">
          <cell r="C182">
            <v>6.6741943359375E-2</v>
          </cell>
          <cell r="E182">
            <v>20.333131278603467</v>
          </cell>
          <cell r="F182">
            <v>17.236219123195937</v>
          </cell>
        </row>
        <row r="183">
          <cell r="C183">
            <v>5.005645751953125E-2</v>
          </cell>
          <cell r="E183">
            <v>9.5643844966066478</v>
          </cell>
          <cell r="F183">
            <v>11.446035645619332</v>
          </cell>
        </row>
        <row r="184">
          <cell r="C184">
            <v>3.7542343139648438E-2</v>
          </cell>
          <cell r="E184">
            <v>4.619246183692594</v>
          </cell>
          <cell r="F184">
            <v>6.0392327716037357</v>
          </cell>
        </row>
        <row r="185">
          <cell r="C185">
            <v>2.8156757354736328E-2</v>
          </cell>
          <cell r="E185">
            <v>0</v>
          </cell>
          <cell r="F185">
            <v>2.9458642992382948</v>
          </cell>
        </row>
        <row r="186">
          <cell r="C186">
            <v>2.1117568016052246E-2</v>
          </cell>
          <cell r="E186">
            <v>0</v>
          </cell>
          <cell r="F186">
            <v>1.5956160857768253</v>
          </cell>
        </row>
        <row r="187">
          <cell r="C187">
            <v>1.5838176012039185E-2</v>
          </cell>
          <cell r="E187">
            <v>0</v>
          </cell>
          <cell r="F187">
            <v>1.022585581847963</v>
          </cell>
        </row>
        <row r="188">
          <cell r="C188">
            <v>1.1878632009029388E-2</v>
          </cell>
          <cell r="E188">
            <v>0</v>
          </cell>
          <cell r="F188">
            <v>0.782307188567259</v>
          </cell>
        </row>
        <row r="189">
          <cell r="C189">
            <v>8.9089740067720413E-3</v>
          </cell>
          <cell r="E189">
            <v>2.5784883265645542</v>
          </cell>
          <cell r="F189">
            <v>0.68206461062774792</v>
          </cell>
        </row>
        <row r="190">
          <cell r="C190">
            <v>6.681730505079031E-3</v>
          </cell>
          <cell r="E190">
            <v>0</v>
          </cell>
          <cell r="F190">
            <v>0.64033245912665393</v>
          </cell>
        </row>
        <row r="191">
          <cell r="C191">
            <v>5.0112978788092732E-3</v>
          </cell>
          <cell r="E191">
            <v>0</v>
          </cell>
          <cell r="F191">
            <v>0.62297418613864863</v>
          </cell>
        </row>
        <row r="192">
          <cell r="C192">
            <v>3.7584734091069549E-3</v>
          </cell>
          <cell r="E192">
            <v>0</v>
          </cell>
          <cell r="F192">
            <v>0.61575674943000536</v>
          </cell>
        </row>
        <row r="193">
          <cell r="C193">
            <v>2.8188550568302162E-3</v>
          </cell>
          <cell r="E193">
            <v>0.84411287010391911</v>
          </cell>
          <cell r="F193">
            <v>0.61275625223996144</v>
          </cell>
        </row>
        <row r="194">
          <cell r="C194">
            <v>0</v>
          </cell>
          <cell r="E194">
            <v>0</v>
          </cell>
          <cell r="F194">
            <v>0.61062157555790009</v>
          </cell>
        </row>
        <row r="203">
          <cell r="C203">
            <v>0.5</v>
          </cell>
          <cell r="E203">
            <v>92.937478343293805</v>
          </cell>
          <cell r="F203">
            <v>92.912293670923759</v>
          </cell>
        </row>
        <row r="204">
          <cell r="C204">
            <v>0.375</v>
          </cell>
          <cell r="E204">
            <v>92.729537344653465</v>
          </cell>
          <cell r="F204">
            <v>92.661418490634489</v>
          </cell>
        </row>
        <row r="205">
          <cell r="C205">
            <v>0.28125</v>
          </cell>
          <cell r="E205">
            <v>91.664186142006926</v>
          </cell>
          <cell r="F205">
            <v>91.735934293743838</v>
          </cell>
        </row>
        <row r="206">
          <cell r="C206">
            <v>0.2109375</v>
          </cell>
          <cell r="E206">
            <v>88.980165205845466</v>
          </cell>
          <cell r="F206">
            <v>88.461224390467606</v>
          </cell>
        </row>
        <row r="207">
          <cell r="C207">
            <v>0.158203125</v>
          </cell>
          <cell r="E207">
            <v>77.124060653803937</v>
          </cell>
          <cell r="F207">
            <v>78.391113709435913</v>
          </cell>
        </row>
        <row r="208">
          <cell r="C208">
            <v>0.11865234375</v>
          </cell>
          <cell r="E208">
            <v>58.750696871527666</v>
          </cell>
          <cell r="F208">
            <v>57.228254900435502</v>
          </cell>
        </row>
        <row r="209">
          <cell r="C209">
            <v>8.89892578125E-2</v>
          </cell>
          <cell r="E209">
            <v>33.061670457577982</v>
          </cell>
          <cell r="F209">
            <v>34.692957129282533</v>
          </cell>
        </row>
        <row r="210">
          <cell r="C210">
            <v>6.6741943359375E-2</v>
          </cell>
          <cell r="E210">
            <v>24.189197922407356</v>
          </cell>
          <cell r="F210">
            <v>22.910791951072966</v>
          </cell>
        </row>
        <row r="211">
          <cell r="C211">
            <v>5.005645751953125E-2</v>
          </cell>
          <cell r="E211">
            <v>18.475144298783562</v>
          </cell>
          <cell r="F211">
            <v>18.915974094688323</v>
          </cell>
        </row>
        <row r="212">
          <cell r="C212">
            <v>3.7542343139648438E-2</v>
          </cell>
          <cell r="E212">
            <v>5.6882440405893071</v>
          </cell>
          <cell r="F212">
            <v>6.0392327716037357</v>
          </cell>
        </row>
        <row r="213">
          <cell r="C213">
            <v>2.8156757354736328E-2</v>
          </cell>
          <cell r="E213">
            <v>7.3251319846667773</v>
          </cell>
          <cell r="F213">
            <v>2.9458642992382948</v>
          </cell>
        </row>
        <row r="214">
          <cell r="C214">
            <v>2.1117568016052246E-2</v>
          </cell>
          <cell r="E214">
            <v>0</v>
          </cell>
          <cell r="F214">
            <v>1.5956160857768253</v>
          </cell>
        </row>
        <row r="215">
          <cell r="C215">
            <v>1.5838176012039185E-2</v>
          </cell>
          <cell r="E215">
            <v>13.534061572666111</v>
          </cell>
          <cell r="F215">
            <v>1.022585581847963</v>
          </cell>
        </row>
        <row r="216">
          <cell r="C216">
            <v>1.1878632009029388E-2</v>
          </cell>
          <cell r="E216">
            <v>12.830901594505074</v>
          </cell>
          <cell r="F216">
            <v>0.782307188567259</v>
          </cell>
        </row>
        <row r="217">
          <cell r="C217">
            <v>8.9089740067720413E-3</v>
          </cell>
          <cell r="E217">
            <v>8.3121082072666432</v>
          </cell>
          <cell r="F217">
            <v>0.68206461062774792</v>
          </cell>
        </row>
        <row r="218">
          <cell r="C218">
            <v>6.681730505079031E-3</v>
          </cell>
          <cell r="E218">
            <v>2.4275023596477374</v>
          </cell>
          <cell r="F218">
            <v>0.64033245912665393</v>
          </cell>
        </row>
        <row r="219">
          <cell r="C219">
            <v>5.0112978788092732E-3</v>
          </cell>
          <cell r="E219">
            <v>0</v>
          </cell>
          <cell r="F219">
            <v>0.62297418613864863</v>
          </cell>
        </row>
        <row r="220">
          <cell r="C220">
            <v>3.7584734091069549E-3</v>
          </cell>
          <cell r="E220">
            <v>11.854442047500601</v>
          </cell>
          <cell r="F220">
            <v>0.61575674943000536</v>
          </cell>
        </row>
        <row r="221">
          <cell r="C221">
            <v>2.8188550568302162E-3</v>
          </cell>
          <cell r="E221">
            <v>14.893190666430844</v>
          </cell>
          <cell r="F221">
            <v>0.61275625223996144</v>
          </cell>
        </row>
        <row r="222">
          <cell r="C222">
            <v>0</v>
          </cell>
          <cell r="E222">
            <v>0</v>
          </cell>
          <cell r="F222">
            <v>0.61062157555790009</v>
          </cell>
        </row>
        <row r="231">
          <cell r="C231">
            <v>0.5</v>
          </cell>
          <cell r="E231">
            <v>85.878152228485021</v>
          </cell>
          <cell r="F231">
            <v>85.977982668827408</v>
          </cell>
        </row>
        <row r="232">
          <cell r="C232">
            <v>0.375</v>
          </cell>
          <cell r="E232">
            <v>86.362700121936342</v>
          </cell>
          <cell r="F232">
            <v>85.925686273009418</v>
          </cell>
        </row>
        <row r="233">
          <cell r="C233">
            <v>0.28125</v>
          </cell>
          <cell r="E233">
            <v>85.553511632980715</v>
          </cell>
          <cell r="F233">
            <v>85.663834015993487</v>
          </cell>
        </row>
        <row r="234">
          <cell r="C234">
            <v>0.2109375</v>
          </cell>
          <cell r="E234">
            <v>84.297427123198318</v>
          </cell>
          <cell r="F234">
            <v>84.371435023180453</v>
          </cell>
        </row>
        <row r="235">
          <cell r="C235">
            <v>0.158203125</v>
          </cell>
          <cell r="E235">
            <v>78.070152565323397</v>
          </cell>
          <cell r="F235">
            <v>78.418183693290004</v>
          </cell>
        </row>
        <row r="236">
          <cell r="C236">
            <v>0.11865234375</v>
          </cell>
          <cell r="E236">
            <v>58.140434708128552</v>
          </cell>
          <cell r="F236">
            <v>57.787850150215078</v>
          </cell>
        </row>
        <row r="237">
          <cell r="C237">
            <v>8.89892578125E-2</v>
          </cell>
          <cell r="E237">
            <v>24.070833974103166</v>
          </cell>
          <cell r="F237">
            <v>24.395411224812939</v>
          </cell>
        </row>
        <row r="238">
          <cell r="C238">
            <v>6.6741943359375E-2</v>
          </cell>
          <cell r="E238">
            <v>5.7208377307199632</v>
          </cell>
          <cell r="F238">
            <v>5.4092990274481565</v>
          </cell>
        </row>
        <row r="239">
          <cell r="C239">
            <v>5.005645751953125E-2</v>
          </cell>
          <cell r="E239">
            <v>0</v>
          </cell>
          <cell r="F239">
            <v>0.14351589872956083</v>
          </cell>
        </row>
        <row r="240">
          <cell r="C240">
            <v>3.7542343139648438E-2</v>
          </cell>
          <cell r="E240">
            <v>0.83945047053187727</v>
          </cell>
          <cell r="F240">
            <v>6.0392327716037357</v>
          </cell>
        </row>
        <row r="241">
          <cell r="C241">
            <v>2.8156757354736328E-2</v>
          </cell>
          <cell r="E241">
            <v>0</v>
          </cell>
          <cell r="F241">
            <v>2.9458642992382948</v>
          </cell>
        </row>
        <row r="242">
          <cell r="C242">
            <v>2.1117568016052246E-2</v>
          </cell>
          <cell r="E242">
            <v>3.1493245034162398</v>
          </cell>
          <cell r="F242">
            <v>1.5956160857768253</v>
          </cell>
        </row>
        <row r="243">
          <cell r="C243">
            <v>1.5838176012039185E-2</v>
          </cell>
          <cell r="E243">
            <v>0</v>
          </cell>
          <cell r="F243">
            <v>1.022585581847963</v>
          </cell>
        </row>
        <row r="244">
          <cell r="C244">
            <v>1.1878632009029388E-2</v>
          </cell>
          <cell r="E244">
            <v>0</v>
          </cell>
          <cell r="F244">
            <v>0.782307188567259</v>
          </cell>
        </row>
        <row r="245">
          <cell r="C245">
            <v>8.9089740067720413E-3</v>
          </cell>
          <cell r="E245">
            <v>0</v>
          </cell>
          <cell r="F245">
            <v>0.68206461062774792</v>
          </cell>
        </row>
        <row r="246">
          <cell r="C246">
            <v>6.681730505079031E-3</v>
          </cell>
          <cell r="E246">
            <v>0</v>
          </cell>
          <cell r="F246">
            <v>0.64033245912665393</v>
          </cell>
        </row>
        <row r="247">
          <cell r="C247">
            <v>5.0112978788092732E-3</v>
          </cell>
          <cell r="E247">
            <v>0</v>
          </cell>
          <cell r="F247">
            <v>0.62297418613864863</v>
          </cell>
        </row>
        <row r="248">
          <cell r="C248">
            <v>3.7584734091069549E-3</v>
          </cell>
          <cell r="E248">
            <v>2.756355959672474</v>
          </cell>
          <cell r="F248">
            <v>0.61575674943000536</v>
          </cell>
        </row>
        <row r="249">
          <cell r="C249">
            <v>2.8188550568302162E-3</v>
          </cell>
          <cell r="E249">
            <v>0</v>
          </cell>
          <cell r="F249">
            <v>0.61275625223996144</v>
          </cell>
        </row>
        <row r="250">
          <cell r="C250">
            <v>0</v>
          </cell>
          <cell r="E250">
            <v>0</v>
          </cell>
          <cell r="F250">
            <v>0.61062157555790009</v>
          </cell>
        </row>
        <row r="259">
          <cell r="C259">
            <v>0.5</v>
          </cell>
          <cell r="E259">
            <v>95.971431328474807</v>
          </cell>
          <cell r="F259">
            <v>95.326427336237288</v>
          </cell>
        </row>
        <row r="260">
          <cell r="C260">
            <v>0.375</v>
          </cell>
          <cell r="E260">
            <v>95.069813498700952</v>
          </cell>
          <cell r="F260">
            <v>95.242053338202311</v>
          </cell>
        </row>
        <row r="261">
          <cell r="C261">
            <v>0.28125</v>
          </cell>
          <cell r="E261">
            <v>94.219541975947607</v>
          </cell>
          <cell r="F261">
            <v>94.869576783748414</v>
          </cell>
        </row>
        <row r="262">
          <cell r="C262">
            <v>0.2109375</v>
          </cell>
          <cell r="E262">
            <v>93.208238714858396</v>
          </cell>
          <cell r="F262">
            <v>93.25071512082296</v>
          </cell>
        </row>
        <row r="263">
          <cell r="C263">
            <v>0.158203125</v>
          </cell>
          <cell r="E263">
            <v>87.583111979536426</v>
          </cell>
          <cell r="F263">
            <v>86.665114160919572</v>
          </cell>
        </row>
        <row r="264">
          <cell r="C264">
            <v>0.11865234375</v>
          </cell>
          <cell r="E264">
            <v>64.098161618876404</v>
          </cell>
          <cell r="F264">
            <v>65.705001192173597</v>
          </cell>
        </row>
        <row r="265">
          <cell r="C265">
            <v>8.89892578125E-2</v>
          </cell>
          <cell r="E265">
            <v>32.594915310422635</v>
          </cell>
          <cell r="F265">
            <v>30.321127264363668</v>
          </cell>
        </row>
        <row r="266">
          <cell r="C266">
            <v>6.6741943359375E-2</v>
          </cell>
          <cell r="E266">
            <v>3.331235208226424</v>
          </cell>
          <cell r="F266">
            <v>6.3757202016081038</v>
          </cell>
        </row>
        <row r="267">
          <cell r="C267">
            <v>5.005645751953125E-2</v>
          </cell>
          <cell r="E267">
            <v>0</v>
          </cell>
          <cell r="F267">
            <v>-1.6805898470056206</v>
          </cell>
        </row>
        <row r="268">
          <cell r="C268">
            <v>3.7542343139648438E-2</v>
          </cell>
          <cell r="E268">
            <v>0</v>
          </cell>
          <cell r="F268">
            <v>6.0392327716037357</v>
          </cell>
        </row>
        <row r="269">
          <cell r="C269">
            <v>2.8156757354736328E-2</v>
          </cell>
          <cell r="E269">
            <v>0</v>
          </cell>
          <cell r="F269">
            <v>2.9458642992382948</v>
          </cell>
        </row>
        <row r="270">
          <cell r="C270">
            <v>2.1117568016052246E-2</v>
          </cell>
          <cell r="E270">
            <v>0</v>
          </cell>
          <cell r="F270">
            <v>1.5956160857768253</v>
          </cell>
        </row>
        <row r="271">
          <cell r="C271">
            <v>1.5838176012039185E-2</v>
          </cell>
          <cell r="E271">
            <v>0</v>
          </cell>
          <cell r="F271">
            <v>1.022585581847963</v>
          </cell>
        </row>
        <row r="272">
          <cell r="C272">
            <v>1.1878632009029388E-2</v>
          </cell>
          <cell r="E272">
            <v>0</v>
          </cell>
          <cell r="F272">
            <v>0.782307188567259</v>
          </cell>
        </row>
        <row r="273">
          <cell r="C273">
            <v>8.9089740067720413E-3</v>
          </cell>
          <cell r="E273">
            <v>0</v>
          </cell>
          <cell r="F273">
            <v>0.68206461062774792</v>
          </cell>
        </row>
        <row r="274">
          <cell r="C274">
            <v>6.681730505079031E-3</v>
          </cell>
          <cell r="E274">
            <v>0</v>
          </cell>
          <cell r="F274">
            <v>0.64033245912665393</v>
          </cell>
        </row>
        <row r="275">
          <cell r="C275">
            <v>5.0112978788092732E-3</v>
          </cell>
          <cell r="E275">
            <v>0</v>
          </cell>
          <cell r="F275">
            <v>0.62297418613864863</v>
          </cell>
        </row>
        <row r="276">
          <cell r="C276">
            <v>3.7584734091069549E-3</v>
          </cell>
          <cell r="E276">
            <v>1.5005188340308062</v>
          </cell>
          <cell r="F276">
            <v>0.61575674943000536</v>
          </cell>
        </row>
        <row r="277">
          <cell r="C277">
            <v>2.8188550568302162E-3</v>
          </cell>
          <cell r="E277">
            <v>0</v>
          </cell>
          <cell r="F277">
            <v>0.61275625223996144</v>
          </cell>
        </row>
        <row r="278">
          <cell r="C278">
            <v>0</v>
          </cell>
          <cell r="E278">
            <v>0</v>
          </cell>
          <cell r="F278">
            <v>0.61062157555790009</v>
          </cell>
        </row>
        <row r="285">
          <cell r="C285">
            <v>0.5</v>
          </cell>
          <cell r="E285">
            <v>91.404819350458908</v>
          </cell>
          <cell r="F285">
            <v>91.401051962672739</v>
          </cell>
        </row>
        <row r="286">
          <cell r="C286">
            <v>0.375</v>
          </cell>
          <cell r="E286">
            <v>91.866582009457403</v>
          </cell>
          <cell r="F286">
            <v>91.197256385052981</v>
          </cell>
        </row>
        <row r="287">
          <cell r="C287">
            <v>0.28125</v>
          </cell>
          <cell r="E287">
            <v>90.606142473357281</v>
          </cell>
          <cell r="F287">
            <v>90.463074098317932</v>
          </cell>
        </row>
        <row r="288">
          <cell r="C288">
            <v>0.2109375</v>
          </cell>
          <cell r="E288">
            <v>88.315857099380423</v>
          </cell>
          <cell r="F288">
            <v>87.887706313418775</v>
          </cell>
        </row>
        <row r="289">
          <cell r="C289">
            <v>0.158203125</v>
          </cell>
          <cell r="E289">
            <v>78.459147708481765</v>
          </cell>
          <cell r="F289">
            <v>79.635611048150551</v>
          </cell>
        </row>
        <row r="290">
          <cell r="C290">
            <v>0.11865234375</v>
          </cell>
          <cell r="E290">
            <v>57.412688252165843</v>
          </cell>
          <cell r="F290">
            <v>59.351471399229553</v>
          </cell>
        </row>
        <row r="291">
          <cell r="C291">
            <v>8.89892578125E-2</v>
          </cell>
          <cell r="E291">
            <v>35.898394353880988</v>
          </cell>
          <cell r="F291">
            <v>30.797936080563559</v>
          </cell>
        </row>
        <row r="292">
          <cell r="C292">
            <v>6.6741943359375E-2</v>
          </cell>
          <cell r="E292">
            <v>6.2905025106759993</v>
          </cell>
          <cell r="F292">
            <v>11.194665773435332</v>
          </cell>
        </row>
        <row r="293">
          <cell r="C293">
            <v>5.005645751953125E-2</v>
          </cell>
          <cell r="E293">
            <v>1.7549541974424931</v>
          </cell>
          <cell r="F293">
            <v>3.3751004223683623</v>
          </cell>
        </row>
        <row r="294">
          <cell r="C294">
            <v>3.7542343139648438E-2</v>
          </cell>
          <cell r="E294">
            <v>6.8689811482497536</v>
          </cell>
          <cell r="F294">
            <v>6.0392327716037357</v>
          </cell>
        </row>
        <row r="295">
          <cell r="C295">
            <v>2.8156757354736328E-2</v>
          </cell>
          <cell r="E295">
            <v>3.4675659961438399</v>
          </cell>
          <cell r="F295">
            <v>2.9458642992382948</v>
          </cell>
        </row>
        <row r="296">
          <cell r="C296">
            <v>2.1117568016052246E-2</v>
          </cell>
          <cell r="E296">
            <v>11.031527702675238</v>
          </cell>
          <cell r="F296">
            <v>1.5956160857768253</v>
          </cell>
        </row>
        <row r="297">
          <cell r="C297">
            <v>1.5838176012039185E-2</v>
          </cell>
          <cell r="E297">
            <v>12.988671339347135</v>
          </cell>
          <cell r="F297">
            <v>1.022585581847963</v>
          </cell>
        </row>
        <row r="298">
          <cell r="C298">
            <v>1.1878632009029388E-2</v>
          </cell>
          <cell r="E298">
            <v>0</v>
          </cell>
          <cell r="F298">
            <v>0.782307188567259</v>
          </cell>
        </row>
        <row r="299">
          <cell r="C299">
            <v>8.9089740067720413E-3</v>
          </cell>
          <cell r="E299">
            <v>0</v>
          </cell>
          <cell r="F299">
            <v>0.68206461062774792</v>
          </cell>
        </row>
        <row r="300">
          <cell r="C300">
            <v>6.681730505079031E-3</v>
          </cell>
          <cell r="E300">
            <v>3.586244015766793</v>
          </cell>
          <cell r="F300">
            <v>0.64033245912665393</v>
          </cell>
        </row>
        <row r="301">
          <cell r="C301">
            <v>5.0112978788092732E-3</v>
          </cell>
          <cell r="E301">
            <v>9.1604781393990855</v>
          </cell>
          <cell r="F301">
            <v>0.62297418613864863</v>
          </cell>
        </row>
        <row r="302">
          <cell r="C302">
            <v>3.7584734091069549E-3</v>
          </cell>
          <cell r="E302">
            <v>5.9967184276752512</v>
          </cell>
          <cell r="F302">
            <v>0.61575674943000536</v>
          </cell>
        </row>
        <row r="303">
          <cell r="C303">
            <v>2.8188550568302162E-3</v>
          </cell>
          <cell r="E303">
            <v>12.744844030051039</v>
          </cell>
          <cell r="F303">
            <v>0.61275625223996144</v>
          </cell>
        </row>
        <row r="304">
          <cell r="C304">
            <v>0</v>
          </cell>
          <cell r="E304">
            <v>0</v>
          </cell>
          <cell r="F304">
            <v>0.61062157555790009</v>
          </cell>
        </row>
        <row r="313">
          <cell r="C313">
            <v>0.5</v>
          </cell>
          <cell r="E313">
            <v>93.287941327240716</v>
          </cell>
          <cell r="F313">
            <v>93.409451564876747</v>
          </cell>
        </row>
        <row r="314">
          <cell r="C314">
            <v>0.375</v>
          </cell>
          <cell r="E314">
            <v>91.915192647076552</v>
          </cell>
          <cell r="F314">
            <v>92.987692429253656</v>
          </cell>
        </row>
        <row r="315">
          <cell r="C315">
            <v>0.28125</v>
          </cell>
          <cell r="E315">
            <v>92.312432214855107</v>
          </cell>
          <cell r="F315">
            <v>91.815917057722515</v>
          </cell>
        </row>
        <row r="316">
          <cell r="C316">
            <v>0.2109375</v>
          </cell>
          <cell r="E316">
            <v>90.216410978558699</v>
          </cell>
          <cell r="F316">
            <v>88.656723128043282</v>
          </cell>
        </row>
        <row r="317">
          <cell r="C317">
            <v>0.158203125</v>
          </cell>
          <cell r="E317">
            <v>80.127912277817501</v>
          </cell>
          <cell r="F317">
            <v>80.786470858102476</v>
          </cell>
        </row>
        <row r="318">
          <cell r="C318">
            <v>0.11865234375</v>
          </cell>
          <cell r="E318">
            <v>63.646247215196283</v>
          </cell>
          <cell r="F318">
            <v>64.513496691081869</v>
          </cell>
        </row>
        <row r="319">
          <cell r="C319">
            <v>8.89892578125E-2</v>
          </cell>
          <cell r="E319">
            <v>42.154226227690906</v>
          </cell>
          <cell r="F319">
            <v>40.87783774439999</v>
          </cell>
        </row>
        <row r="320">
          <cell r="C320">
            <v>6.6741943359375E-2</v>
          </cell>
          <cell r="E320">
            <v>18.70698721465941</v>
          </cell>
          <cell r="F320">
            <v>19.623860525284513</v>
          </cell>
        </row>
        <row r="321">
          <cell r="C321">
            <v>5.005645751953125E-2</v>
          </cell>
          <cell r="E321">
            <v>7.622982665709344</v>
          </cell>
          <cell r="F321">
            <v>7.3188750157784597</v>
          </cell>
        </row>
        <row r="322">
          <cell r="C322">
            <v>3.7542343139648438E-2</v>
          </cell>
          <cell r="E322">
            <v>0</v>
          </cell>
          <cell r="F322">
            <v>6.0392327716037357</v>
          </cell>
        </row>
        <row r="323">
          <cell r="C323">
            <v>2.8156757354736328E-2</v>
          </cell>
          <cell r="E323">
            <v>0</v>
          </cell>
          <cell r="F323">
            <v>2.9458642992382948</v>
          </cell>
        </row>
        <row r="324">
          <cell r="C324">
            <v>2.1117568016052246E-2</v>
          </cell>
          <cell r="E324">
            <v>0</v>
          </cell>
          <cell r="F324">
            <v>1.5956160857768253</v>
          </cell>
        </row>
        <row r="325">
          <cell r="C325">
            <v>1.5838176012039185E-2</v>
          </cell>
          <cell r="E325">
            <v>0</v>
          </cell>
          <cell r="F325">
            <v>1.022585581847963</v>
          </cell>
        </row>
        <row r="326">
          <cell r="C326">
            <v>1.1878632009029388E-2</v>
          </cell>
          <cell r="E326">
            <v>2.7764429264965806</v>
          </cell>
          <cell r="F326">
            <v>0.782307188567259</v>
          </cell>
        </row>
        <row r="327">
          <cell r="C327">
            <v>8.9089740067720413E-3</v>
          </cell>
          <cell r="E327">
            <v>0</v>
          </cell>
          <cell r="F327">
            <v>0.68206461062774792</v>
          </cell>
        </row>
        <row r="328">
          <cell r="C328">
            <v>6.681730505079031E-3</v>
          </cell>
          <cell r="E328">
            <v>0</v>
          </cell>
          <cell r="F328">
            <v>0.64033245912665393</v>
          </cell>
        </row>
        <row r="329">
          <cell r="C329">
            <v>5.0112978788092732E-3</v>
          </cell>
          <cell r="E329">
            <v>6.399880859186502</v>
          </cell>
          <cell r="F329">
            <v>0.62297418613864863</v>
          </cell>
        </row>
        <row r="330">
          <cell r="C330">
            <v>3.7584734091069549E-3</v>
          </cell>
          <cell r="E330">
            <v>0</v>
          </cell>
          <cell r="F330">
            <v>0.61575674943000536</v>
          </cell>
        </row>
        <row r="331">
          <cell r="C331">
            <v>2.8188550568302162E-3</v>
          </cell>
          <cell r="E331">
            <v>0</v>
          </cell>
          <cell r="F331">
            <v>0.61275625223996144</v>
          </cell>
        </row>
        <row r="332">
          <cell r="C332">
            <v>0</v>
          </cell>
          <cell r="E332">
            <v>0</v>
          </cell>
          <cell r="F332">
            <v>0.61062157555790009</v>
          </cell>
        </row>
      </sheetData>
      <sheetData sheetId="2">
        <row r="7">
          <cell r="E7" t="str">
            <v>Experiment results</v>
          </cell>
          <cell r="F7" t="str">
            <v>Fit</v>
          </cell>
        </row>
        <row r="8">
          <cell r="C8">
            <v>0.5</v>
          </cell>
          <cell r="E8">
            <v>95.548567438104158</v>
          </cell>
          <cell r="F8">
            <v>96.293144354588136</v>
          </cell>
        </row>
        <row r="9">
          <cell r="C9">
            <v>0.33333333333333331</v>
          </cell>
          <cell r="E9">
            <v>95.426482666213872</v>
          </cell>
          <cell r="F9">
            <v>96.175057024661314</v>
          </cell>
        </row>
        <row r="10">
          <cell r="C10">
            <v>0.22222222222222221</v>
          </cell>
          <cell r="E10">
            <v>96.102480772608516</v>
          </cell>
          <cell r="F10">
            <v>95.850568688690714</v>
          </cell>
        </row>
        <row r="11">
          <cell r="C11">
            <v>0.14814814814814814</v>
          </cell>
          <cell r="E11">
            <v>95.361371075679358</v>
          </cell>
          <cell r="F11">
            <v>94.96606505255366</v>
          </cell>
        </row>
        <row r="12">
          <cell r="C12">
            <v>9.8765432098765427E-2</v>
          </cell>
          <cell r="E12">
            <v>93.517903830899897</v>
          </cell>
          <cell r="F12">
            <v>92.60701023633186</v>
          </cell>
        </row>
        <row r="13">
          <cell r="C13">
            <v>6.5843621399176946E-2</v>
          </cell>
          <cell r="E13">
            <v>87.441593855264415</v>
          </cell>
          <cell r="F13">
            <v>86.664301607847321</v>
          </cell>
        </row>
        <row r="14">
          <cell r="C14">
            <v>4.38957475994513E-2</v>
          </cell>
          <cell r="E14">
            <v>72.370593335553494</v>
          </cell>
          <cell r="F14">
            <v>73.623832697415125</v>
          </cell>
        </row>
        <row r="15">
          <cell r="C15">
            <v>2.9263831732967534E-2</v>
          </cell>
          <cell r="E15">
            <v>52.355711485761994</v>
          </cell>
          <cell r="F15">
            <v>52.02297916930538</v>
          </cell>
        </row>
        <row r="16">
          <cell r="C16">
            <v>1.9509221155311691E-2</v>
          </cell>
          <cell r="E16">
            <v>28.920164180819519</v>
          </cell>
          <cell r="F16">
            <v>28.75729941770247</v>
          </cell>
        </row>
        <row r="17">
          <cell r="C17">
            <v>0</v>
          </cell>
          <cell r="E17">
            <v>0</v>
          </cell>
          <cell r="F17">
            <v>5.2349595428296425E-2</v>
          </cell>
        </row>
        <row r="24">
          <cell r="C24">
            <v>0.5</v>
          </cell>
          <cell r="E24">
            <v>94.127257624880187</v>
          </cell>
          <cell r="F24">
            <v>95.470563316209521</v>
          </cell>
        </row>
        <row r="25">
          <cell r="C25">
            <v>0.33333333333333331</v>
          </cell>
          <cell r="E25">
            <v>94.278144765559318</v>
          </cell>
          <cell r="F25">
            <v>95.150418828850178</v>
          </cell>
        </row>
        <row r="26">
          <cell r="C26">
            <v>0.22222222222222221</v>
          </cell>
          <cell r="E26">
            <v>94.613185381129014</v>
          </cell>
          <cell r="F26">
            <v>94.342683127392149</v>
          </cell>
        </row>
        <row r="27">
          <cell r="C27">
            <v>0.14814814814814814</v>
          </cell>
          <cell r="E27">
            <v>93.041956032510839</v>
          </cell>
          <cell r="F27">
            <v>92.341622360194506</v>
          </cell>
        </row>
        <row r="28">
          <cell r="C28">
            <v>9.8765432098765427E-2</v>
          </cell>
          <cell r="E28">
            <v>89.57322839514994</v>
          </cell>
          <cell r="F28">
            <v>87.60074133177892</v>
          </cell>
        </row>
        <row r="29">
          <cell r="C29">
            <v>6.5843621399176946E-2</v>
          </cell>
          <cell r="E29">
            <v>77.380655010100057</v>
          </cell>
          <cell r="F29">
            <v>77.465248398988933</v>
          </cell>
        </row>
        <row r="30">
          <cell r="C30">
            <v>4.38957475994513E-2</v>
          </cell>
          <cell r="E30">
            <v>59.789112116641597</v>
          </cell>
          <cell r="F30">
            <v>59.866987378465154</v>
          </cell>
        </row>
        <row r="31">
          <cell r="C31">
            <v>2.9263831732967534E-2</v>
          </cell>
          <cell r="E31">
            <v>35.451802253732723</v>
          </cell>
          <cell r="F31">
            <v>38.066154731311869</v>
          </cell>
        </row>
        <row r="32">
          <cell r="C32">
            <v>1.9509221155311691E-2</v>
          </cell>
          <cell r="E32">
            <v>23.021866175499483</v>
          </cell>
          <cell r="F32">
            <v>20.031359944491442</v>
          </cell>
        </row>
        <row r="33">
          <cell r="C33">
            <v>0</v>
          </cell>
          <cell r="E33">
            <v>0</v>
          </cell>
          <cell r="F33">
            <v>0.94134748346614572</v>
          </cell>
        </row>
        <row r="43">
          <cell r="C43">
            <v>0.5</v>
          </cell>
          <cell r="E43">
            <v>96.400770653921498</v>
          </cell>
          <cell r="F43">
            <v>95.672561932841461</v>
          </cell>
        </row>
        <row r="44">
          <cell r="C44">
            <v>0.33333333333333331</v>
          </cell>
          <cell r="E44">
            <v>96.690385371516626</v>
          </cell>
          <cell r="F44">
            <v>95.666143192386755</v>
          </cell>
        </row>
        <row r="45">
          <cell r="C45">
            <v>0.22222222222222221</v>
          </cell>
          <cell r="E45">
            <v>96.208870773581012</v>
          </cell>
          <cell r="F45">
            <v>95.63407926520965</v>
          </cell>
        </row>
        <row r="46">
          <cell r="C46">
            <v>0.14814814814814814</v>
          </cell>
          <cell r="E46">
            <v>96.017186990497507</v>
          </cell>
          <cell r="F46">
            <v>95.47416546650571</v>
          </cell>
        </row>
        <row r="47">
          <cell r="C47">
            <v>9.8765432098765427E-2</v>
          </cell>
          <cell r="E47">
            <v>94.870115277034927</v>
          </cell>
          <cell r="F47">
            <v>94.68296464796299</v>
          </cell>
        </row>
        <row r="48">
          <cell r="C48">
            <v>6.5843621399176946E-2</v>
          </cell>
          <cell r="E48">
            <v>89.254307882490977</v>
          </cell>
          <cell r="F48">
            <v>90.917738195605793</v>
          </cell>
        </row>
        <row r="49">
          <cell r="C49">
            <v>4.38957475994513E-2</v>
          </cell>
          <cell r="E49">
            <v>71.631585105210959</v>
          </cell>
          <cell r="F49">
            <v>75.845125237841842</v>
          </cell>
        </row>
        <row r="50">
          <cell r="C50">
            <v>2.9263831732967534E-2</v>
          </cell>
          <cell r="E50">
            <v>48.016675478408331</v>
          </cell>
          <cell r="F50">
            <v>41.479897777890692</v>
          </cell>
        </row>
        <row r="51">
          <cell r="C51">
            <v>1.9509221155311691E-2</v>
          </cell>
          <cell r="E51">
            <v>5.4356908570287743</v>
          </cell>
          <cell r="F51">
            <v>12.707150223777617</v>
          </cell>
        </row>
        <row r="52">
          <cell r="C52">
            <v>0</v>
          </cell>
          <cell r="E52">
            <v>0</v>
          </cell>
          <cell r="F52">
            <v>0</v>
          </cell>
        </row>
        <row r="61">
          <cell r="C61">
            <v>0.5</v>
          </cell>
          <cell r="E61">
            <v>95.200004232338145</v>
          </cell>
          <cell r="F61">
            <v>95.760879469280397</v>
          </cell>
        </row>
        <row r="62">
          <cell r="C62">
            <v>0.33333333333333331</v>
          </cell>
          <cell r="E62">
            <v>95.315437032486656</v>
          </cell>
          <cell r="F62">
            <v>95.300162176508607</v>
          </cell>
        </row>
        <row r="63">
          <cell r="C63">
            <v>0.22222222222222221</v>
          </cell>
          <cell r="E63">
            <v>95.057960083232103</v>
          </cell>
          <cell r="F63">
            <v>94.267191620193898</v>
          </cell>
        </row>
        <row r="64">
          <cell r="C64">
            <v>0.14814814814814814</v>
          </cell>
          <cell r="E64">
            <v>91.869680090991565</v>
          </cell>
          <cell r="F64">
            <v>91.996048706025149</v>
          </cell>
        </row>
        <row r="65">
          <cell r="C65">
            <v>9.8765432098765427E-2</v>
          </cell>
          <cell r="E65">
            <v>87.589529516201452</v>
          </cell>
          <cell r="F65">
            <v>87.210479980771495</v>
          </cell>
        </row>
        <row r="66">
          <cell r="C66">
            <v>6.5843621399176946E-2</v>
          </cell>
          <cell r="E66">
            <v>77.753678776818418</v>
          </cell>
          <cell r="F66">
            <v>77.97231340499431</v>
          </cell>
        </row>
        <row r="67">
          <cell r="C67">
            <v>4.38957475994513E-2</v>
          </cell>
          <cell r="E67">
            <v>61.07196075115553</v>
          </cell>
          <cell r="F67">
            <v>62.816708513479</v>
          </cell>
        </row>
        <row r="68">
          <cell r="C68">
            <v>2.9263831732967534E-2</v>
          </cell>
          <cell r="E68">
            <v>46.429004667967391</v>
          </cell>
          <cell r="F68">
            <v>43.540941857299806</v>
          </cell>
        </row>
        <row r="69">
          <cell r="C69">
            <v>1.9509221155311691E-2</v>
          </cell>
          <cell r="E69">
            <v>23.95959236208326</v>
          </cell>
          <cell r="F69">
            <v>25.628843164756944</v>
          </cell>
        </row>
        <row r="70">
          <cell r="C70">
            <v>0</v>
          </cell>
          <cell r="E70">
            <v>0</v>
          </cell>
          <cell r="F70">
            <v>0</v>
          </cell>
        </row>
        <row r="79">
          <cell r="C79">
            <v>0.5</v>
          </cell>
          <cell r="E79">
            <v>97.225070658268208</v>
          </cell>
          <cell r="F79">
            <v>97.442309881882323</v>
          </cell>
        </row>
        <row r="80">
          <cell r="C80">
            <v>0.33333333333333331</v>
          </cell>
          <cell r="E80">
            <v>96.991281822752242</v>
          </cell>
          <cell r="F80">
            <v>97.329301720607646</v>
          </cell>
        </row>
        <row r="81">
          <cell r="C81">
            <v>0.22222222222222221</v>
          </cell>
          <cell r="E81">
            <v>96.987669823870419</v>
          </cell>
          <cell r="F81">
            <v>96.952501104559232</v>
          </cell>
        </row>
        <row r="82">
          <cell r="C82">
            <v>0.14814814814814814</v>
          </cell>
          <cell r="E82">
            <v>95.902756535638218</v>
          </cell>
          <cell r="F82">
            <v>95.710793722220558</v>
          </cell>
        </row>
        <row r="83">
          <cell r="C83">
            <v>9.8765432098765427E-2</v>
          </cell>
          <cell r="E83">
            <v>91.78723958539824</v>
          </cell>
          <cell r="F83">
            <v>91.77202126962122</v>
          </cell>
        </row>
        <row r="84">
          <cell r="C84">
            <v>6.5843621399176946E-2</v>
          </cell>
          <cell r="E84">
            <v>81.92887375071129</v>
          </cell>
          <cell r="F84">
            <v>80.649753037172147</v>
          </cell>
        </row>
        <row r="85">
          <cell r="C85">
            <v>4.38957475994513E-2</v>
          </cell>
          <cell r="E85">
            <v>55.229875079390048</v>
          </cell>
          <cell r="F85">
            <v>57.355511534375829</v>
          </cell>
        </row>
        <row r="86">
          <cell r="C86">
            <v>2.9263831732967534E-2</v>
          </cell>
          <cell r="E86">
            <v>31.363062938275419</v>
          </cell>
          <cell r="F86">
            <v>29.145363775638458</v>
          </cell>
        </row>
        <row r="87">
          <cell r="C87">
            <v>1.9509221155311691E-2</v>
          </cell>
          <cell r="E87">
            <v>9.6453539550186207</v>
          </cell>
          <cell r="F87">
            <v>11.005558214824489</v>
          </cell>
        </row>
        <row r="88">
          <cell r="C88">
            <v>0</v>
          </cell>
          <cell r="E88">
            <v>0</v>
          </cell>
          <cell r="F88">
            <v>0</v>
          </cell>
        </row>
        <row r="97">
          <cell r="C97">
            <v>0.5</v>
          </cell>
          <cell r="E97">
            <v>96.162425129907191</v>
          </cell>
          <cell r="F97">
            <v>96.694841890178665</v>
          </cell>
        </row>
        <row r="98">
          <cell r="C98">
            <v>0.33333333333333331</v>
          </cell>
          <cell r="E98">
            <v>96.035107360178571</v>
          </cell>
          <cell r="F98">
            <v>96.554988280583018</v>
          </cell>
        </row>
        <row r="99">
          <cell r="C99">
            <v>0.22222222222222221</v>
          </cell>
          <cell r="E99">
            <v>96.150120369029167</v>
          </cell>
          <cell r="F99">
            <v>96.18314107165142</v>
          </cell>
        </row>
        <row r="100">
          <cell r="C100">
            <v>0.14814814814814814</v>
          </cell>
          <cell r="E100">
            <v>95.106674216664317</v>
          </cell>
          <cell r="F100">
            <v>95.203146247097351</v>
          </cell>
        </row>
        <row r="101">
          <cell r="C101">
            <v>9.8765432098765427E-2</v>
          </cell>
          <cell r="E101">
            <v>93.349944700287807</v>
          </cell>
          <cell r="F101">
            <v>92.679334713265774</v>
          </cell>
        </row>
        <row r="102">
          <cell r="C102">
            <v>6.5843621399176946E-2</v>
          </cell>
          <cell r="E102">
            <v>87.665714261515376</v>
          </cell>
          <cell r="F102">
            <v>86.548430681064218</v>
          </cell>
        </row>
        <row r="103">
          <cell r="C103">
            <v>4.38957475994513E-2</v>
          </cell>
          <cell r="E103">
            <v>73.658103192433089</v>
          </cell>
          <cell r="F103">
            <v>73.553713364585263</v>
          </cell>
        </row>
        <row r="104">
          <cell r="C104">
            <v>2.9263831732967534E-2</v>
          </cell>
          <cell r="E104">
            <v>50.735328087377276</v>
          </cell>
          <cell r="F104">
            <v>52.523498767349494</v>
          </cell>
        </row>
        <row r="105">
          <cell r="C105">
            <v>1.9509221155311691E-2</v>
          </cell>
          <cell r="E105">
            <v>31.240751314775583</v>
          </cell>
          <cell r="F105">
            <v>29.851558963640628</v>
          </cell>
        </row>
        <row r="106">
          <cell r="C106">
            <v>0</v>
          </cell>
          <cell r="E106">
            <v>0</v>
          </cell>
          <cell r="F106">
            <v>0.31236729243930483</v>
          </cell>
        </row>
      </sheetData>
      <sheetData sheetId="3">
        <row r="10">
          <cell r="E10" t="str">
            <v>Experiment results</v>
          </cell>
          <cell r="F10" t="str">
            <v>Fit</v>
          </cell>
        </row>
        <row r="11">
          <cell r="C11">
            <v>0.5</v>
          </cell>
          <cell r="E11">
            <v>96.053720202815796</v>
          </cell>
          <cell r="F11">
            <v>94.699391007820665</v>
          </cell>
        </row>
        <row r="12">
          <cell r="C12">
            <v>0.33333333333333331</v>
          </cell>
          <cell r="E12">
            <v>93.048474444502645</v>
          </cell>
          <cell r="F12">
            <v>94.32762102256919</v>
          </cell>
        </row>
        <row r="13">
          <cell r="C13">
            <v>0.22222222222222221</v>
          </cell>
          <cell r="E13">
            <v>92.913899732849956</v>
          </cell>
          <cell r="F13">
            <v>93.583894094399355</v>
          </cell>
        </row>
        <row r="14">
          <cell r="C14">
            <v>0.14814814814814814</v>
          </cell>
          <cell r="E14">
            <v>91.099703037034601</v>
          </cell>
          <cell r="F14">
            <v>92.113671870256695</v>
          </cell>
        </row>
        <row r="15">
          <cell r="C15">
            <v>9.8765432098765427E-2</v>
          </cell>
          <cell r="E15">
            <v>91.967201167815844</v>
          </cell>
          <cell r="F15">
            <v>89.274500824203542</v>
          </cell>
        </row>
        <row r="16">
          <cell r="C16">
            <v>6.5843621399176946E-2</v>
          </cell>
          <cell r="E16">
            <v>82.994656815730522</v>
          </cell>
          <cell r="F16">
            <v>84.031410859800644</v>
          </cell>
        </row>
        <row r="17">
          <cell r="C17">
            <v>4.38957475994513E-2</v>
          </cell>
          <cell r="E17">
            <v>75.134326727338035</v>
          </cell>
          <cell r="F17">
            <v>75.102761842362057</v>
          </cell>
        </row>
        <row r="18">
          <cell r="C18">
            <v>2.9263831732967534E-2</v>
          </cell>
          <cell r="E18">
            <v>61.519204830249485</v>
          </cell>
          <cell r="F18">
            <v>61.808969055897258</v>
          </cell>
        </row>
        <row r="19">
          <cell r="C19">
            <v>1.9509221155311691E-2</v>
          </cell>
          <cell r="E19">
            <v>45.740192246563169</v>
          </cell>
          <cell r="F19">
            <v>45.50559780874962</v>
          </cell>
        </row>
        <row r="20">
          <cell r="C20">
            <v>0</v>
          </cell>
          <cell r="E20">
            <v>0</v>
          </cell>
          <cell r="F20">
            <v>1.7709249279135975E-2</v>
          </cell>
        </row>
        <row r="27">
          <cell r="C27">
            <v>0.5</v>
          </cell>
          <cell r="E27">
            <v>94.315883435020922</v>
          </cell>
          <cell r="F27">
            <v>94.601510593545484</v>
          </cell>
        </row>
        <row r="28">
          <cell r="C28">
            <v>0.33333333333333331</v>
          </cell>
          <cell r="E28">
            <v>94.473417408609578</v>
          </cell>
          <cell r="F28">
            <v>94.534201688744801</v>
          </cell>
        </row>
        <row r="29">
          <cell r="C29">
            <v>0.22222222222222221</v>
          </cell>
          <cell r="E29">
            <v>94.875132353671802</v>
          </cell>
          <cell r="F29">
            <v>94.33489650483881</v>
          </cell>
        </row>
        <row r="30">
          <cell r="C30">
            <v>0.14814814814814814</v>
          </cell>
          <cell r="E30">
            <v>93.108045277991081</v>
          </cell>
          <cell r="F30">
            <v>93.747997466406474</v>
          </cell>
        </row>
        <row r="31">
          <cell r="C31">
            <v>9.8765432098765427E-2</v>
          </cell>
          <cell r="E31">
            <v>93.343769305043068</v>
          </cell>
          <cell r="F31">
            <v>92.047504637683261</v>
          </cell>
        </row>
        <row r="32">
          <cell r="C32">
            <v>6.5843621399176946E-2</v>
          </cell>
          <cell r="E32">
            <v>86.751190018746044</v>
          </cell>
          <cell r="F32">
            <v>87.343012607003786</v>
          </cell>
        </row>
        <row r="33">
          <cell r="C33">
            <v>4.38957475994513E-2</v>
          </cell>
          <cell r="E33">
            <v>74.775266564046518</v>
          </cell>
          <cell r="F33">
            <v>75.834037256277767</v>
          </cell>
        </row>
        <row r="34">
          <cell r="C34">
            <v>2.9263831732967534E-2</v>
          </cell>
          <cell r="E34">
            <v>55.925584937054374</v>
          </cell>
          <cell r="F34">
            <v>54.506929082522483</v>
          </cell>
        </row>
        <row r="35">
          <cell r="C35">
            <v>1.9509221155311691E-2</v>
          </cell>
          <cell r="E35">
            <v>28.933596876518809</v>
          </cell>
          <cell r="F35">
            <v>29.702396424475808</v>
          </cell>
        </row>
        <row r="36">
          <cell r="C36">
            <v>0</v>
          </cell>
          <cell r="E36">
            <v>0</v>
          </cell>
          <cell r="F36">
            <v>0</v>
          </cell>
        </row>
        <row r="46">
          <cell r="C46">
            <v>0.5</v>
          </cell>
          <cell r="E46">
            <v>95.989540608783614</v>
          </cell>
          <cell r="F46">
            <v>95.046914923673654</v>
          </cell>
        </row>
        <row r="47">
          <cell r="C47">
            <v>0.33333333333333331</v>
          </cell>
          <cell r="E47">
            <v>96.081145321462401</v>
          </cell>
          <cell r="F47">
            <v>94.978731944568054</v>
          </cell>
        </row>
        <row r="48">
          <cell r="C48">
            <v>0.22222222222222221</v>
          </cell>
          <cell r="E48">
            <v>94.952540819473782</v>
          </cell>
          <cell r="F48">
            <v>94.727363201975621</v>
          </cell>
        </row>
        <row r="49">
          <cell r="C49">
            <v>0.14814814814814814</v>
          </cell>
          <cell r="E49">
            <v>94.608955231696484</v>
          </cell>
          <cell r="F49">
            <v>93.808973164382252</v>
          </cell>
        </row>
        <row r="50">
          <cell r="C50">
            <v>9.8765432098765427E-2</v>
          </cell>
          <cell r="E50">
            <v>89.124044701079256</v>
          </cell>
          <cell r="F50">
            <v>90.561156170127049</v>
          </cell>
        </row>
        <row r="51">
          <cell r="C51">
            <v>6.5843621399176946E-2</v>
          </cell>
          <cell r="E51">
            <v>76.84953517161378</v>
          </cell>
          <cell r="F51">
            <v>80.279780664033709</v>
          </cell>
        </row>
        <row r="52">
          <cell r="C52">
            <v>4.38957475994513E-2</v>
          </cell>
          <cell r="E52">
            <v>57.624908970524082</v>
          </cell>
          <cell r="F52">
            <v>56.536679732377451</v>
          </cell>
        </row>
        <row r="53">
          <cell r="C53">
            <v>2.9263831732967534E-2</v>
          </cell>
          <cell r="E53">
            <v>32.019691457062514</v>
          </cell>
          <cell r="F53">
            <v>26.99898573522691</v>
          </cell>
        </row>
        <row r="54">
          <cell r="C54">
            <v>1.9509221155311691E-2</v>
          </cell>
          <cell r="E54">
            <v>0.28950787824105761</v>
          </cell>
          <cell r="F54">
            <v>9.2064707392055993</v>
          </cell>
        </row>
        <row r="55">
          <cell r="C55">
            <v>0</v>
          </cell>
          <cell r="E55">
            <v>0</v>
          </cell>
          <cell r="F55">
            <v>0</v>
          </cell>
        </row>
        <row r="64">
          <cell r="C64">
            <v>0.5</v>
          </cell>
          <cell r="E64">
            <v>97.365373785533421</v>
          </cell>
          <cell r="F64">
            <v>96.970007900572924</v>
          </cell>
        </row>
        <row r="65">
          <cell r="C65">
            <v>0.33333333333333331</v>
          </cell>
          <cell r="E65">
            <v>97.074452490304878</v>
          </cell>
          <cell r="F65">
            <v>96.945171169381695</v>
          </cell>
        </row>
        <row r="66">
          <cell r="C66">
            <v>0.22222222222222221</v>
          </cell>
          <cell r="E66">
            <v>96.793652636792984</v>
          </cell>
          <cell r="F66">
            <v>96.855140481458918</v>
          </cell>
        </row>
        <row r="67">
          <cell r="C67">
            <v>0.14814814814814814</v>
          </cell>
          <cell r="E67">
            <v>96.111775541756643</v>
          </cell>
          <cell r="F67">
            <v>96.52980106360404</v>
          </cell>
        </row>
        <row r="68">
          <cell r="C68">
            <v>9.8765432098765427E-2</v>
          </cell>
          <cell r="E68">
            <v>95.32766986165548</v>
          </cell>
          <cell r="F68">
            <v>95.367217949683564</v>
          </cell>
        </row>
        <row r="69">
          <cell r="C69">
            <v>6.5843621399176946E-2</v>
          </cell>
          <cell r="E69">
            <v>92.273969272714098</v>
          </cell>
          <cell r="F69">
            <v>91.373355878205714</v>
          </cell>
        </row>
        <row r="70">
          <cell r="C70">
            <v>4.38957475994513E-2</v>
          </cell>
          <cell r="E70">
            <v>77.398494179675509</v>
          </cell>
          <cell r="F70">
            <v>79.31808299711183</v>
          </cell>
        </row>
        <row r="71">
          <cell r="C71">
            <v>2.9263831732967534E-2</v>
          </cell>
          <cell r="E71">
            <v>55.403680616947916</v>
          </cell>
          <cell r="F71">
            <v>53.6362201709644</v>
          </cell>
        </row>
        <row r="72">
          <cell r="C72">
            <v>1.9509221155311691E-2</v>
          </cell>
          <cell r="E72">
            <v>23.618498144601695</v>
          </cell>
          <cell r="F72">
            <v>24.659492652183872</v>
          </cell>
        </row>
        <row r="73">
          <cell r="C73">
            <v>0</v>
          </cell>
          <cell r="E73">
            <v>0</v>
          </cell>
          <cell r="F73">
            <v>0</v>
          </cell>
        </row>
        <row r="82">
          <cell r="C82">
            <v>0.5</v>
          </cell>
          <cell r="E82">
            <v>91.013290914997654</v>
          </cell>
          <cell r="F82">
            <v>91.414639950616262</v>
          </cell>
        </row>
        <row r="83">
          <cell r="C83">
            <v>0.33333333333333331</v>
          </cell>
          <cell r="E83">
            <v>90.569107597454646</v>
          </cell>
          <cell r="F83">
            <v>90.890898561530378</v>
          </cell>
        </row>
        <row r="84">
          <cell r="C84">
            <v>0.22222222222222221</v>
          </cell>
          <cell r="E84">
            <v>89.362464878591254</v>
          </cell>
          <cell r="F84">
            <v>89.852751903221588</v>
          </cell>
        </row>
        <row r="85">
          <cell r="C85">
            <v>0.14814814814814814</v>
          </cell>
          <cell r="E85">
            <v>88.407067015647797</v>
          </cell>
          <cell r="F85">
            <v>87.829744981344703</v>
          </cell>
        </row>
        <row r="86">
          <cell r="C86">
            <v>9.8765432098765427E-2</v>
          </cell>
          <cell r="E86">
            <v>85.217963803423658</v>
          </cell>
          <cell r="F86">
            <v>84.015360497834223</v>
          </cell>
        </row>
        <row r="87">
          <cell r="C87">
            <v>6.5843621399176946E-2</v>
          </cell>
          <cell r="E87">
            <v>78.112101086169218</v>
          </cell>
          <cell r="F87">
            <v>77.250650401009267</v>
          </cell>
        </row>
        <row r="88">
          <cell r="C88">
            <v>4.38957475994513E-2</v>
          </cell>
          <cell r="E88">
            <v>63.852817835848882</v>
          </cell>
          <cell r="F88">
            <v>66.462230203259168</v>
          </cell>
        </row>
        <row r="89">
          <cell r="C89">
            <v>2.9263831732967534E-2</v>
          </cell>
          <cell r="E89">
            <v>53.108173593961574</v>
          </cell>
          <cell r="F89">
            <v>51.864804735674532</v>
          </cell>
        </row>
        <row r="90">
          <cell r="C90">
            <v>1.9509221155311691E-2</v>
          </cell>
          <cell r="E90">
            <v>35.958819880490879</v>
          </cell>
          <cell r="F90">
            <v>35.958754198608077</v>
          </cell>
        </row>
        <row r="91">
          <cell r="C91">
            <v>0</v>
          </cell>
          <cell r="E91">
            <v>0</v>
          </cell>
          <cell r="F91">
            <v>0.10411791027563311</v>
          </cell>
        </row>
        <row r="100">
          <cell r="C100">
            <v>0.5</v>
          </cell>
          <cell r="E100">
            <v>95.411990938323143</v>
          </cell>
          <cell r="F100">
            <v>94.892602759462235</v>
          </cell>
        </row>
        <row r="101">
          <cell r="C101">
            <v>0.33333333333333331</v>
          </cell>
          <cell r="E101">
            <v>94.572094536895861</v>
          </cell>
          <cell r="F101">
            <v>94.780189361522361</v>
          </cell>
        </row>
        <row r="102">
          <cell r="C102">
            <v>0.22222222222222221</v>
          </cell>
          <cell r="E102">
            <v>93.71016718240233</v>
          </cell>
          <cell r="F102">
            <v>94.461549598931711</v>
          </cell>
        </row>
        <row r="103">
          <cell r="C103">
            <v>0.14814814814814814</v>
          </cell>
          <cell r="E103">
            <v>93.322971398315204</v>
          </cell>
          <cell r="F103">
            <v>93.565858419504011</v>
          </cell>
        </row>
        <row r="104">
          <cell r="C104">
            <v>9.8765432098765427E-2</v>
          </cell>
          <cell r="E104">
            <v>91.335056305015669</v>
          </cell>
          <cell r="F104">
            <v>91.106018661973224</v>
          </cell>
        </row>
        <row r="105">
          <cell r="C105">
            <v>6.5843621399176946E-2</v>
          </cell>
          <cell r="E105">
            <v>86.022268280539663</v>
          </cell>
          <cell r="F105">
            <v>84.760952885798915</v>
          </cell>
        </row>
        <row r="106">
          <cell r="C106">
            <v>4.38957475994513E-2</v>
          </cell>
          <cell r="E106">
            <v>69.526690203604829</v>
          </cell>
          <cell r="F106">
            <v>70.734301839970485</v>
          </cell>
        </row>
        <row r="107">
          <cell r="C107">
            <v>2.9263831732967534E-2</v>
          </cell>
          <cell r="E107">
            <v>48.48869742487252</v>
          </cell>
          <cell r="F107">
            <v>48.08137682333065</v>
          </cell>
        </row>
        <row r="108">
          <cell r="C108">
            <v>1.9509221155311691E-2</v>
          </cell>
          <cell r="E108">
            <v>25.183752534128821</v>
          </cell>
          <cell r="F108">
            <v>25.153827857807045</v>
          </cell>
        </row>
        <row r="109">
          <cell r="C109">
            <v>0</v>
          </cell>
          <cell r="E109">
            <v>0</v>
          </cell>
          <cell r="F109">
            <v>1.7988650304133103E-2</v>
          </cell>
        </row>
      </sheetData>
      <sheetData sheetId="4">
        <row r="7">
          <cell r="E7" t="str">
            <v>Experiment results</v>
          </cell>
          <cell r="F7" t="str">
            <v>Fit</v>
          </cell>
        </row>
        <row r="8">
          <cell r="C8">
            <v>0.5</v>
          </cell>
          <cell r="E8">
            <v>96.025971692839008</v>
          </cell>
          <cell r="F8">
            <v>94.942735572859135</v>
          </cell>
        </row>
        <row r="9">
          <cell r="C9">
            <v>0.33333333333333331</v>
          </cell>
          <cell r="E9">
            <v>95.410634348934323</v>
          </cell>
          <cell r="F9">
            <v>94.82050105283966</v>
          </cell>
        </row>
        <row r="10">
          <cell r="C10">
            <v>0.22222222222222221</v>
          </cell>
          <cell r="E10">
            <v>94.892327167615079</v>
          </cell>
          <cell r="F10">
            <v>94.505376330709069</v>
          </cell>
        </row>
        <row r="11">
          <cell r="C11">
            <v>0.14814814814814814</v>
          </cell>
          <cell r="E11">
            <v>92.917763387775864</v>
          </cell>
          <cell r="F11">
            <v>93.69886883700535</v>
          </cell>
        </row>
        <row r="12">
          <cell r="C12">
            <v>9.8765432098765427E-2</v>
          </cell>
          <cell r="E12">
            <v>91.012106716190374</v>
          </cell>
          <cell r="F12">
            <v>91.672653845195001</v>
          </cell>
        </row>
        <row r="13">
          <cell r="C13">
            <v>6.5843621399176946E-2</v>
          </cell>
          <cell r="E13">
            <v>84.674855986183147</v>
          </cell>
          <cell r="F13">
            <v>86.810621210376183</v>
          </cell>
        </row>
        <row r="14">
          <cell r="C14">
            <v>4.38957475994513E-2</v>
          </cell>
          <cell r="E14">
            <v>77.904018815033808</v>
          </cell>
          <cell r="F14">
            <v>76.326177173149006</v>
          </cell>
        </row>
        <row r="15">
          <cell r="C15">
            <v>2.9263831732967534E-2</v>
          </cell>
          <cell r="E15">
            <v>58.65465004545991</v>
          </cell>
          <cell r="F15">
            <v>58.140000613093164</v>
          </cell>
        </row>
        <row r="16">
          <cell r="C16">
            <v>1.9509221155311691E-2</v>
          </cell>
          <cell r="E16">
            <v>35.21318479043758</v>
          </cell>
          <cell r="F16">
            <v>35.953054951643104</v>
          </cell>
        </row>
        <row r="17">
          <cell r="C17">
            <v>0</v>
          </cell>
          <cell r="E17">
            <v>0</v>
          </cell>
          <cell r="F17">
            <v>0</v>
          </cell>
        </row>
        <row r="24">
          <cell r="C24">
            <v>0.5</v>
          </cell>
          <cell r="E24">
            <v>97.475367363971898</v>
          </cell>
          <cell r="F24">
            <v>96.729313673934215</v>
          </cell>
        </row>
        <row r="25">
          <cell r="C25">
            <v>0.33333333333333331</v>
          </cell>
          <cell r="E25">
            <v>96.026181073619583</v>
          </cell>
          <cell r="F25">
            <v>96.526453858407535</v>
          </cell>
        </row>
        <row r="26">
          <cell r="C26">
            <v>0.22222222222222221</v>
          </cell>
          <cell r="E26">
            <v>96.178850376509587</v>
          </cell>
          <cell r="F26">
            <v>96.061119455398597</v>
          </cell>
        </row>
        <row r="27">
          <cell r="C27">
            <v>0.14814814814814814</v>
          </cell>
          <cell r="E27">
            <v>94.953720698155507</v>
          </cell>
          <cell r="F27">
            <v>95.003238451769107</v>
          </cell>
        </row>
        <row r="28">
          <cell r="C28">
            <v>9.8765432098765427E-2</v>
          </cell>
          <cell r="E28">
            <v>92.52287964136255</v>
          </cell>
          <cell r="F28">
            <v>92.646571952574902</v>
          </cell>
        </row>
        <row r="29">
          <cell r="C29">
            <v>6.5843621399176946E-2</v>
          </cell>
          <cell r="E29">
            <v>86.988828817566372</v>
          </cell>
          <cell r="F29">
            <v>87.625791063754079</v>
          </cell>
        </row>
        <row r="30">
          <cell r="C30">
            <v>4.38957475994513E-2</v>
          </cell>
          <cell r="E30">
            <v>78.277362985518039</v>
          </cell>
          <cell r="F30">
            <v>77.877399724088633</v>
          </cell>
        </row>
        <row r="31">
          <cell r="C31">
            <v>2.9263831732967534E-2</v>
          </cell>
          <cell r="E31">
            <v>62.22503063300848</v>
          </cell>
          <cell r="F31">
            <v>61.956503761785818</v>
          </cell>
        </row>
        <row r="32">
          <cell r="C32">
            <v>1.9509221155311691E-2</v>
          </cell>
          <cell r="E32">
            <v>41.824015940414903</v>
          </cell>
          <cell r="F32">
            <v>42.083997365676225</v>
          </cell>
        </row>
        <row r="33">
          <cell r="C33">
            <v>0</v>
          </cell>
          <cell r="E33">
            <v>0</v>
          </cell>
          <cell r="F33">
            <v>0</v>
          </cell>
        </row>
        <row r="43">
          <cell r="C43">
            <v>0.5</v>
          </cell>
          <cell r="E43">
            <v>81.577703980483946</v>
          </cell>
          <cell r="F43">
            <v>81.737140550691365</v>
          </cell>
        </row>
        <row r="44">
          <cell r="C44">
            <v>0.33333333333333331</v>
          </cell>
          <cell r="E44">
            <v>82.108412070545995</v>
          </cell>
          <cell r="F44">
            <v>81.362675304955218</v>
          </cell>
        </row>
        <row r="45">
          <cell r="C45">
            <v>0.22222222222222221</v>
          </cell>
          <cell r="E45">
            <v>82.246857569121403</v>
          </cell>
          <cell r="F45">
            <v>80.610072838605788</v>
          </cell>
        </row>
        <row r="46">
          <cell r="C46">
            <v>0.14814814814814814</v>
          </cell>
          <cell r="E46">
            <v>75.717467546309877</v>
          </cell>
          <cell r="F46">
            <v>79.11864075374875</v>
          </cell>
        </row>
        <row r="47">
          <cell r="C47">
            <v>9.8765432098765427E-2</v>
          </cell>
          <cell r="E47">
            <v>78.150031546499136</v>
          </cell>
          <cell r="F47">
            <v>76.243869172810321</v>
          </cell>
        </row>
        <row r="48">
          <cell r="C48">
            <v>6.5843621399176946E-2</v>
          </cell>
          <cell r="E48">
            <v>69.657112788451471</v>
          </cell>
          <cell r="F48">
            <v>70.987445968825796</v>
          </cell>
        </row>
        <row r="49">
          <cell r="C49">
            <v>4.38957475994513E-2</v>
          </cell>
          <cell r="E49">
            <v>62.270870211139638</v>
          </cell>
          <cell r="F49">
            <v>62.242508102922983</v>
          </cell>
        </row>
        <row r="50">
          <cell r="C50">
            <v>2.9263831732967534E-2</v>
          </cell>
          <cell r="E50">
            <v>51.138245891846758</v>
          </cell>
          <cell r="F50">
            <v>49.752233046786245</v>
          </cell>
        </row>
        <row r="51">
          <cell r="C51">
            <v>1.9509221155311691E-2</v>
          </cell>
          <cell r="E51">
            <v>34.403461136826593</v>
          </cell>
          <cell r="F51">
            <v>35.311592231349373</v>
          </cell>
        </row>
        <row r="52">
          <cell r="C52">
            <v>0</v>
          </cell>
          <cell r="E52">
            <v>0</v>
          </cell>
          <cell r="F52">
            <v>0</v>
          </cell>
        </row>
        <row r="61">
          <cell r="C61">
            <v>0.5</v>
          </cell>
          <cell r="E61">
            <v>85.049965776545207</v>
          </cell>
          <cell r="F61">
            <v>86.17007933509602</v>
          </cell>
        </row>
        <row r="62">
          <cell r="C62">
            <v>0.33333333333333331</v>
          </cell>
          <cell r="E62">
            <v>86.656569613154659</v>
          </cell>
          <cell r="F62">
            <v>86.021910972728378</v>
          </cell>
        </row>
        <row r="63">
          <cell r="C63">
            <v>0.22222222222222221</v>
          </cell>
          <cell r="E63">
            <v>85.65384112047488</v>
          </cell>
          <cell r="F63">
            <v>85.692040623055888</v>
          </cell>
        </row>
        <row r="64">
          <cell r="C64">
            <v>0.14814814814814814</v>
          </cell>
          <cell r="E64">
            <v>85.630018589751614</v>
          </cell>
          <cell r="F64">
            <v>84.962640214761436</v>
          </cell>
        </row>
        <row r="65">
          <cell r="C65">
            <v>9.8765432098765427E-2</v>
          </cell>
          <cell r="E65">
            <v>83.379552342636771</v>
          </cell>
          <cell r="F65">
            <v>83.373876475130302</v>
          </cell>
        </row>
        <row r="66">
          <cell r="C66">
            <v>6.5843621399176946E-2</v>
          </cell>
          <cell r="E66">
            <v>80.571965793359027</v>
          </cell>
          <cell r="F66">
            <v>80.023803134237085</v>
          </cell>
        </row>
        <row r="67">
          <cell r="C67">
            <v>4.38957475994513E-2</v>
          </cell>
          <cell r="E67">
            <v>71.985965677013809</v>
          </cell>
          <cell r="F67">
            <v>73.419324877273567</v>
          </cell>
        </row>
        <row r="68">
          <cell r="C68">
            <v>2.9263831732967534E-2</v>
          </cell>
          <cell r="E68">
            <v>62.967473900128198</v>
          </cell>
          <cell r="F68">
            <v>61.969449199446998</v>
          </cell>
        </row>
        <row r="69">
          <cell r="C69">
            <v>1.9509221155311691E-2</v>
          </cell>
          <cell r="E69">
            <v>45.662543374804912</v>
          </cell>
          <cell r="F69">
            <v>45.932704661387625</v>
          </cell>
        </row>
        <row r="70">
          <cell r="C70">
            <v>0</v>
          </cell>
          <cell r="E70">
            <v>0</v>
          </cell>
          <cell r="F70">
            <v>0</v>
          </cell>
        </row>
        <row r="79">
          <cell r="C79">
            <v>0.5</v>
          </cell>
          <cell r="E79">
            <v>90.453531126156847</v>
          </cell>
          <cell r="F79">
            <v>90.130884050792901</v>
          </cell>
        </row>
        <row r="80">
          <cell r="C80">
            <v>0.33333333333333331</v>
          </cell>
          <cell r="E80">
            <v>88.967876401228935</v>
          </cell>
          <cell r="F80">
            <v>89.361108815940128</v>
          </cell>
        </row>
        <row r="81">
          <cell r="C81">
            <v>0.22222222222222221</v>
          </cell>
          <cell r="E81">
            <v>87.620360462860575</v>
          </cell>
          <cell r="F81">
            <v>88.064681446428096</v>
          </cell>
        </row>
        <row r="82">
          <cell r="C82">
            <v>0.14814814814814814</v>
          </cell>
          <cell r="E82">
            <v>85.470044858658426</v>
          </cell>
          <cell r="F82">
            <v>85.916239278929297</v>
          </cell>
        </row>
        <row r="83">
          <cell r="C83">
            <v>9.8765432098765427E-2</v>
          </cell>
          <cell r="E83">
            <v>83.913514136390006</v>
          </cell>
          <cell r="F83">
            <v>82.449309717211406</v>
          </cell>
        </row>
        <row r="84">
          <cell r="C84">
            <v>6.5843621399176946E-2</v>
          </cell>
          <cell r="E84">
            <v>76.840327434581155</v>
          </cell>
          <cell r="F84">
            <v>77.08800121412952</v>
          </cell>
        </row>
        <row r="85">
          <cell r="C85">
            <v>4.38957475994513E-2</v>
          </cell>
          <cell r="E85">
            <v>69.690587931809461</v>
          </cell>
          <cell r="F85">
            <v>69.319844705668871</v>
          </cell>
        </row>
        <row r="86">
          <cell r="C86">
            <v>2.9263831732967534E-2</v>
          </cell>
          <cell r="E86">
            <v>57.698637631799123</v>
          </cell>
          <cell r="F86">
            <v>59.064113826567542</v>
          </cell>
        </row>
        <row r="87">
          <cell r="C87">
            <v>1.9509221155311691E-2</v>
          </cell>
          <cell r="E87">
            <v>47.843725932775584</v>
          </cell>
          <cell r="F87">
            <v>47.068128274407869</v>
          </cell>
        </row>
        <row r="88">
          <cell r="C88">
            <v>0</v>
          </cell>
          <cell r="E88">
            <v>0</v>
          </cell>
          <cell r="F88">
            <v>8.9768228265128869E-2</v>
          </cell>
        </row>
        <row r="97">
          <cell r="C97">
            <v>0.5</v>
          </cell>
          <cell r="E97">
            <v>92.872408335415287</v>
          </cell>
          <cell r="F97">
            <v>92.352468370698347</v>
          </cell>
        </row>
        <row r="98">
          <cell r="C98">
            <v>0.33333333333333331</v>
          </cell>
          <cell r="E98">
            <v>92.435112288973031</v>
          </cell>
          <cell r="F98">
            <v>92.173875718577307</v>
          </cell>
        </row>
        <row r="99">
          <cell r="C99">
            <v>0.22222222222222221</v>
          </cell>
          <cell r="E99">
            <v>91.399253290946049</v>
          </cell>
          <cell r="F99">
            <v>91.761964385467607</v>
          </cell>
        </row>
        <row r="100">
          <cell r="C100">
            <v>0.14814814814814814</v>
          </cell>
          <cell r="E100">
            <v>90.957248984384862</v>
          </cell>
          <cell r="F100">
            <v>90.819852153446689</v>
          </cell>
        </row>
        <row r="101">
          <cell r="C101">
            <v>9.8765432098765427E-2</v>
          </cell>
          <cell r="E101">
            <v>88.294752841158996</v>
          </cell>
          <cell r="F101">
            <v>88.705789443890396</v>
          </cell>
        </row>
        <row r="102">
          <cell r="C102">
            <v>6.5843621399176946E-2</v>
          </cell>
          <cell r="E102">
            <v>83.885325302436641</v>
          </cell>
          <cell r="F102">
            <v>84.1584163322119</v>
          </cell>
        </row>
        <row r="103">
          <cell r="C103">
            <v>4.38957475994513E-2</v>
          </cell>
          <cell r="E103">
            <v>74.684373707956681</v>
          </cell>
          <cell r="F103">
            <v>75.208821622722994</v>
          </cell>
        </row>
        <row r="104">
          <cell r="C104">
            <v>2.9263831732967534E-2</v>
          </cell>
          <cell r="E104">
            <v>61.56819968674634</v>
          </cell>
          <cell r="F104">
            <v>60.319098666499343</v>
          </cell>
        </row>
        <row r="105">
          <cell r="C105">
            <v>1.9509221155311691E-2</v>
          </cell>
          <cell r="E105">
            <v>40.653546776378377</v>
          </cell>
          <cell r="F105">
            <v>41.326858719618144</v>
          </cell>
        </row>
        <row r="106">
          <cell r="C106">
            <v>0</v>
          </cell>
          <cell r="E106">
            <v>0</v>
          </cell>
          <cell r="F106">
            <v>0</v>
          </cell>
        </row>
      </sheetData>
      <sheetData sheetId="5">
        <row r="7">
          <cell r="E7" t="str">
            <v>Experiment results</v>
          </cell>
          <cell r="F7" t="str">
            <v>Fit</v>
          </cell>
        </row>
        <row r="8">
          <cell r="C8">
            <v>0.5</v>
          </cell>
          <cell r="E8">
            <v>95.579185098964018</v>
          </cell>
          <cell r="F8">
            <v>95.467025169446515</v>
          </cell>
        </row>
        <row r="9">
          <cell r="C9">
            <v>0.33333333333333331</v>
          </cell>
          <cell r="E9">
            <v>94.873404408272222</v>
          </cell>
          <cell r="F9">
            <v>95.403912844726676</v>
          </cell>
        </row>
        <row r="10">
          <cell r="C10">
            <v>0.22222222222222221</v>
          </cell>
          <cell r="E10">
            <v>95.003331001065092</v>
          </cell>
          <cell r="F10">
            <v>95.228577463567945</v>
          </cell>
        </row>
        <row r="11">
          <cell r="C11">
            <v>0.14814814814814814</v>
          </cell>
          <cell r="E11">
            <v>94.980024408185614</v>
          </cell>
          <cell r="F11">
            <v>94.74362979993478</v>
          </cell>
        </row>
        <row r="12">
          <cell r="C12">
            <v>9.8765432098765427E-2</v>
          </cell>
          <cell r="E12">
            <v>94.193877118735159</v>
          </cell>
          <cell r="F12">
            <v>93.418669909887598</v>
          </cell>
        </row>
        <row r="13">
          <cell r="C13">
            <v>6.5843621399176946E-2</v>
          </cell>
          <cell r="E13">
            <v>89.823488410930025</v>
          </cell>
          <cell r="F13">
            <v>89.916528171262769</v>
          </cell>
        </row>
        <row r="14">
          <cell r="C14">
            <v>4.38957475994513E-2</v>
          </cell>
          <cell r="E14">
            <v>80.838360993199416</v>
          </cell>
          <cell r="F14">
            <v>81.415904880006181</v>
          </cell>
        </row>
        <row r="15">
          <cell r="C15">
            <v>2.9263831732967534E-2</v>
          </cell>
          <cell r="E15">
            <v>64.868505632706473</v>
          </cell>
          <cell r="F15">
            <v>64.446950243023011</v>
          </cell>
        </row>
        <row r="16">
          <cell r="C16">
            <v>1.9509221155311691E-2</v>
          </cell>
          <cell r="E16">
            <v>40.646406825312866</v>
          </cell>
          <cell r="F16">
            <v>40.776819370130951</v>
          </cell>
        </row>
        <row r="17">
          <cell r="C17">
            <v>0</v>
          </cell>
          <cell r="E17">
            <v>0</v>
          </cell>
          <cell r="F17">
            <v>0</v>
          </cell>
        </row>
        <row r="24">
          <cell r="C24">
            <v>0.5</v>
          </cell>
          <cell r="E24">
            <v>92.214355064351579</v>
          </cell>
          <cell r="F24">
            <v>91.563283011671032</v>
          </cell>
        </row>
        <row r="25">
          <cell r="C25">
            <v>0.33333333333333331</v>
          </cell>
          <cell r="E25">
            <v>90.492880489480598</v>
          </cell>
          <cell r="F25">
            <v>91.267964630910512</v>
          </cell>
        </row>
        <row r="26">
          <cell r="C26">
            <v>0.22222222222222221</v>
          </cell>
          <cell r="E26">
            <v>90.321280396981635</v>
          </cell>
          <cell r="F26">
            <v>90.639359686423347</v>
          </cell>
        </row>
        <row r="27">
          <cell r="C27">
            <v>0.14814814814814814</v>
          </cell>
          <cell r="E27">
            <v>89.934524380003026</v>
          </cell>
          <cell r="F27">
            <v>89.316592494489456</v>
          </cell>
        </row>
        <row r="28">
          <cell r="C28">
            <v>9.8765432098765427E-2</v>
          </cell>
          <cell r="E28">
            <v>87.316285953315159</v>
          </cell>
          <cell r="F28">
            <v>86.599079053585129</v>
          </cell>
        </row>
        <row r="29">
          <cell r="C29">
            <v>6.5843621399176946E-2</v>
          </cell>
          <cell r="E29">
            <v>80.386213504180773</v>
          </cell>
          <cell r="F29">
            <v>81.281394835117624</v>
          </cell>
        </row>
        <row r="30">
          <cell r="C30">
            <v>4.38957475994513E-2</v>
          </cell>
          <cell r="E30">
            <v>70.679539279118913</v>
          </cell>
          <cell r="F30">
            <v>71.8009001180735</v>
          </cell>
        </row>
        <row r="31">
          <cell r="C31">
            <v>2.9263831732967534E-2</v>
          </cell>
          <cell r="E31">
            <v>59.374439865782705</v>
          </cell>
          <cell r="F31">
            <v>57.403871238779104</v>
          </cell>
        </row>
        <row r="32">
          <cell r="C32">
            <v>1.9509221155311691E-2</v>
          </cell>
          <cell r="E32">
            <v>39.185574370029521</v>
          </cell>
          <cell r="F32">
            <v>40.11013162548317</v>
          </cell>
        </row>
        <row r="33">
          <cell r="C33">
            <v>0</v>
          </cell>
          <cell r="E33">
            <v>0</v>
          </cell>
          <cell r="F33">
            <v>0</v>
          </cell>
        </row>
        <row r="43">
          <cell r="C43">
            <v>0.5</v>
          </cell>
          <cell r="E43">
            <v>80.583973374741831</v>
          </cell>
          <cell r="F43">
            <v>82.184513765325761</v>
          </cell>
        </row>
        <row r="44">
          <cell r="C44">
            <v>0.33333333333333331</v>
          </cell>
          <cell r="E44">
            <v>81.095411428909742</v>
          </cell>
          <cell r="F44">
            <v>81.451021311353557</v>
          </cell>
        </row>
        <row r="45">
          <cell r="C45">
            <v>0.22222222222222221</v>
          </cell>
          <cell r="E45">
            <v>80.631535592086962</v>
          </cell>
          <cell r="F45">
            <v>80.066508518972242</v>
          </cell>
        </row>
        <row r="46">
          <cell r="C46">
            <v>0.14814814814814814</v>
          </cell>
          <cell r="E46">
            <v>77.831289358897848</v>
          </cell>
          <cell r="F46">
            <v>77.513805492188581</v>
          </cell>
        </row>
        <row r="47">
          <cell r="C47">
            <v>9.8765432098765427E-2</v>
          </cell>
          <cell r="E47">
            <v>75.329036350566781</v>
          </cell>
          <cell r="F47">
            <v>73.004772356028724</v>
          </cell>
        </row>
        <row r="48">
          <cell r="C48">
            <v>6.5843621399176946E-2</v>
          </cell>
          <cell r="E48">
            <v>67.11975638388526</v>
          </cell>
          <cell r="F48">
            <v>65.612161743671678</v>
          </cell>
        </row>
        <row r="49">
          <cell r="C49">
            <v>4.38957475994513E-2</v>
          </cell>
          <cell r="E49">
            <v>49.801905351231376</v>
          </cell>
          <cell r="F49">
            <v>54.856417140475862</v>
          </cell>
        </row>
        <row r="50">
          <cell r="C50">
            <v>2.9263831732967534E-2</v>
          </cell>
          <cell r="E50">
            <v>43.60286229892624</v>
          </cell>
          <cell r="F50">
            <v>41.64592646412526</v>
          </cell>
        </row>
        <row r="51">
          <cell r="C51">
            <v>1.9509221155311691E-2</v>
          </cell>
          <cell r="E51">
            <v>29.014802073795398</v>
          </cell>
          <cell r="F51">
            <v>28.419054097300041</v>
          </cell>
        </row>
        <row r="52">
          <cell r="C52">
            <v>0</v>
          </cell>
          <cell r="E52">
            <v>0</v>
          </cell>
          <cell r="F52">
            <v>0.14948096872528538</v>
          </cell>
        </row>
        <row r="61">
          <cell r="C61">
            <v>0.5</v>
          </cell>
          <cell r="E61">
            <v>91.251633239650005</v>
          </cell>
          <cell r="F61">
            <v>91.398622600209578</v>
          </cell>
        </row>
        <row r="62">
          <cell r="C62">
            <v>0.33333333333333331</v>
          </cell>
          <cell r="E62">
            <v>90.990323464914908</v>
          </cell>
          <cell r="F62">
            <v>91.266862155246855</v>
          </cell>
        </row>
        <row r="63">
          <cell r="C63">
            <v>0.22222222222222221</v>
          </cell>
          <cell r="E63">
            <v>90.323657819021605</v>
          </cell>
          <cell r="F63">
            <v>90.919805225790981</v>
          </cell>
        </row>
        <row r="64">
          <cell r="C64">
            <v>0.14814814814814814</v>
          </cell>
          <cell r="E64">
            <v>90.734784899808304</v>
          </cell>
          <cell r="F64">
            <v>90.013463664156646</v>
          </cell>
        </row>
        <row r="65">
          <cell r="C65">
            <v>9.8765432098765427E-2</v>
          </cell>
          <cell r="E65">
            <v>88.781367044090004</v>
          </cell>
          <cell r="F65">
            <v>87.698613175190758</v>
          </cell>
        </row>
        <row r="66">
          <cell r="C66">
            <v>6.5843621399176946E-2</v>
          </cell>
          <cell r="E66">
            <v>82.049141982066331</v>
          </cell>
          <cell r="F66">
            <v>82.107538089854685</v>
          </cell>
        </row>
        <row r="67">
          <cell r="C67">
            <v>4.38957475994513E-2</v>
          </cell>
          <cell r="E67">
            <v>68.188811271453375</v>
          </cell>
          <cell r="F67">
            <v>70.248803434596113</v>
          </cell>
        </row>
        <row r="68">
          <cell r="C68">
            <v>2.9263831732967534E-2</v>
          </cell>
          <cell r="E68">
            <v>53.040008702503691</v>
          </cell>
          <cell r="F68">
            <v>50.815444521761698</v>
          </cell>
        </row>
        <row r="69">
          <cell r="C69">
            <v>1.9509221155311691E-2</v>
          </cell>
          <cell r="E69">
            <v>28.291335378956351</v>
          </cell>
          <cell r="F69">
            <v>29.330757221413293</v>
          </cell>
        </row>
        <row r="70">
          <cell r="C70">
            <v>0</v>
          </cell>
          <cell r="E70">
            <v>0</v>
          </cell>
          <cell r="F70">
            <v>0</v>
          </cell>
        </row>
        <row r="79">
          <cell r="C79">
            <v>0.5</v>
          </cell>
          <cell r="E79">
            <v>97.675783272418627</v>
          </cell>
          <cell r="F79">
            <v>97.263324754229089</v>
          </cell>
        </row>
        <row r="80">
          <cell r="C80">
            <v>0.33333333333333331</v>
          </cell>
          <cell r="E80">
            <v>96.780283160679232</v>
          </cell>
          <cell r="F80">
            <v>97.207290353221623</v>
          </cell>
        </row>
        <row r="81">
          <cell r="C81">
            <v>0.22222222222222221</v>
          </cell>
          <cell r="E81">
            <v>97.169516770972123</v>
          </cell>
          <cell r="F81">
            <v>97.072590111478974</v>
          </cell>
        </row>
        <row r="82">
          <cell r="C82">
            <v>0.14814814814814814</v>
          </cell>
          <cell r="E82">
            <v>96.585711295835466</v>
          </cell>
          <cell r="F82">
            <v>96.749677358070187</v>
          </cell>
        </row>
        <row r="83">
          <cell r="C83">
            <v>9.8765432098765427E-2</v>
          </cell>
          <cell r="E83">
            <v>96.06284461666246</v>
          </cell>
          <cell r="F83">
            <v>95.980655952758767</v>
          </cell>
        </row>
        <row r="84">
          <cell r="C84">
            <v>6.5843621399176946E-2</v>
          </cell>
          <cell r="E84">
            <v>93.985314349676784</v>
          </cell>
          <cell r="F84">
            <v>94.177626673231288</v>
          </cell>
        </row>
        <row r="85">
          <cell r="C85">
            <v>4.38957475994513E-2</v>
          </cell>
          <cell r="E85">
            <v>90.478829094207143</v>
          </cell>
          <cell r="F85">
            <v>90.100875442651486</v>
          </cell>
        </row>
        <row r="86">
          <cell r="C86">
            <v>2.9263831732967534E-2</v>
          </cell>
          <cell r="E86">
            <v>81.346602761169819</v>
          </cell>
          <cell r="F86">
            <v>81.593631849459229</v>
          </cell>
        </row>
        <row r="87">
          <cell r="C87">
            <v>1.9509221155311691E-2</v>
          </cell>
          <cell r="E87">
            <v>66.538490956120782</v>
          </cell>
          <cell r="F87">
            <v>66.475798459853877</v>
          </cell>
        </row>
        <row r="88">
          <cell r="C88">
            <v>0</v>
          </cell>
          <cell r="E88">
            <v>0</v>
          </cell>
          <cell r="F88">
            <v>0</v>
          </cell>
        </row>
        <row r="97">
          <cell r="C97">
            <v>0.5</v>
          </cell>
          <cell r="E97">
            <v>92.793885070905688</v>
          </cell>
          <cell r="F97">
            <v>93.265833476476431</v>
          </cell>
        </row>
        <row r="98">
          <cell r="C98">
            <v>0.33333333333333331</v>
          </cell>
          <cell r="E98">
            <v>92.86328646300089</v>
          </cell>
          <cell r="F98">
            <v>93.150657496257296</v>
          </cell>
        </row>
        <row r="99">
          <cell r="C99">
            <v>0.22222222222222221</v>
          </cell>
          <cell r="E99">
            <v>92.329053796701757</v>
          </cell>
          <cell r="F99">
            <v>92.835201489423042</v>
          </cell>
        </row>
        <row r="100">
          <cell r="C100">
            <v>0.14814814814814814</v>
          </cell>
          <cell r="E100">
            <v>92.209420249841799</v>
          </cell>
          <cell r="F100">
            <v>91.978129358272369</v>
          </cell>
        </row>
        <row r="101">
          <cell r="C101">
            <v>9.8765432098765427E-2</v>
          </cell>
          <cell r="E101">
            <v>90.875944376690029</v>
          </cell>
          <cell r="F101">
            <v>89.699591617317139</v>
          </cell>
        </row>
        <row r="102">
          <cell r="C102">
            <v>6.5843621399176946E-2</v>
          </cell>
          <cell r="E102">
            <v>84.169111147862196</v>
          </cell>
          <cell r="F102">
            <v>83.976402208413248</v>
          </cell>
        </row>
        <row r="103">
          <cell r="C103">
            <v>4.38957475994513E-2</v>
          </cell>
          <cell r="E103">
            <v>71.378336601256947</v>
          </cell>
          <cell r="F103">
            <v>71.440424912418294</v>
          </cell>
        </row>
        <row r="104">
          <cell r="C104">
            <v>2.9263831732967534E-2</v>
          </cell>
          <cell r="E104">
            <v>49.854665084496155</v>
          </cell>
          <cell r="F104">
            <v>50.66047829711966</v>
          </cell>
        </row>
        <row r="105">
          <cell r="C105">
            <v>1.9509221155311691E-2</v>
          </cell>
          <cell r="E105">
            <v>28.90092763650841</v>
          </cell>
          <cell r="F105">
            <v>28.187689036507479</v>
          </cell>
        </row>
        <row r="106">
          <cell r="C106">
            <v>0</v>
          </cell>
          <cell r="E106">
            <v>0</v>
          </cell>
          <cell r="F106">
            <v>0.18074416841096763</v>
          </cell>
        </row>
      </sheetData>
      <sheetData sheetId="6">
        <row r="7">
          <cell r="E7" t="str">
            <v>Experiment results</v>
          </cell>
          <cell r="F7" t="str">
            <v>Fit</v>
          </cell>
        </row>
        <row r="8">
          <cell r="C8">
            <v>0.5</v>
          </cell>
          <cell r="E8">
            <v>94.502053715219716</v>
          </cell>
          <cell r="F8">
            <v>95.118516612252307</v>
          </cell>
        </row>
        <row r="9">
          <cell r="C9">
            <v>0.33333333333333331</v>
          </cell>
          <cell r="E9">
            <v>94.217981530464144</v>
          </cell>
          <cell r="F9">
            <v>94.934049033496791</v>
          </cell>
        </row>
        <row r="10">
          <cell r="C10">
            <v>0.22222222222222221</v>
          </cell>
          <cell r="E10">
            <v>93.942114001988813</v>
          </cell>
          <cell r="F10">
            <v>94.466460721205493</v>
          </cell>
        </row>
        <row r="11">
          <cell r="C11">
            <v>0.14814814814814814</v>
          </cell>
          <cell r="E11">
            <v>94.044747679909818</v>
          </cell>
          <cell r="F11">
            <v>93.293658470082548</v>
          </cell>
        </row>
        <row r="12">
          <cell r="C12">
            <v>9.8765432098765427E-2</v>
          </cell>
          <cell r="E12">
            <v>93.180348738458591</v>
          </cell>
          <cell r="F12">
            <v>90.428277137542764</v>
          </cell>
        </row>
        <row r="13">
          <cell r="C13">
            <v>6.5843621399176946E-2</v>
          </cell>
          <cell r="E13">
            <v>85.613362706722043</v>
          </cell>
          <cell r="F13">
            <v>83.854882840368532</v>
          </cell>
        </row>
        <row r="14">
          <cell r="C14">
            <v>4.38957475994513E-2</v>
          </cell>
          <cell r="E14">
            <v>61.836846797075438</v>
          </cell>
          <cell r="F14">
            <v>70.731920022191133</v>
          </cell>
        </row>
        <row r="15">
          <cell r="C15">
            <v>2.9263831732967534E-2</v>
          </cell>
          <cell r="E15">
            <v>59.735218147620259</v>
          </cell>
          <cell r="F15">
            <v>50.543581497797938</v>
          </cell>
        </row>
        <row r="16">
          <cell r="C16">
            <v>1.9509221155311691E-2</v>
          </cell>
          <cell r="E16">
            <v>24.945601039834376</v>
          </cell>
          <cell r="F16">
            <v>29.241677064398061</v>
          </cell>
        </row>
        <row r="17">
          <cell r="C17">
            <v>0</v>
          </cell>
          <cell r="E17">
            <v>0</v>
          </cell>
          <cell r="F17">
            <v>0</v>
          </cell>
        </row>
        <row r="24">
          <cell r="C24">
            <v>0.5</v>
          </cell>
          <cell r="E24">
            <v>94.922591948526673</v>
          </cell>
          <cell r="F24">
            <v>95.630657312085475</v>
          </cell>
        </row>
        <row r="25">
          <cell r="C25">
            <v>0.33333333333333331</v>
          </cell>
          <cell r="E25">
            <v>95.395499370378516</v>
          </cell>
          <cell r="F25">
            <v>95.593968221174762</v>
          </cell>
        </row>
        <row r="26">
          <cell r="C26">
            <v>0.22222222222222221</v>
          </cell>
          <cell r="E26">
            <v>95.93995271796858</v>
          </cell>
          <cell r="F26">
            <v>95.484768591230662</v>
          </cell>
        </row>
        <row r="27">
          <cell r="C27">
            <v>0.14814814814814814</v>
          </cell>
          <cell r="E27">
            <v>95.071669149329438</v>
          </cell>
          <cell r="F27">
            <v>95.160730771204911</v>
          </cell>
        </row>
        <row r="28">
          <cell r="C28">
            <v>9.8765432098765427E-2</v>
          </cell>
          <cell r="E28">
            <v>94.403829949111767</v>
          </cell>
          <cell r="F28">
            <v>94.207725338429114</v>
          </cell>
        </row>
        <row r="29">
          <cell r="C29">
            <v>6.5843621399176946E-2</v>
          </cell>
          <cell r="E29">
            <v>92.640327355622972</v>
          </cell>
          <cell r="F29">
            <v>91.476885471570995</v>
          </cell>
        </row>
        <row r="30">
          <cell r="C30">
            <v>4.38957475994513E-2</v>
          </cell>
          <cell r="E30">
            <v>82.995539506487219</v>
          </cell>
          <cell r="F30">
            <v>84.201179366898032</v>
          </cell>
        </row>
        <row r="31">
          <cell r="C31">
            <v>2.9263831732967534E-2</v>
          </cell>
          <cell r="E31">
            <v>68.533358719177457</v>
          </cell>
          <cell r="F31">
            <v>68.063973663330842</v>
          </cell>
        </row>
        <row r="32">
          <cell r="C32">
            <v>1.9509221155311691E-2</v>
          </cell>
          <cell r="E32">
            <v>43.233319743715846</v>
          </cell>
          <cell r="F32">
            <v>43.317228744128812</v>
          </cell>
        </row>
        <row r="33">
          <cell r="C33">
            <v>0</v>
          </cell>
          <cell r="E33">
            <v>0</v>
          </cell>
          <cell r="F33">
            <v>0</v>
          </cell>
        </row>
        <row r="43">
          <cell r="C43">
            <v>0.5</v>
          </cell>
          <cell r="E43">
            <v>92.725388444301245</v>
          </cell>
          <cell r="F43">
            <v>91.544395822820277</v>
          </cell>
        </row>
        <row r="44">
          <cell r="C44">
            <v>0.33333333333333331</v>
          </cell>
          <cell r="E44">
            <v>92.291861052895442</v>
          </cell>
          <cell r="F44">
            <v>91.40182732172461</v>
          </cell>
        </row>
        <row r="45">
          <cell r="C45">
            <v>0.22222222222222221</v>
          </cell>
          <cell r="E45">
            <v>90.433067154267178</v>
          </cell>
          <cell r="F45">
            <v>91.058702556676934</v>
          </cell>
        </row>
        <row r="46">
          <cell r="C46">
            <v>0.14814814814814814</v>
          </cell>
          <cell r="E46">
            <v>91.107303149785011</v>
          </cell>
          <cell r="F46">
            <v>90.23904871258658</v>
          </cell>
        </row>
        <row r="47">
          <cell r="C47">
            <v>9.8765432098765427E-2</v>
          </cell>
          <cell r="E47">
            <v>88.123441933011492</v>
          </cell>
          <cell r="F47">
            <v>88.315579971476666</v>
          </cell>
        </row>
        <row r="48">
          <cell r="C48">
            <v>6.5843621399176946E-2</v>
          </cell>
          <cell r="E48">
            <v>78.939551569845634</v>
          </cell>
          <cell r="F48">
            <v>83.984193212791951</v>
          </cell>
        </row>
        <row r="49">
          <cell r="C49">
            <v>4.38957475994513E-2</v>
          </cell>
          <cell r="E49">
            <v>77.692833865105598</v>
          </cell>
          <cell r="F49">
            <v>75.075267949720057</v>
          </cell>
        </row>
        <row r="50">
          <cell r="C50">
            <v>2.9263831732967534E-2</v>
          </cell>
          <cell r="E50">
            <v>61.250756822205375</v>
          </cell>
          <cell r="F50">
            <v>59.74167468017157</v>
          </cell>
        </row>
        <row r="51">
          <cell r="C51">
            <v>1.9509221155311691E-2</v>
          </cell>
          <cell r="E51">
            <v>38.561381676173504</v>
          </cell>
          <cell r="F51">
            <v>39.982896473747523</v>
          </cell>
        </row>
        <row r="52">
          <cell r="C52">
            <v>0</v>
          </cell>
          <cell r="E52">
            <v>0</v>
          </cell>
          <cell r="F52">
            <v>0</v>
          </cell>
        </row>
        <row r="61">
          <cell r="C61">
            <v>0.5</v>
          </cell>
          <cell r="E61">
            <v>93.28939760483533</v>
          </cell>
          <cell r="F61">
            <v>93.081456554569073</v>
          </cell>
        </row>
        <row r="62">
          <cell r="C62">
            <v>0.33333333333333331</v>
          </cell>
          <cell r="E62">
            <v>92.4724255850482</v>
          </cell>
          <cell r="F62">
            <v>92.946050098759301</v>
          </cell>
        </row>
        <row r="63">
          <cell r="C63">
            <v>0.22222222222222221</v>
          </cell>
          <cell r="E63">
            <v>92.905520667222447</v>
          </cell>
          <cell r="F63">
            <v>92.546951356683209</v>
          </cell>
        </row>
        <row r="64">
          <cell r="C64">
            <v>0.14814814814814814</v>
          </cell>
          <cell r="E64">
            <v>91.221821122926059</v>
          </cell>
          <cell r="F64">
            <v>91.383738682521241</v>
          </cell>
        </row>
        <row r="65">
          <cell r="C65">
            <v>9.8765432098765427E-2</v>
          </cell>
          <cell r="E65">
            <v>88.413953006240618</v>
          </cell>
          <cell r="F65">
            <v>88.101156046436756</v>
          </cell>
        </row>
        <row r="66">
          <cell r="C66">
            <v>6.5843621399176946E-2</v>
          </cell>
          <cell r="E66">
            <v>79.074168619814557</v>
          </cell>
          <cell r="F66">
            <v>79.622825879768172</v>
          </cell>
        </row>
        <row r="67">
          <cell r="C67">
            <v>4.38957475994513E-2</v>
          </cell>
          <cell r="E67">
            <v>62.481751939731026</v>
          </cell>
          <cell r="F67">
            <v>61.951353878491048</v>
          </cell>
        </row>
        <row r="68">
          <cell r="C68">
            <v>2.9263831732967534E-2</v>
          </cell>
          <cell r="E68">
            <v>37.000227877867296</v>
          </cell>
          <cell r="F68">
            <v>37.371759142708825</v>
          </cell>
        </row>
        <row r="69">
          <cell r="C69">
            <v>1.9509221155311691E-2</v>
          </cell>
          <cell r="E69">
            <v>17.347076783072325</v>
          </cell>
          <cell r="F69">
            <v>17.18254215194905</v>
          </cell>
        </row>
        <row r="70">
          <cell r="C70">
            <v>0</v>
          </cell>
          <cell r="E70">
            <v>0</v>
          </cell>
          <cell r="F70">
            <v>2.3769769860834344E-2</v>
          </cell>
        </row>
        <row r="79">
          <cell r="C79">
            <v>0.5</v>
          </cell>
          <cell r="E79">
            <v>94.461245129543585</v>
          </cell>
          <cell r="F79">
            <v>94.44151287330547</v>
          </cell>
        </row>
        <row r="80">
          <cell r="C80">
            <v>0.33333333333333331</v>
          </cell>
          <cell r="E80">
            <v>93.830864140859305</v>
          </cell>
          <cell r="F80">
            <v>94.129547971459417</v>
          </cell>
        </row>
        <row r="81">
          <cell r="C81">
            <v>0.22222222222222221</v>
          </cell>
          <cell r="E81">
            <v>93.192324133817721</v>
          </cell>
          <cell r="F81">
            <v>93.504087187976239</v>
          </cell>
        </row>
        <row r="82">
          <cell r="C82">
            <v>0.14814814814814814</v>
          </cell>
          <cell r="E82">
            <v>91.702279359425745</v>
          </cell>
          <cell r="F82">
            <v>92.262670064159479</v>
          </cell>
        </row>
        <row r="83">
          <cell r="C83">
            <v>9.8765432098765427E-2</v>
          </cell>
          <cell r="E83">
            <v>91.23531976614035</v>
          </cell>
          <cell r="F83">
            <v>89.847258368879238</v>
          </cell>
        </row>
        <row r="84">
          <cell r="C84">
            <v>6.5843621399176946E-2</v>
          </cell>
          <cell r="E84">
            <v>85.008733590323274</v>
          </cell>
          <cell r="F84">
            <v>85.324525238773546</v>
          </cell>
        </row>
        <row r="85">
          <cell r="C85">
            <v>4.38957475994513E-2</v>
          </cell>
          <cell r="E85">
            <v>79.004123137479908</v>
          </cell>
          <cell r="F85">
            <v>77.433861377157797</v>
          </cell>
        </row>
        <row r="86">
          <cell r="C86">
            <v>2.9263831732967534E-2</v>
          </cell>
          <cell r="E86">
            <v>62.723829376551187</v>
          </cell>
          <cell r="F86">
            <v>65.227074844222471</v>
          </cell>
        </row>
        <row r="87">
          <cell r="C87">
            <v>1.9509221155311691E-2</v>
          </cell>
          <cell r="E87">
            <v>50.525495099647088</v>
          </cell>
          <cell r="F87">
            <v>49.46004877666806</v>
          </cell>
        </row>
        <row r="88">
          <cell r="C88">
            <v>0</v>
          </cell>
          <cell r="E88">
            <v>0</v>
          </cell>
          <cell r="F88">
            <v>0.19192224850559114</v>
          </cell>
        </row>
        <row r="97">
          <cell r="C97">
            <v>0.5</v>
          </cell>
          <cell r="E97">
            <v>95.25723913214361</v>
          </cell>
          <cell r="F97">
            <v>94.893487819618485</v>
          </cell>
        </row>
        <row r="98">
          <cell r="C98">
            <v>0.33333333333333331</v>
          </cell>
          <cell r="E98">
            <v>95.69251704986192</v>
          </cell>
          <cell r="F98">
            <v>94.865675012150234</v>
          </cell>
        </row>
        <row r="99">
          <cell r="C99">
            <v>0.22222222222222221</v>
          </cell>
          <cell r="E99">
            <v>95.057364095249312</v>
          </cell>
          <cell r="F99">
            <v>94.771357854220966</v>
          </cell>
        </row>
        <row r="100">
          <cell r="C100">
            <v>0.14814814814814814</v>
          </cell>
          <cell r="E100">
            <v>94.296985783847916</v>
          </cell>
          <cell r="F100">
            <v>94.452497713174111</v>
          </cell>
        </row>
        <row r="101">
          <cell r="C101">
            <v>9.8765432098765427E-2</v>
          </cell>
          <cell r="E101">
            <v>93.403765174161592</v>
          </cell>
          <cell r="F101">
            <v>93.385635357667553</v>
          </cell>
        </row>
        <row r="102">
          <cell r="C102">
            <v>6.5843621399176946E-2</v>
          </cell>
          <cell r="E102">
            <v>88.486538517856758</v>
          </cell>
          <cell r="F102">
            <v>89.936302116887049</v>
          </cell>
        </row>
        <row r="103">
          <cell r="C103">
            <v>4.38957475994513E-2</v>
          </cell>
          <cell r="E103">
            <v>79.044491673131674</v>
          </cell>
          <cell r="F103">
            <v>79.913679341079543</v>
          </cell>
        </row>
        <row r="104">
          <cell r="C104">
            <v>2.9263831732967534E-2</v>
          </cell>
          <cell r="E104">
            <v>59.845007651183003</v>
          </cell>
          <cell r="F104">
            <v>57.975666337476497</v>
          </cell>
        </row>
        <row r="105">
          <cell r="C105">
            <v>1.9509221155311691E-2</v>
          </cell>
          <cell r="E105">
            <v>28.817262970104039</v>
          </cell>
          <cell r="F105">
            <v>30.005927839699382</v>
          </cell>
        </row>
        <row r="106">
          <cell r="C106">
            <v>0</v>
          </cell>
          <cell r="E106">
            <v>0</v>
          </cell>
          <cell r="F106">
            <v>0</v>
          </cell>
        </row>
      </sheetData>
      <sheetData sheetId="7">
        <row r="7">
          <cell r="E7" t="str">
            <v>Experiment results</v>
          </cell>
          <cell r="F7" t="str">
            <v>Fit</v>
          </cell>
        </row>
        <row r="8">
          <cell r="C8">
            <v>0.5</v>
          </cell>
          <cell r="E8">
            <v>96.49068752165708</v>
          </cell>
          <cell r="F8">
            <v>96.199292396119219</v>
          </cell>
        </row>
        <row r="9">
          <cell r="C9">
            <v>0.33333333333333331</v>
          </cell>
          <cell r="E9">
            <v>96.544895886759335</v>
          </cell>
          <cell r="F9">
            <v>96.124294690783017</v>
          </cell>
        </row>
        <row r="10">
          <cell r="C10">
            <v>0.22222222222222221</v>
          </cell>
          <cell r="E10">
            <v>95.896581276099482</v>
          </cell>
          <cell r="F10">
            <v>95.958538037935384</v>
          </cell>
        </row>
        <row r="11">
          <cell r="C11">
            <v>0.14814814814814814</v>
          </cell>
          <cell r="E11">
            <v>94.534737105020554</v>
          </cell>
          <cell r="F11">
            <v>95.593299578733763</v>
          </cell>
        </row>
        <row r="12">
          <cell r="C12">
            <v>9.8765432098765427E-2</v>
          </cell>
          <cell r="E12">
            <v>95.336877472687718</v>
          </cell>
          <cell r="F12">
            <v>94.793862392564705</v>
          </cell>
        </row>
        <row r="13">
          <cell r="C13">
            <v>6.5843621399176946E-2</v>
          </cell>
          <cell r="E13">
            <v>92.782582921584407</v>
          </cell>
          <cell r="F13">
            <v>93.069316853349676</v>
          </cell>
        </row>
        <row r="14">
          <cell r="C14">
            <v>4.38957475994513E-2</v>
          </cell>
          <cell r="E14">
            <v>89.569702447439965</v>
          </cell>
          <cell r="F14">
            <v>89.463117562335327</v>
          </cell>
        </row>
        <row r="15">
          <cell r="C15">
            <v>2.9263831732967534E-2</v>
          </cell>
          <cell r="E15">
            <v>82.494429985834998</v>
          </cell>
          <cell r="F15">
            <v>82.389728946713447</v>
          </cell>
        </row>
        <row r="16">
          <cell r="C16">
            <v>1.9509221155311691E-2</v>
          </cell>
          <cell r="E16">
            <v>70.046677607445631</v>
          </cell>
          <cell r="F16">
            <v>70.107932428280805</v>
          </cell>
        </row>
        <row r="17">
          <cell r="C17">
            <v>0</v>
          </cell>
          <cell r="E17">
            <v>0</v>
          </cell>
          <cell r="F17">
            <v>0</v>
          </cell>
        </row>
        <row r="24">
          <cell r="C24">
            <v>0.5</v>
          </cell>
          <cell r="E24">
            <v>93.272029675005669</v>
          </cell>
          <cell r="F24">
            <v>93.187172395781843</v>
          </cell>
        </row>
        <row r="25">
          <cell r="C25">
            <v>0.33333333333333331</v>
          </cell>
          <cell r="E25">
            <v>93.868837217833473</v>
          </cell>
          <cell r="F25">
            <v>93.1382600183249</v>
          </cell>
        </row>
        <row r="26">
          <cell r="C26">
            <v>0.22222222222222221</v>
          </cell>
          <cell r="E26">
            <v>93.111105872109846</v>
          </cell>
          <cell r="F26">
            <v>93.010907273499171</v>
          </cell>
        </row>
        <row r="27">
          <cell r="C27">
            <v>0.14814814814814814</v>
          </cell>
          <cell r="E27">
            <v>92.00184807064889</v>
          </cell>
          <cell r="F27">
            <v>92.680325026135478</v>
          </cell>
        </row>
        <row r="28">
          <cell r="C28">
            <v>9.8765432098765427E-2</v>
          </cell>
          <cell r="E28">
            <v>91.225194678261616</v>
          </cell>
          <cell r="F28">
            <v>91.828918632152281</v>
          </cell>
        </row>
        <row r="29">
          <cell r="C29">
            <v>6.5843621399176946E-2</v>
          </cell>
          <cell r="E29">
            <v>89.696127146348033</v>
          </cell>
          <cell r="F29">
            <v>89.679822273680358</v>
          </cell>
        </row>
        <row r="30">
          <cell r="C30">
            <v>4.38957475994513E-2</v>
          </cell>
          <cell r="E30">
            <v>85.168413444226118</v>
          </cell>
          <cell r="F30">
            <v>84.519854950267245</v>
          </cell>
        </row>
        <row r="31">
          <cell r="C31">
            <v>2.9263831732967534E-2</v>
          </cell>
          <cell r="E31">
            <v>73.114783672828892</v>
          </cell>
          <cell r="F31">
            <v>73.48950425724685</v>
          </cell>
        </row>
        <row r="32">
          <cell r="C32">
            <v>1.9509221155311691E-2</v>
          </cell>
          <cell r="E32">
            <v>54.904100847305571</v>
          </cell>
          <cell r="F32">
            <v>54.824854163830288</v>
          </cell>
        </row>
        <row r="33">
          <cell r="C33">
            <v>0</v>
          </cell>
          <cell r="E33">
            <v>0</v>
          </cell>
          <cell r="F33">
            <v>0</v>
          </cell>
        </row>
        <row r="43">
          <cell r="C43">
            <v>0.5</v>
          </cell>
          <cell r="E43">
            <v>93.475787406473913</v>
          </cell>
          <cell r="F43">
            <v>93.397683797538534</v>
          </cell>
        </row>
        <row r="44">
          <cell r="C44">
            <v>0.33333333333333331</v>
          </cell>
          <cell r="E44">
            <v>94.130840307143728</v>
          </cell>
          <cell r="F44">
            <v>93.355320125144615</v>
          </cell>
        </row>
        <row r="45">
          <cell r="C45">
            <v>0.22222222222222221</v>
          </cell>
          <cell r="E45">
            <v>93.476502133401695</v>
          </cell>
          <cell r="F45">
            <v>93.211494945987127</v>
          </cell>
        </row>
        <row r="46">
          <cell r="C46">
            <v>0.14814814814814814</v>
          </cell>
          <cell r="E46">
            <v>92.061692349637454</v>
          </cell>
          <cell r="F46">
            <v>92.725540601942598</v>
          </cell>
        </row>
        <row r="47">
          <cell r="C47">
            <v>9.8765432098765427E-2</v>
          </cell>
          <cell r="E47">
            <v>90.031223668792677</v>
          </cell>
          <cell r="F47">
            <v>91.109823906778416</v>
          </cell>
        </row>
        <row r="48">
          <cell r="C48">
            <v>6.5843621399176946E-2</v>
          </cell>
          <cell r="E48">
            <v>85.838959871292971</v>
          </cell>
          <cell r="F48">
            <v>86.012832846088529</v>
          </cell>
        </row>
        <row r="49">
          <cell r="C49">
            <v>4.38957475994513E-2</v>
          </cell>
          <cell r="E49">
            <v>74.235715386812188</v>
          </cell>
          <cell r="F49">
            <v>72.272343240736348</v>
          </cell>
        </row>
        <row r="50">
          <cell r="C50">
            <v>2.9263831732967534E-2</v>
          </cell>
          <cell r="E50">
            <v>44.763756316750317</v>
          </cell>
          <cell r="F50">
            <v>46.880946415792494</v>
          </cell>
        </row>
        <row r="51">
          <cell r="C51">
            <v>1.9509221155311691E-2</v>
          </cell>
          <cell r="E51">
            <v>22.784890457062257</v>
          </cell>
          <cell r="F51">
            <v>21.488914300627627</v>
          </cell>
        </row>
        <row r="52">
          <cell r="C52">
            <v>0</v>
          </cell>
          <cell r="E52">
            <v>0</v>
          </cell>
          <cell r="F52">
            <v>0.34442567806384261</v>
          </cell>
        </row>
        <row r="61">
          <cell r="C61">
            <v>0.5</v>
          </cell>
          <cell r="E61">
            <v>96.102475616657117</v>
          </cell>
          <cell r="F61">
            <v>96.396054468316706</v>
          </cell>
        </row>
        <row r="62">
          <cell r="C62">
            <v>0.33333333333333331</v>
          </cell>
          <cell r="E62">
            <v>95.696433300447623</v>
          </cell>
          <cell r="F62">
            <v>96.280504110717573</v>
          </cell>
        </row>
        <row r="63">
          <cell r="C63">
            <v>0.22222222222222221</v>
          </cell>
          <cell r="E63">
            <v>95.447981253005949</v>
          </cell>
          <cell r="F63">
            <v>95.97650445202521</v>
          </cell>
        </row>
        <row r="64">
          <cell r="C64">
            <v>0.14814814814814814</v>
          </cell>
          <cell r="E64">
            <v>95.002578426107306</v>
          </cell>
          <cell r="F64">
            <v>95.182400756145242</v>
          </cell>
        </row>
        <row r="65">
          <cell r="C65">
            <v>9.8765432098765427E-2</v>
          </cell>
          <cell r="E65">
            <v>93.940711737773796</v>
          </cell>
          <cell r="F65">
            <v>93.146129262527452</v>
          </cell>
        </row>
        <row r="66">
          <cell r="C66">
            <v>6.5843621399176946E-2</v>
          </cell>
          <cell r="E66">
            <v>89.148518461134387</v>
          </cell>
          <cell r="F66">
            <v>88.163544710155406</v>
          </cell>
        </row>
        <row r="67">
          <cell r="C67">
            <v>4.38957475994513E-2</v>
          </cell>
          <cell r="E67">
            <v>78.667173314583522</v>
          </cell>
          <cell r="F67">
            <v>77.251782914706638</v>
          </cell>
        </row>
        <row r="68">
          <cell r="C68">
            <v>2.9263831732967534E-2</v>
          </cell>
          <cell r="E68">
            <v>55.090652636599202</v>
          </cell>
          <cell r="F68">
            <v>58.240031535987619</v>
          </cell>
        </row>
        <row r="69">
          <cell r="C69">
            <v>1.9509221155311691E-2</v>
          </cell>
          <cell r="E69">
            <v>37.215825248653978</v>
          </cell>
          <cell r="F69">
            <v>35.358667268245561</v>
          </cell>
        </row>
        <row r="70">
          <cell r="C70">
            <v>0</v>
          </cell>
          <cell r="E70">
            <v>0</v>
          </cell>
          <cell r="F70">
            <v>0.31768895323635604</v>
          </cell>
        </row>
        <row r="79">
          <cell r="C79">
            <v>0.5</v>
          </cell>
          <cell r="E79">
            <v>91.821247509723818</v>
          </cell>
          <cell r="F79">
            <v>91.985053663274329</v>
          </cell>
        </row>
        <row r="80">
          <cell r="C80">
            <v>0.33333333333333331</v>
          </cell>
          <cell r="E80">
            <v>92.095093388759437</v>
          </cell>
          <cell r="F80">
            <v>91.592998690780291</v>
          </cell>
        </row>
        <row r="81">
          <cell r="C81">
            <v>0.22222222222222221</v>
          </cell>
          <cell r="E81">
            <v>90.235560439776037</v>
          </cell>
          <cell r="F81">
            <v>90.810544706436403</v>
          </cell>
        </row>
        <row r="82">
          <cell r="C82">
            <v>0.14814814814814814</v>
          </cell>
          <cell r="E82">
            <v>89.185391195214862</v>
          </cell>
          <cell r="F82">
            <v>89.268881710824559</v>
          </cell>
        </row>
        <row r="83">
          <cell r="C83">
            <v>9.8765432098765427E-2</v>
          </cell>
          <cell r="E83">
            <v>87.554161509729369</v>
          </cell>
          <cell r="F83">
            <v>86.306839744558701</v>
          </cell>
        </row>
        <row r="84">
          <cell r="C84">
            <v>6.5843621399176946E-2</v>
          </cell>
          <cell r="E84">
            <v>79.831084856019658</v>
          </cell>
          <cell r="F84">
            <v>80.881427468298355</v>
          </cell>
        </row>
        <row r="85">
          <cell r="C85">
            <v>4.38957475994513E-2</v>
          </cell>
          <cell r="E85">
            <v>71.152656311971413</v>
          </cell>
          <cell r="F85">
            <v>71.761863680097917</v>
          </cell>
        </row>
        <row r="86">
          <cell r="C86">
            <v>2.9263831732967534E-2</v>
          </cell>
          <cell r="E86">
            <v>59.711826151862404</v>
          </cell>
          <cell r="F86">
            <v>58.440916622138609</v>
          </cell>
        </row>
        <row r="87">
          <cell r="C87">
            <v>1.9509221155311691E-2</v>
          </cell>
          <cell r="E87">
            <v>41.918351081129614</v>
          </cell>
          <cell r="F87">
            <v>42.494397589793259</v>
          </cell>
        </row>
        <row r="88">
          <cell r="C88">
            <v>0</v>
          </cell>
          <cell r="E88">
            <v>0</v>
          </cell>
          <cell r="F8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549"/>
  <sheetViews>
    <sheetView tabSelected="1" workbookViewId="0">
      <selection activeCell="F5" sqref="F5"/>
    </sheetView>
  </sheetViews>
  <sheetFormatPr defaultColWidth="8.7109375" defaultRowHeight="15"/>
  <cols>
    <col min="5" max="5" width="11.85546875" customWidth="1"/>
    <col min="6" max="6" width="12.42578125" customWidth="1"/>
    <col min="11" max="11" width="11.85546875" customWidth="1"/>
    <col min="14" max="16" width="8.7109375" style="1"/>
  </cols>
  <sheetData>
    <row r="2" spans="2:16">
      <c r="B2" s="105" t="s">
        <v>12</v>
      </c>
      <c r="C2" s="105"/>
      <c r="D2" s="105"/>
      <c r="E2" s="105"/>
      <c r="H2" s="105" t="s">
        <v>11</v>
      </c>
      <c r="I2" s="105"/>
      <c r="J2" s="105"/>
      <c r="K2" s="105"/>
      <c r="N2" s="106" t="s">
        <v>10</v>
      </c>
      <c r="O2" s="106"/>
      <c r="P2" s="106"/>
    </row>
    <row r="3" spans="2:16" ht="60">
      <c r="B3" s="4" t="s">
        <v>8</v>
      </c>
      <c r="C3" s="4" t="s">
        <v>7</v>
      </c>
      <c r="D3" s="4" t="s">
        <v>6</v>
      </c>
      <c r="E3" s="4" t="s">
        <v>5</v>
      </c>
      <c r="F3" s="4" t="s">
        <v>9</v>
      </c>
      <c r="H3" s="4" t="s">
        <v>8</v>
      </c>
      <c r="I3" s="4" t="s">
        <v>7</v>
      </c>
      <c r="J3" s="4" t="s">
        <v>6</v>
      </c>
      <c r="K3" s="4" t="s">
        <v>5</v>
      </c>
      <c r="N3" s="4" t="s">
        <v>4</v>
      </c>
      <c r="O3" s="4" t="s">
        <v>3</v>
      </c>
      <c r="P3" s="4" t="s">
        <v>2</v>
      </c>
    </row>
    <row r="4" spans="2:16">
      <c r="B4" s="3">
        <v>1</v>
      </c>
      <c r="C4" s="3">
        <v>10</v>
      </c>
      <c r="D4" s="3">
        <v>41</v>
      </c>
      <c r="E4" s="2">
        <v>0</v>
      </c>
      <c r="F4" s="2">
        <f t="shared" ref="F4:F67" si="0">+E4/$E$549</f>
        <v>0</v>
      </c>
      <c r="H4" s="3">
        <v>1</v>
      </c>
      <c r="I4" s="3">
        <v>28</v>
      </c>
      <c r="J4" s="3">
        <v>22</v>
      </c>
      <c r="K4" s="2">
        <v>1.658374792703151E-3</v>
      </c>
      <c r="N4" s="1">
        <v>0</v>
      </c>
      <c r="O4" s="1">
        <f t="array" ref="O4:O55">FREQUENCY(E4:E547,N4:N54)</f>
        <v>1</v>
      </c>
      <c r="P4" s="1">
        <f t="array" ref="P4:P55">FREQUENCY(K4:K395,N4:N54)</f>
        <v>0</v>
      </c>
    </row>
    <row r="5" spans="2:16">
      <c r="B5" s="3">
        <v>1</v>
      </c>
      <c r="C5" s="3">
        <v>6</v>
      </c>
      <c r="D5" s="3">
        <v>8</v>
      </c>
      <c r="E5" s="2">
        <v>8.2644628099173552E-4</v>
      </c>
      <c r="F5" s="2">
        <f t="shared" si="0"/>
        <v>1.233312168489431E-2</v>
      </c>
      <c r="H5" s="3">
        <v>2</v>
      </c>
      <c r="I5" s="3">
        <v>10</v>
      </c>
      <c r="J5" s="3">
        <v>25</v>
      </c>
      <c r="K5" s="2">
        <v>2.7223230490018148E-3</v>
      </c>
      <c r="N5" s="1">
        <f t="shared" ref="N5:N36" si="1">+N4+0.02</f>
        <v>0.02</v>
      </c>
      <c r="O5" s="1">
        <v>114</v>
      </c>
      <c r="P5" s="1">
        <v>10</v>
      </c>
    </row>
    <row r="6" spans="2:16">
      <c r="B6" s="3">
        <v>2</v>
      </c>
      <c r="C6" s="3">
        <v>6</v>
      </c>
      <c r="D6" s="3">
        <v>25</v>
      </c>
      <c r="E6" s="2">
        <v>1.0080645161290322E-3</v>
      </c>
      <c r="F6" s="2">
        <f t="shared" si="0"/>
        <v>1.5043424635808584E-2</v>
      </c>
      <c r="H6" s="3">
        <v>2</v>
      </c>
      <c r="I6" s="3">
        <v>7</v>
      </c>
      <c r="J6" s="3">
        <v>42</v>
      </c>
      <c r="K6" s="2">
        <v>3.8834951456310678E-3</v>
      </c>
      <c r="N6" s="1">
        <f t="shared" si="1"/>
        <v>0.04</v>
      </c>
      <c r="O6" s="1">
        <v>113</v>
      </c>
      <c r="P6" s="1">
        <v>23</v>
      </c>
    </row>
    <row r="7" spans="2:16">
      <c r="B7" s="3">
        <v>2</v>
      </c>
      <c r="C7" s="3">
        <v>22</v>
      </c>
      <c r="D7" s="3">
        <v>7</v>
      </c>
      <c r="E7" s="2">
        <v>1.0504201680672268E-3</v>
      </c>
      <c r="F7" s="2">
        <f t="shared" si="0"/>
        <v>1.5675501301178695E-2</v>
      </c>
      <c r="H7" s="3">
        <v>2</v>
      </c>
      <c r="I7" s="3">
        <v>29</v>
      </c>
      <c r="J7" s="3">
        <v>8</v>
      </c>
      <c r="K7" s="2">
        <v>6.7415730337078653E-3</v>
      </c>
      <c r="N7" s="1">
        <f t="shared" si="1"/>
        <v>0.06</v>
      </c>
      <c r="O7" s="1">
        <v>115</v>
      </c>
      <c r="P7" s="1">
        <v>32</v>
      </c>
    </row>
    <row r="8" spans="2:16">
      <c r="B8" s="3">
        <v>1</v>
      </c>
      <c r="C8" s="3">
        <v>15</v>
      </c>
      <c r="D8" s="3">
        <v>10</v>
      </c>
      <c r="E8" s="2">
        <v>1.3568521031207597E-3</v>
      </c>
      <c r="F8" s="2">
        <f t="shared" si="0"/>
        <v>2.0248408736393643E-2</v>
      </c>
      <c r="H8" s="3">
        <v>1</v>
      </c>
      <c r="I8" s="3">
        <v>26</v>
      </c>
      <c r="J8" s="3">
        <v>40</v>
      </c>
      <c r="K8" s="2">
        <v>7.0339976553341153E-3</v>
      </c>
      <c r="N8" s="1">
        <f t="shared" si="1"/>
        <v>0.08</v>
      </c>
      <c r="O8" s="1">
        <v>60</v>
      </c>
      <c r="P8" s="1">
        <v>25</v>
      </c>
    </row>
    <row r="9" spans="2:16">
      <c r="B9" s="3">
        <v>2</v>
      </c>
      <c r="C9" s="3">
        <v>15</v>
      </c>
      <c r="D9" s="3">
        <v>44</v>
      </c>
      <c r="E9" s="2">
        <v>2.7472527472527475E-3</v>
      </c>
      <c r="F9" s="2">
        <f t="shared" si="0"/>
        <v>4.0997464941544277E-2</v>
      </c>
      <c r="H9" s="3">
        <v>2</v>
      </c>
      <c r="I9" s="3">
        <v>26</v>
      </c>
      <c r="J9" s="3">
        <v>12</v>
      </c>
      <c r="K9" s="2">
        <v>1.0600706713780919E-2</v>
      </c>
      <c r="N9" s="1">
        <f t="shared" si="1"/>
        <v>0.1</v>
      </c>
      <c r="O9" s="1">
        <v>41</v>
      </c>
      <c r="P9" s="1">
        <v>36</v>
      </c>
    </row>
    <row r="10" spans="2:16">
      <c r="B10" s="3">
        <v>1</v>
      </c>
      <c r="C10" s="3">
        <v>29</v>
      </c>
      <c r="D10" s="3">
        <v>22</v>
      </c>
      <c r="E10" s="2">
        <v>2.8530670470756064E-3</v>
      </c>
      <c r="F10" s="2">
        <f t="shared" si="0"/>
        <v>4.2576539910762101E-2</v>
      </c>
      <c r="H10" s="3">
        <v>1</v>
      </c>
      <c r="I10" s="3">
        <v>25</v>
      </c>
      <c r="J10" s="3">
        <v>44</v>
      </c>
      <c r="K10" s="2">
        <v>1.0914051841746248E-2</v>
      </c>
      <c r="N10" s="1">
        <f t="shared" si="1"/>
        <v>0.12000000000000001</v>
      </c>
      <c r="O10" s="1">
        <v>25</v>
      </c>
      <c r="P10" s="1">
        <v>30</v>
      </c>
    </row>
    <row r="11" spans="2:16">
      <c r="B11" s="3">
        <v>2</v>
      </c>
      <c r="C11" s="3">
        <v>28</v>
      </c>
      <c r="D11" s="3">
        <v>20</v>
      </c>
      <c r="E11" s="2">
        <v>3.4682080924855491E-3</v>
      </c>
      <c r="F11" s="2">
        <f t="shared" si="0"/>
        <v>5.1756337244122951E-2</v>
      </c>
      <c r="H11" s="3">
        <v>2</v>
      </c>
      <c r="I11" s="3">
        <v>19</v>
      </c>
      <c r="J11" s="3">
        <v>11</v>
      </c>
      <c r="K11" s="2">
        <v>1.3071895424836602E-2</v>
      </c>
      <c r="N11" s="1">
        <f t="shared" si="1"/>
        <v>0.14000000000000001</v>
      </c>
      <c r="O11" s="1">
        <v>16</v>
      </c>
      <c r="P11" s="1">
        <v>28</v>
      </c>
    </row>
    <row r="12" spans="2:16">
      <c r="B12" s="3">
        <v>1</v>
      </c>
      <c r="C12" s="3">
        <v>25</v>
      </c>
      <c r="D12" s="3">
        <v>19</v>
      </c>
      <c r="E12" s="2">
        <v>3.4843205574912892E-3</v>
      </c>
      <c r="F12" s="2">
        <f t="shared" si="0"/>
        <v>5.1996784803909811E-2</v>
      </c>
      <c r="H12" s="3">
        <v>2</v>
      </c>
      <c r="I12" s="3">
        <v>6</v>
      </c>
      <c r="J12" s="3">
        <v>7</v>
      </c>
      <c r="K12" s="2">
        <v>1.8947368421052633E-2</v>
      </c>
      <c r="N12" s="1">
        <f t="shared" si="1"/>
        <v>0.16</v>
      </c>
      <c r="O12" s="1">
        <v>17</v>
      </c>
      <c r="P12" s="1">
        <v>24</v>
      </c>
    </row>
    <row r="13" spans="2:16">
      <c r="B13" s="3">
        <v>1</v>
      </c>
      <c r="C13" s="3">
        <v>20</v>
      </c>
      <c r="D13" s="3">
        <v>7</v>
      </c>
      <c r="E13" s="2">
        <v>3.780718336483932E-3</v>
      </c>
      <c r="F13" s="2">
        <f t="shared" si="0"/>
        <v>5.6419951753202711E-2</v>
      </c>
      <c r="H13" s="3">
        <v>1</v>
      </c>
      <c r="I13" s="3">
        <v>15</v>
      </c>
      <c r="J13" s="3">
        <v>41</v>
      </c>
      <c r="K13" s="2">
        <v>1.9656019656019656E-2</v>
      </c>
      <c r="N13" s="1">
        <f t="shared" si="1"/>
        <v>0.18</v>
      </c>
      <c r="O13" s="1">
        <v>8</v>
      </c>
      <c r="P13" s="1">
        <v>21</v>
      </c>
    </row>
    <row r="14" spans="2:16">
      <c r="B14" s="3">
        <v>1</v>
      </c>
      <c r="C14" s="3">
        <v>14</v>
      </c>
      <c r="D14" s="3">
        <v>34</v>
      </c>
      <c r="E14" s="2">
        <v>3.8022813688212928E-3</v>
      </c>
      <c r="F14" s="2">
        <f t="shared" si="0"/>
        <v>5.6741738550274208E-2</v>
      </c>
      <c r="H14" s="3">
        <v>2</v>
      </c>
      <c r="I14" s="3">
        <v>4</v>
      </c>
      <c r="J14" s="3">
        <v>41</v>
      </c>
      <c r="K14" s="2">
        <v>2.1847070506454815E-2</v>
      </c>
      <c r="N14" s="1">
        <f t="shared" si="1"/>
        <v>0.19999999999999998</v>
      </c>
      <c r="O14" s="1">
        <v>10</v>
      </c>
      <c r="P14" s="1">
        <v>20</v>
      </c>
    </row>
    <row r="15" spans="2:16">
      <c r="B15" s="3">
        <v>1</v>
      </c>
      <c r="C15" s="3">
        <v>27</v>
      </c>
      <c r="D15" s="3">
        <v>14</v>
      </c>
      <c r="E15" s="2">
        <v>4.329004329004329E-3</v>
      </c>
      <c r="F15" s="2">
        <f t="shared" si="0"/>
        <v>6.4602065968494007E-2</v>
      </c>
      <c r="H15" s="3">
        <v>2</v>
      </c>
      <c r="I15" s="3">
        <v>28</v>
      </c>
      <c r="J15" s="3">
        <v>25</v>
      </c>
      <c r="K15" s="2">
        <v>2.2388059701492536E-2</v>
      </c>
      <c r="N15" s="1">
        <f t="shared" si="1"/>
        <v>0.21999999999999997</v>
      </c>
      <c r="O15" s="1">
        <v>4</v>
      </c>
      <c r="P15" s="1">
        <v>18</v>
      </c>
    </row>
    <row r="16" spans="2:16">
      <c r="B16" s="3">
        <v>1</v>
      </c>
      <c r="C16" s="3">
        <v>9</v>
      </c>
      <c r="D16" s="3">
        <v>17</v>
      </c>
      <c r="E16" s="2">
        <v>4.3478260869565218E-3</v>
      </c>
      <c r="F16" s="2">
        <f t="shared" si="0"/>
        <v>6.4882944516183122E-2</v>
      </c>
      <c r="H16" s="3">
        <v>1</v>
      </c>
      <c r="I16" s="3">
        <v>23</v>
      </c>
      <c r="J16" s="3">
        <v>46</v>
      </c>
      <c r="K16" s="2">
        <v>2.5139664804469275E-2</v>
      </c>
      <c r="N16" s="1">
        <f t="shared" si="1"/>
        <v>0.23999999999999996</v>
      </c>
      <c r="O16" s="1">
        <v>2</v>
      </c>
      <c r="P16" s="1">
        <v>13</v>
      </c>
    </row>
    <row r="17" spans="2:16">
      <c r="B17" s="3">
        <v>2</v>
      </c>
      <c r="C17" s="3">
        <v>8</v>
      </c>
      <c r="D17" s="3">
        <v>22</v>
      </c>
      <c r="E17" s="2">
        <v>5.1387461459403904E-3</v>
      </c>
      <c r="F17" s="2">
        <f t="shared" si="0"/>
        <v>7.6685905646054042E-2</v>
      </c>
      <c r="H17" s="3">
        <v>1</v>
      </c>
      <c r="I17" s="3">
        <v>14</v>
      </c>
      <c r="J17" s="3">
        <v>30</v>
      </c>
      <c r="K17" s="2">
        <v>2.5196850393700787E-2</v>
      </c>
      <c r="N17" s="1">
        <f t="shared" si="1"/>
        <v>0.25999999999999995</v>
      </c>
      <c r="O17" s="1">
        <v>4</v>
      </c>
      <c r="P17" s="1">
        <v>10</v>
      </c>
    </row>
    <row r="18" spans="2:16">
      <c r="B18" s="3">
        <v>1</v>
      </c>
      <c r="C18" s="3">
        <v>16</v>
      </c>
      <c r="D18" s="3">
        <v>4</v>
      </c>
      <c r="E18" s="2">
        <v>5.3763440860215058E-3</v>
      </c>
      <c r="F18" s="2">
        <f t="shared" si="0"/>
        <v>8.0231598057645792E-2</v>
      </c>
      <c r="H18" s="3">
        <v>1</v>
      </c>
      <c r="I18" s="3">
        <v>26</v>
      </c>
      <c r="J18" s="3">
        <v>25</v>
      </c>
      <c r="K18" s="2">
        <v>2.577873254564984E-2</v>
      </c>
      <c r="N18" s="1">
        <f t="shared" si="1"/>
        <v>0.27999999999999997</v>
      </c>
      <c r="O18" s="1">
        <v>2</v>
      </c>
      <c r="P18" s="1">
        <v>14</v>
      </c>
    </row>
    <row r="19" spans="2:16">
      <c r="B19" s="3">
        <v>1</v>
      </c>
      <c r="C19" s="3">
        <v>11</v>
      </c>
      <c r="D19" s="3">
        <v>15</v>
      </c>
      <c r="E19" s="2">
        <v>5.3908355795148251E-3</v>
      </c>
      <c r="F19" s="2">
        <f t="shared" si="0"/>
        <v>8.0447855734351037E-2</v>
      </c>
      <c r="H19" s="3">
        <v>1</v>
      </c>
      <c r="I19" s="3">
        <v>21</v>
      </c>
      <c r="J19" s="3">
        <v>14</v>
      </c>
      <c r="K19" s="2">
        <v>2.689075630252101E-2</v>
      </c>
      <c r="N19" s="1">
        <f t="shared" si="1"/>
        <v>0.3</v>
      </c>
      <c r="O19" s="1">
        <v>5</v>
      </c>
      <c r="P19" s="1">
        <v>15</v>
      </c>
    </row>
    <row r="20" spans="2:16">
      <c r="B20" s="3">
        <v>1</v>
      </c>
      <c r="C20" s="3">
        <v>12</v>
      </c>
      <c r="D20" s="3">
        <v>5</v>
      </c>
      <c r="E20" s="2">
        <v>5.5045871559633031E-3</v>
      </c>
      <c r="F20" s="2">
        <f t="shared" si="0"/>
        <v>8.214537929571808E-2</v>
      </c>
      <c r="H20" s="3">
        <v>2</v>
      </c>
      <c r="I20" s="3">
        <v>23</v>
      </c>
      <c r="J20" s="3">
        <v>9</v>
      </c>
      <c r="K20" s="2">
        <v>2.8112449799196786E-2</v>
      </c>
      <c r="N20" s="1">
        <f t="shared" si="1"/>
        <v>0.32</v>
      </c>
      <c r="O20" s="1">
        <v>0</v>
      </c>
      <c r="P20" s="1">
        <v>12</v>
      </c>
    </row>
    <row r="21" spans="2:16">
      <c r="B21" s="3">
        <v>2</v>
      </c>
      <c r="C21" s="3">
        <v>9</v>
      </c>
      <c r="D21" s="3">
        <v>23</v>
      </c>
      <c r="E21" s="2">
        <v>5.6390977443609019E-3</v>
      </c>
      <c r="F21" s="2">
        <f t="shared" si="0"/>
        <v>8.4152691195801405E-2</v>
      </c>
      <c r="H21" s="3">
        <v>2</v>
      </c>
      <c r="I21" s="3">
        <v>9</v>
      </c>
      <c r="J21" s="3">
        <v>35</v>
      </c>
      <c r="K21" s="2">
        <v>3.2015065913370999E-2</v>
      </c>
      <c r="N21" s="1">
        <f t="shared" si="1"/>
        <v>0.34</v>
      </c>
      <c r="O21" s="1">
        <v>1</v>
      </c>
      <c r="P21" s="1">
        <v>4</v>
      </c>
    </row>
    <row r="22" spans="2:16">
      <c r="B22" s="3">
        <v>1</v>
      </c>
      <c r="C22" s="3">
        <v>26</v>
      </c>
      <c r="D22" s="3">
        <v>11</v>
      </c>
      <c r="E22" s="2">
        <v>5.7306590257879654E-3</v>
      </c>
      <c r="F22" s="2">
        <f t="shared" si="0"/>
        <v>8.5519067270613841E-2</v>
      </c>
      <c r="H22" s="3">
        <v>2</v>
      </c>
      <c r="I22" s="3">
        <v>9</v>
      </c>
      <c r="J22" s="3">
        <v>45</v>
      </c>
      <c r="K22" s="2">
        <v>3.2721468475658419E-2</v>
      </c>
      <c r="N22" s="1">
        <f t="shared" si="1"/>
        <v>0.36000000000000004</v>
      </c>
      <c r="O22" s="1">
        <v>2</v>
      </c>
      <c r="P22" s="1">
        <v>5</v>
      </c>
    </row>
    <row r="23" spans="2:16">
      <c r="B23" s="3">
        <v>1</v>
      </c>
      <c r="C23" s="3">
        <v>15</v>
      </c>
      <c r="D23" s="3">
        <v>24</v>
      </c>
      <c r="E23" s="2">
        <v>5.7405281285878304E-3</v>
      </c>
      <c r="F23" s="2">
        <f t="shared" si="0"/>
        <v>8.5666344653973117E-2</v>
      </c>
      <c r="H23" s="3">
        <v>1</v>
      </c>
      <c r="I23" s="3">
        <v>26</v>
      </c>
      <c r="J23" s="3">
        <v>37</v>
      </c>
      <c r="K23" s="2">
        <v>3.2734952481520592E-2</v>
      </c>
      <c r="N23" s="1">
        <f t="shared" si="1"/>
        <v>0.38000000000000006</v>
      </c>
      <c r="O23" s="1">
        <v>1</v>
      </c>
      <c r="P23" s="1">
        <v>7</v>
      </c>
    </row>
    <row r="24" spans="2:16">
      <c r="B24" s="3">
        <v>2</v>
      </c>
      <c r="C24" s="3">
        <v>23</v>
      </c>
      <c r="D24" s="3">
        <v>39</v>
      </c>
      <c r="E24" s="2">
        <v>6.024096385542169E-3</v>
      </c>
      <c r="F24" s="2">
        <f t="shared" si="0"/>
        <v>8.9898055654952513E-2</v>
      </c>
      <c r="H24" s="3">
        <v>1</v>
      </c>
      <c r="I24" s="3">
        <v>22</v>
      </c>
      <c r="J24" s="3">
        <v>44</v>
      </c>
      <c r="K24" s="2">
        <v>3.2900432900432902E-2</v>
      </c>
      <c r="N24" s="1">
        <f t="shared" si="1"/>
        <v>0.40000000000000008</v>
      </c>
      <c r="O24" s="1">
        <v>0</v>
      </c>
      <c r="P24" s="1">
        <v>5</v>
      </c>
    </row>
    <row r="25" spans="2:16">
      <c r="B25" s="3">
        <v>2</v>
      </c>
      <c r="C25" s="3">
        <v>6</v>
      </c>
      <c r="D25" s="3">
        <v>30</v>
      </c>
      <c r="E25" s="2">
        <v>6.0728744939271256E-3</v>
      </c>
      <c r="F25" s="2">
        <f t="shared" si="0"/>
        <v>9.0625975133939982E-2</v>
      </c>
      <c r="H25" s="3">
        <v>2</v>
      </c>
      <c r="I25" s="3">
        <v>5</v>
      </c>
      <c r="J25" s="3">
        <v>41</v>
      </c>
      <c r="K25" s="2">
        <v>3.2978723404255318E-2</v>
      </c>
      <c r="N25" s="1">
        <f t="shared" si="1"/>
        <v>0.4200000000000001</v>
      </c>
      <c r="O25" s="1">
        <v>0</v>
      </c>
      <c r="P25" s="1">
        <v>2</v>
      </c>
    </row>
    <row r="26" spans="2:16">
      <c r="B26" s="3">
        <v>2</v>
      </c>
      <c r="C26" s="3">
        <v>24</v>
      </c>
      <c r="D26" s="3">
        <v>43</v>
      </c>
      <c r="E26" s="2">
        <v>6.180469715698393E-3</v>
      </c>
      <c r="F26" s="2">
        <f t="shared" si="0"/>
        <v>9.223162693895004E-2</v>
      </c>
      <c r="H26" s="3">
        <v>2</v>
      </c>
      <c r="I26" s="3">
        <v>17</v>
      </c>
      <c r="J26" s="3">
        <v>3</v>
      </c>
      <c r="K26" s="2">
        <v>3.3379694019471488E-2</v>
      </c>
      <c r="N26" s="1">
        <f t="shared" si="1"/>
        <v>0.44000000000000011</v>
      </c>
      <c r="O26" s="1">
        <v>0</v>
      </c>
      <c r="P26" s="1">
        <v>8</v>
      </c>
    </row>
    <row r="27" spans="2:16">
      <c r="B27" s="3">
        <v>2</v>
      </c>
      <c r="C27" s="3">
        <v>8</v>
      </c>
      <c r="D27" s="3">
        <v>41</v>
      </c>
      <c r="E27" s="2">
        <v>6.2630480167014616E-3</v>
      </c>
      <c r="F27" s="2">
        <f t="shared" si="0"/>
        <v>9.3463949303061275E-2</v>
      </c>
      <c r="H27" s="3">
        <v>2</v>
      </c>
      <c r="I27" s="3">
        <v>19</v>
      </c>
      <c r="J27" s="3">
        <v>32</v>
      </c>
      <c r="K27" s="2">
        <v>3.3398821218074658E-2</v>
      </c>
      <c r="N27" s="1">
        <f t="shared" si="1"/>
        <v>0.46000000000000013</v>
      </c>
      <c r="O27" s="1">
        <v>0</v>
      </c>
      <c r="P27" s="1">
        <v>2</v>
      </c>
    </row>
    <row r="28" spans="2:16">
      <c r="B28" s="3">
        <v>2</v>
      </c>
      <c r="C28" s="3">
        <v>22</v>
      </c>
      <c r="D28" s="3">
        <v>22</v>
      </c>
      <c r="E28" s="2">
        <v>6.2814070351758797E-3</v>
      </c>
      <c r="F28" s="2">
        <f t="shared" si="0"/>
        <v>9.3737922353782144E-2</v>
      </c>
      <c r="H28" s="3">
        <v>1</v>
      </c>
      <c r="I28" s="3">
        <v>11</v>
      </c>
      <c r="J28" s="3">
        <v>45</v>
      </c>
      <c r="K28" s="2">
        <v>3.3591731266149873E-2</v>
      </c>
      <c r="N28" s="1">
        <f t="shared" si="1"/>
        <v>0.48000000000000015</v>
      </c>
      <c r="O28" s="1">
        <v>0</v>
      </c>
      <c r="P28" s="1">
        <v>5</v>
      </c>
    </row>
    <row r="29" spans="2:16">
      <c r="B29" s="3">
        <v>1</v>
      </c>
      <c r="C29" s="3">
        <v>22</v>
      </c>
      <c r="D29" s="3">
        <v>33</v>
      </c>
      <c r="E29" s="2">
        <v>6.4935064935064939E-3</v>
      </c>
      <c r="F29" s="2">
        <f t="shared" si="0"/>
        <v>9.6903098952741018E-2</v>
      </c>
      <c r="H29" s="3">
        <v>2</v>
      </c>
      <c r="I29" s="3">
        <v>20</v>
      </c>
      <c r="J29" s="3">
        <v>40</v>
      </c>
      <c r="K29" s="2">
        <v>3.4005037783375318E-2</v>
      </c>
      <c r="N29" s="1">
        <f t="shared" si="1"/>
        <v>0.50000000000000011</v>
      </c>
      <c r="O29" s="1">
        <v>0</v>
      </c>
      <c r="P29" s="1">
        <v>5</v>
      </c>
    </row>
    <row r="30" spans="2:16">
      <c r="B30" s="3">
        <v>1</v>
      </c>
      <c r="C30" s="3">
        <v>13</v>
      </c>
      <c r="D30" s="3">
        <v>5</v>
      </c>
      <c r="E30" s="2">
        <v>6.6050198150594455E-3</v>
      </c>
      <c r="F30" s="2">
        <f t="shared" si="0"/>
        <v>9.8567220863422178E-2</v>
      </c>
      <c r="H30" s="3">
        <v>2</v>
      </c>
      <c r="I30" s="3">
        <v>14</v>
      </c>
      <c r="J30" s="3">
        <v>45</v>
      </c>
      <c r="K30" s="2">
        <v>3.4420289855072464E-2</v>
      </c>
      <c r="N30" s="1">
        <f t="shared" si="1"/>
        <v>0.52000000000000013</v>
      </c>
      <c r="O30" s="1">
        <v>1</v>
      </c>
      <c r="P30" s="1">
        <v>2</v>
      </c>
    </row>
    <row r="31" spans="2:16">
      <c r="B31" s="3">
        <v>1</v>
      </c>
      <c r="C31" s="3">
        <v>10</v>
      </c>
      <c r="D31" s="3">
        <v>25</v>
      </c>
      <c r="E31" s="2">
        <v>6.8143100511073255E-3</v>
      </c>
      <c r="F31" s="2">
        <f t="shared" si="0"/>
        <v>0.10169047522127507</v>
      </c>
      <c r="H31" s="3">
        <v>1</v>
      </c>
      <c r="I31" s="3">
        <v>13</v>
      </c>
      <c r="J31" s="3">
        <v>3</v>
      </c>
      <c r="K31" s="2">
        <v>3.5587188612099648E-2</v>
      </c>
      <c r="N31" s="1">
        <f t="shared" si="1"/>
        <v>0.54000000000000015</v>
      </c>
      <c r="O31" s="1">
        <v>0</v>
      </c>
      <c r="P31" s="1">
        <v>3</v>
      </c>
    </row>
    <row r="32" spans="2:16">
      <c r="B32" s="3">
        <v>1</v>
      </c>
      <c r="C32" s="3">
        <v>23</v>
      </c>
      <c r="D32" s="3">
        <v>39</v>
      </c>
      <c r="E32" s="2">
        <v>6.9444444444444441E-3</v>
      </c>
      <c r="F32" s="2">
        <f t="shared" si="0"/>
        <v>0.10363248082445914</v>
      </c>
      <c r="H32" s="3">
        <v>1</v>
      </c>
      <c r="I32" s="3">
        <v>20</v>
      </c>
      <c r="J32" s="3">
        <v>22</v>
      </c>
      <c r="K32" s="2">
        <v>3.5603715170278639E-2</v>
      </c>
      <c r="N32" s="1">
        <f t="shared" si="1"/>
        <v>0.56000000000000016</v>
      </c>
      <c r="O32" s="1">
        <v>0</v>
      </c>
      <c r="P32" s="1">
        <v>1</v>
      </c>
    </row>
    <row r="33" spans="2:16">
      <c r="B33" s="3">
        <v>1</v>
      </c>
      <c r="C33" s="3">
        <v>23</v>
      </c>
      <c r="D33" s="3">
        <v>6</v>
      </c>
      <c r="E33" s="2">
        <v>7.0546737213403876E-3</v>
      </c>
      <c r="F33" s="2">
        <f t="shared" si="0"/>
        <v>0.1052774408375458</v>
      </c>
      <c r="H33" s="3">
        <v>1</v>
      </c>
      <c r="I33" s="3">
        <v>18</v>
      </c>
      <c r="J33" s="3">
        <v>40</v>
      </c>
      <c r="K33" s="2">
        <v>3.6206896551724141E-2</v>
      </c>
      <c r="N33" s="1">
        <f t="shared" si="1"/>
        <v>0.58000000000000018</v>
      </c>
      <c r="O33" s="1">
        <v>0</v>
      </c>
      <c r="P33" s="1">
        <v>0</v>
      </c>
    </row>
    <row r="34" spans="2:16">
      <c r="B34" s="3">
        <v>1</v>
      </c>
      <c r="C34" s="3">
        <v>27</v>
      </c>
      <c r="D34" s="3">
        <v>20</v>
      </c>
      <c r="E34" s="2">
        <v>7.0721357850070717E-3</v>
      </c>
      <c r="F34" s="2">
        <f t="shared" si="0"/>
        <v>0.1055380285623912</v>
      </c>
      <c r="H34" s="3">
        <v>1</v>
      </c>
      <c r="I34" s="3">
        <v>7</v>
      </c>
      <c r="J34" s="3">
        <v>46</v>
      </c>
      <c r="K34" s="2">
        <v>3.7886340977068791E-2</v>
      </c>
      <c r="N34" s="1">
        <f t="shared" si="1"/>
        <v>0.6000000000000002</v>
      </c>
      <c r="O34" s="1">
        <v>0</v>
      </c>
      <c r="P34" s="1">
        <v>3</v>
      </c>
    </row>
    <row r="35" spans="2:16">
      <c r="B35" s="3">
        <v>1</v>
      </c>
      <c r="C35" s="3">
        <v>9</v>
      </c>
      <c r="D35" s="3">
        <v>42</v>
      </c>
      <c r="E35" s="2">
        <v>7.2405470635559131E-3</v>
      </c>
      <c r="F35" s="2">
        <f t="shared" si="0"/>
        <v>0.1080512430800475</v>
      </c>
      <c r="H35" s="3">
        <v>1</v>
      </c>
      <c r="I35" s="3">
        <v>26</v>
      </c>
      <c r="J35" s="3">
        <v>31</v>
      </c>
      <c r="K35" s="2">
        <v>3.9285714285714285E-2</v>
      </c>
      <c r="N35" s="1">
        <f t="shared" si="1"/>
        <v>0.62000000000000022</v>
      </c>
      <c r="O35" s="1">
        <v>0</v>
      </c>
      <c r="P35" s="1">
        <v>0</v>
      </c>
    </row>
    <row r="36" spans="2:16">
      <c r="B36" s="3">
        <v>1</v>
      </c>
      <c r="C36" s="3">
        <v>22</v>
      </c>
      <c r="D36" s="3">
        <v>42</v>
      </c>
      <c r="E36" s="2">
        <v>7.4074074074074077E-3</v>
      </c>
      <c r="F36" s="2">
        <f t="shared" si="0"/>
        <v>0.11054131287942309</v>
      </c>
      <c r="H36" s="3">
        <v>2</v>
      </c>
      <c r="I36" s="3">
        <v>5</v>
      </c>
      <c r="J36" s="3">
        <v>32</v>
      </c>
      <c r="K36" s="2">
        <v>0.04</v>
      </c>
      <c r="N36" s="1">
        <f t="shared" si="1"/>
        <v>0.64000000000000024</v>
      </c>
      <c r="O36" s="1">
        <v>1</v>
      </c>
      <c r="P36" s="1">
        <v>3</v>
      </c>
    </row>
    <row r="37" spans="2:16">
      <c r="B37" s="3">
        <v>2</v>
      </c>
      <c r="C37" s="3">
        <v>4</v>
      </c>
      <c r="D37" s="3">
        <v>6</v>
      </c>
      <c r="E37" s="2">
        <v>7.4999999999999997E-3</v>
      </c>
      <c r="F37" s="2">
        <f t="shared" si="0"/>
        <v>0.11192307929041587</v>
      </c>
      <c r="H37" s="3">
        <v>2</v>
      </c>
      <c r="I37" s="3">
        <v>8</v>
      </c>
      <c r="J37" s="3">
        <v>39</v>
      </c>
      <c r="K37" s="2">
        <v>4.0169133192389003E-2</v>
      </c>
      <c r="N37" s="1">
        <f t="shared" ref="N37:N54" si="2">+N36+0.02</f>
        <v>0.66000000000000025</v>
      </c>
      <c r="O37" s="1">
        <v>0</v>
      </c>
      <c r="P37" s="1">
        <v>0</v>
      </c>
    </row>
    <row r="38" spans="2:16">
      <c r="B38" s="3">
        <v>1</v>
      </c>
      <c r="C38" s="3">
        <v>28</v>
      </c>
      <c r="D38" s="3">
        <v>6</v>
      </c>
      <c r="E38" s="2">
        <v>7.6335877862595417E-3</v>
      </c>
      <c r="F38" s="2">
        <f t="shared" si="0"/>
        <v>0.11391662014291691</v>
      </c>
      <c r="H38" s="3">
        <v>1</v>
      </c>
      <c r="I38" s="3">
        <v>19</v>
      </c>
      <c r="J38" s="3">
        <v>28</v>
      </c>
      <c r="K38" s="2">
        <v>4.1036717062634988E-2</v>
      </c>
      <c r="N38" s="1">
        <f t="shared" si="2"/>
        <v>0.68000000000000027</v>
      </c>
      <c r="O38" s="1">
        <v>0</v>
      </c>
      <c r="P38" s="1">
        <v>2</v>
      </c>
    </row>
    <row r="39" spans="2:16">
      <c r="B39" s="3">
        <v>1</v>
      </c>
      <c r="C39" s="3">
        <v>6</v>
      </c>
      <c r="D39" s="3">
        <v>41</v>
      </c>
      <c r="E39" s="2">
        <v>7.7120822622107968E-3</v>
      </c>
      <c r="F39" s="2">
        <f t="shared" si="0"/>
        <v>0.11508799927035052</v>
      </c>
      <c r="H39" s="3">
        <v>1</v>
      </c>
      <c r="I39" s="3">
        <v>6</v>
      </c>
      <c r="J39" s="3">
        <v>36</v>
      </c>
      <c r="K39" s="2">
        <v>4.1493775933609957E-2</v>
      </c>
      <c r="N39" s="1">
        <f t="shared" si="2"/>
        <v>0.70000000000000029</v>
      </c>
      <c r="O39" s="1">
        <v>0</v>
      </c>
      <c r="P39" s="1">
        <v>0</v>
      </c>
    </row>
    <row r="40" spans="2:16">
      <c r="B40" s="3">
        <v>1</v>
      </c>
      <c r="C40" s="3">
        <v>29</v>
      </c>
      <c r="D40" s="3">
        <v>9</v>
      </c>
      <c r="E40" s="2">
        <v>7.9575596816976128E-3</v>
      </c>
      <c r="F40" s="2">
        <f t="shared" si="0"/>
        <v>0.11875127776171446</v>
      </c>
      <c r="H40" s="3">
        <v>1</v>
      </c>
      <c r="I40" s="3">
        <v>10</v>
      </c>
      <c r="J40" s="3">
        <v>8</v>
      </c>
      <c r="K40" s="2">
        <v>4.1617122473246136E-2</v>
      </c>
      <c r="N40" s="1">
        <f t="shared" si="2"/>
        <v>0.72000000000000031</v>
      </c>
      <c r="O40" s="1">
        <v>0</v>
      </c>
      <c r="P40" s="1">
        <v>0</v>
      </c>
    </row>
    <row r="41" spans="2:16">
      <c r="B41" s="3">
        <v>2</v>
      </c>
      <c r="C41" s="3">
        <v>4</v>
      </c>
      <c r="D41" s="3">
        <v>39</v>
      </c>
      <c r="E41" s="2">
        <v>8.0645161290322578E-3</v>
      </c>
      <c r="F41" s="2">
        <f t="shared" si="0"/>
        <v>0.12034739708646867</v>
      </c>
      <c r="H41" s="3">
        <v>1</v>
      </c>
      <c r="I41" s="3">
        <v>10</v>
      </c>
      <c r="J41" s="3">
        <v>24</v>
      </c>
      <c r="K41" s="2">
        <v>4.230317273795535E-2</v>
      </c>
      <c r="N41" s="1">
        <f t="shared" si="2"/>
        <v>0.74000000000000032</v>
      </c>
      <c r="O41" s="1">
        <v>0</v>
      </c>
      <c r="P41" s="1">
        <v>1</v>
      </c>
    </row>
    <row r="42" spans="2:16">
      <c r="B42" s="3">
        <v>2</v>
      </c>
      <c r="C42" s="3">
        <v>29</v>
      </c>
      <c r="D42" s="3">
        <v>7</v>
      </c>
      <c r="E42" s="2">
        <v>8.6805555555555559E-3</v>
      </c>
      <c r="F42" s="2">
        <f t="shared" si="0"/>
        <v>0.12954060103057394</v>
      </c>
      <c r="H42" s="3">
        <v>2</v>
      </c>
      <c r="I42" s="3">
        <v>17</v>
      </c>
      <c r="J42" s="3">
        <v>46</v>
      </c>
      <c r="K42" s="2">
        <v>4.4009779951100246E-2</v>
      </c>
      <c r="N42" s="1">
        <f t="shared" si="2"/>
        <v>0.76000000000000034</v>
      </c>
      <c r="O42" s="1">
        <v>0</v>
      </c>
      <c r="P42" s="1">
        <v>0</v>
      </c>
    </row>
    <row r="43" spans="2:16">
      <c r="B43" s="3">
        <v>2</v>
      </c>
      <c r="C43" s="3">
        <v>20</v>
      </c>
      <c r="D43" s="3">
        <v>7</v>
      </c>
      <c r="E43" s="2">
        <v>8.7094220110847196E-3</v>
      </c>
      <c r="F43" s="2">
        <f t="shared" si="0"/>
        <v>0.12997137737604378</v>
      </c>
      <c r="H43" s="3">
        <v>1</v>
      </c>
      <c r="I43" s="3">
        <v>18</v>
      </c>
      <c r="J43" s="3">
        <v>13</v>
      </c>
      <c r="K43" s="2">
        <v>4.4342507645259939E-2</v>
      </c>
      <c r="N43" s="1">
        <f t="shared" si="2"/>
        <v>0.78000000000000036</v>
      </c>
      <c r="O43" s="1">
        <v>0</v>
      </c>
      <c r="P43" s="1">
        <v>0</v>
      </c>
    </row>
    <row r="44" spans="2:16">
      <c r="B44" s="3">
        <v>2</v>
      </c>
      <c r="C44" s="3">
        <v>9</v>
      </c>
      <c r="D44" s="3">
        <v>45</v>
      </c>
      <c r="E44" s="2">
        <v>8.8996763754045308E-3</v>
      </c>
      <c r="F44" s="2">
        <f t="shared" si="0"/>
        <v>0.1328105579497923</v>
      </c>
      <c r="H44" s="3">
        <v>2</v>
      </c>
      <c r="I44" s="3">
        <v>29</v>
      </c>
      <c r="J44" s="3">
        <v>34</v>
      </c>
      <c r="K44" s="2">
        <v>4.4662309368191724E-2</v>
      </c>
      <c r="N44" s="1">
        <f t="shared" si="2"/>
        <v>0.80000000000000038</v>
      </c>
      <c r="O44" s="1">
        <v>0</v>
      </c>
      <c r="P44" s="1">
        <v>0</v>
      </c>
    </row>
    <row r="45" spans="2:16">
      <c r="B45" s="3">
        <v>1</v>
      </c>
      <c r="C45" s="3">
        <v>5</v>
      </c>
      <c r="D45" s="3">
        <v>9</v>
      </c>
      <c r="E45" s="2">
        <v>8.9766606822262122E-3</v>
      </c>
      <c r="F45" s="2">
        <f t="shared" si="0"/>
        <v>0.13395940070666174</v>
      </c>
      <c r="H45" s="3">
        <v>1</v>
      </c>
      <c r="I45" s="3">
        <v>6</v>
      </c>
      <c r="J45" s="3">
        <v>39</v>
      </c>
      <c r="K45" s="2">
        <v>4.4698544698544701E-2</v>
      </c>
      <c r="N45" s="1">
        <f t="shared" si="2"/>
        <v>0.8200000000000004</v>
      </c>
      <c r="O45" s="1">
        <v>1</v>
      </c>
      <c r="P45" s="1">
        <v>0</v>
      </c>
    </row>
    <row r="46" spans="2:16">
      <c r="B46" s="3">
        <v>2</v>
      </c>
      <c r="C46" s="3">
        <v>16</v>
      </c>
      <c r="D46" s="3">
        <v>35</v>
      </c>
      <c r="E46" s="2">
        <v>9.4936708860759497E-3</v>
      </c>
      <c r="F46" s="2">
        <f t="shared" si="0"/>
        <v>0.14167478391191884</v>
      </c>
      <c r="H46" s="3">
        <v>2</v>
      </c>
      <c r="I46" s="3">
        <v>7</v>
      </c>
      <c r="J46" s="3">
        <v>13</v>
      </c>
      <c r="K46" s="2">
        <v>4.5101088646967338E-2</v>
      </c>
      <c r="N46" s="1">
        <f t="shared" si="2"/>
        <v>0.84000000000000041</v>
      </c>
      <c r="O46" s="1">
        <v>0</v>
      </c>
      <c r="P46" s="1">
        <v>0</v>
      </c>
    </row>
    <row r="47" spans="2:16">
      <c r="B47" s="3">
        <v>1</v>
      </c>
      <c r="C47" s="3">
        <v>13</v>
      </c>
      <c r="D47" s="3">
        <v>11</v>
      </c>
      <c r="E47" s="2">
        <v>9.7244732576985422E-3</v>
      </c>
      <c r="F47" s="2">
        <f t="shared" si="0"/>
        <v>0.14511906553052303</v>
      </c>
      <c r="H47" s="3">
        <v>1</v>
      </c>
      <c r="I47" s="3">
        <v>19</v>
      </c>
      <c r="J47" s="3">
        <v>34</v>
      </c>
      <c r="K47" s="2">
        <v>4.5261669024045263E-2</v>
      </c>
      <c r="N47" s="1">
        <f t="shared" si="2"/>
        <v>0.86000000000000043</v>
      </c>
      <c r="O47" s="1">
        <v>0</v>
      </c>
      <c r="P47" s="1">
        <v>1</v>
      </c>
    </row>
    <row r="48" spans="2:16">
      <c r="B48" s="3">
        <v>1</v>
      </c>
      <c r="C48" s="3">
        <v>5</v>
      </c>
      <c r="D48" s="3">
        <v>33</v>
      </c>
      <c r="E48" s="2">
        <v>9.9557522123893804E-3</v>
      </c>
      <c r="F48" s="2">
        <f t="shared" si="0"/>
        <v>0.14857045923506532</v>
      </c>
      <c r="H48" s="3">
        <v>1</v>
      </c>
      <c r="I48" s="3">
        <v>10</v>
      </c>
      <c r="J48" s="3">
        <v>40</v>
      </c>
      <c r="K48" s="2">
        <v>4.5454545454545456E-2</v>
      </c>
      <c r="N48" s="1">
        <f t="shared" si="2"/>
        <v>0.88000000000000045</v>
      </c>
      <c r="O48" s="1">
        <v>0</v>
      </c>
      <c r="P48" s="1">
        <v>0</v>
      </c>
    </row>
    <row r="49" spans="2:16">
      <c r="B49" s="3">
        <v>1</v>
      </c>
      <c r="C49" s="3">
        <v>27</v>
      </c>
      <c r="D49" s="3">
        <v>44</v>
      </c>
      <c r="E49" s="2">
        <v>1.0075566750629723E-2</v>
      </c>
      <c r="F49" s="2">
        <f t="shared" si="0"/>
        <v>0.15035846084354776</v>
      </c>
      <c r="H49" s="3">
        <v>1</v>
      </c>
      <c r="I49" s="3">
        <v>23</v>
      </c>
      <c r="J49" s="3">
        <v>18</v>
      </c>
      <c r="K49" s="2">
        <v>4.6382189239332093E-2</v>
      </c>
      <c r="N49" s="1">
        <f t="shared" si="2"/>
        <v>0.90000000000000047</v>
      </c>
      <c r="O49" s="1">
        <v>0</v>
      </c>
      <c r="P49" s="1">
        <v>0</v>
      </c>
    </row>
    <row r="50" spans="2:16">
      <c r="B50" s="3">
        <v>1</v>
      </c>
      <c r="C50" s="3">
        <v>11</v>
      </c>
      <c r="D50" s="3">
        <v>8</v>
      </c>
      <c r="E50" s="2">
        <v>1.0380622837370242E-2</v>
      </c>
      <c r="F50" s="2">
        <f t="shared" si="0"/>
        <v>0.15491083638811884</v>
      </c>
      <c r="H50" s="3">
        <v>1</v>
      </c>
      <c r="I50" s="3">
        <v>23</v>
      </c>
      <c r="J50" s="3">
        <v>9</v>
      </c>
      <c r="K50" s="2">
        <v>4.6448087431693992E-2</v>
      </c>
      <c r="N50" s="1">
        <f t="shared" si="2"/>
        <v>0.92000000000000048</v>
      </c>
      <c r="O50" s="1">
        <v>0</v>
      </c>
      <c r="P50" s="1">
        <v>0</v>
      </c>
    </row>
    <row r="51" spans="2:16">
      <c r="B51" s="3">
        <v>2</v>
      </c>
      <c r="C51" s="3">
        <v>11</v>
      </c>
      <c r="D51" s="3">
        <v>21</v>
      </c>
      <c r="E51" s="2">
        <v>1.045016077170418E-2</v>
      </c>
      <c r="F51" s="2">
        <f t="shared" si="0"/>
        <v>0.1559485563532054</v>
      </c>
      <c r="H51" s="3">
        <v>1</v>
      </c>
      <c r="I51" s="3">
        <v>26</v>
      </c>
      <c r="J51" s="3">
        <v>29</v>
      </c>
      <c r="K51" s="2">
        <v>4.6798029556650245E-2</v>
      </c>
      <c r="N51" s="1">
        <f t="shared" si="2"/>
        <v>0.9400000000000005</v>
      </c>
      <c r="O51" s="1">
        <v>0</v>
      </c>
      <c r="P51" s="1">
        <v>0</v>
      </c>
    </row>
    <row r="52" spans="2:16">
      <c r="B52" s="3">
        <v>2</v>
      </c>
      <c r="C52" s="3">
        <v>23</v>
      </c>
      <c r="D52" s="3">
        <v>41</v>
      </c>
      <c r="E52" s="2">
        <v>1.047486033519553E-2</v>
      </c>
      <c r="F52" s="2">
        <f t="shared" si="0"/>
        <v>0.15631714984694953</v>
      </c>
      <c r="H52" s="3">
        <v>1</v>
      </c>
      <c r="I52" s="3">
        <v>12</v>
      </c>
      <c r="J52" s="3">
        <v>42</v>
      </c>
      <c r="K52" s="2">
        <v>4.7619047619047616E-2</v>
      </c>
      <c r="N52" s="1">
        <f t="shared" si="2"/>
        <v>0.96000000000000052</v>
      </c>
      <c r="O52" s="1">
        <v>0</v>
      </c>
      <c r="P52" s="1">
        <v>0</v>
      </c>
    </row>
    <row r="53" spans="2:16">
      <c r="B53" s="3">
        <v>2</v>
      </c>
      <c r="C53" s="3">
        <v>12</v>
      </c>
      <c r="D53" s="3">
        <v>23</v>
      </c>
      <c r="E53" s="2">
        <v>1.050420168067227E-2</v>
      </c>
      <c r="F53" s="2">
        <f t="shared" si="0"/>
        <v>0.15675501301178696</v>
      </c>
      <c r="H53" s="3">
        <v>1</v>
      </c>
      <c r="I53" s="3">
        <v>17</v>
      </c>
      <c r="J53" s="3">
        <v>29</v>
      </c>
      <c r="K53" s="2">
        <v>4.788732394366197E-2</v>
      </c>
      <c r="N53" s="1">
        <f t="shared" si="2"/>
        <v>0.98000000000000054</v>
      </c>
      <c r="O53" s="1">
        <v>0</v>
      </c>
      <c r="P53" s="1">
        <v>0</v>
      </c>
    </row>
    <row r="54" spans="2:16">
      <c r="B54" s="3">
        <v>1</v>
      </c>
      <c r="C54" s="3">
        <v>23</v>
      </c>
      <c r="D54" s="3">
        <v>32</v>
      </c>
      <c r="E54" s="2">
        <v>1.0526315789473684E-2</v>
      </c>
      <c r="F54" s="2">
        <f t="shared" si="0"/>
        <v>0.15708502356549597</v>
      </c>
      <c r="H54" s="3">
        <v>1</v>
      </c>
      <c r="I54" s="3">
        <v>21</v>
      </c>
      <c r="J54" s="3">
        <v>44</v>
      </c>
      <c r="K54" s="2">
        <v>4.801829268292683E-2</v>
      </c>
      <c r="N54" s="1">
        <f t="shared" si="2"/>
        <v>1.0000000000000004</v>
      </c>
      <c r="O54" s="1">
        <v>0</v>
      </c>
      <c r="P54" s="1">
        <v>1</v>
      </c>
    </row>
    <row r="55" spans="2:16">
      <c r="B55" s="3">
        <v>2</v>
      </c>
      <c r="C55" s="3">
        <v>5</v>
      </c>
      <c r="D55" s="3">
        <v>18</v>
      </c>
      <c r="E55" s="2">
        <v>1.0619469026548672E-2</v>
      </c>
      <c r="F55" s="2">
        <f t="shared" si="0"/>
        <v>0.15847515651740302</v>
      </c>
      <c r="H55" s="3">
        <v>1</v>
      </c>
      <c r="I55" s="3">
        <v>7</v>
      </c>
      <c r="J55" s="3">
        <v>37</v>
      </c>
      <c r="K55" s="2">
        <v>4.8387096774193547E-2</v>
      </c>
      <c r="O55" s="1">
        <v>0</v>
      </c>
      <c r="P55" s="1">
        <v>1</v>
      </c>
    </row>
    <row r="56" spans="2:16">
      <c r="B56" s="3">
        <v>2</v>
      </c>
      <c r="C56" s="3">
        <v>10</v>
      </c>
      <c r="D56" s="3">
        <v>40</v>
      </c>
      <c r="E56" s="2">
        <v>1.0752688172043012E-2</v>
      </c>
      <c r="F56" s="2">
        <f t="shared" si="0"/>
        <v>0.16046319611529158</v>
      </c>
      <c r="H56" s="3">
        <v>2</v>
      </c>
      <c r="I56" s="3">
        <v>14</v>
      </c>
      <c r="J56" s="3">
        <v>33</v>
      </c>
      <c r="K56" s="2">
        <v>4.9382716049382713E-2</v>
      </c>
    </row>
    <row r="57" spans="2:16">
      <c r="B57" s="3">
        <v>1</v>
      </c>
      <c r="C57" s="3">
        <v>10</v>
      </c>
      <c r="D57" s="3">
        <v>43</v>
      </c>
      <c r="E57" s="2">
        <v>1.0810810810810811E-2</v>
      </c>
      <c r="F57" s="2">
        <f t="shared" si="0"/>
        <v>0.1613305647429418</v>
      </c>
      <c r="H57" s="3">
        <v>2</v>
      </c>
      <c r="I57" s="3">
        <v>8</v>
      </c>
      <c r="J57" s="3">
        <v>9</v>
      </c>
      <c r="K57" s="2">
        <v>5.1175656984785614E-2</v>
      </c>
      <c r="N57" s="1" t="s">
        <v>1</v>
      </c>
      <c r="O57" s="1">
        <f>SUM(O4:O55)</f>
        <v>544</v>
      </c>
      <c r="P57" s="1">
        <f>SUM(P4:P55)</f>
        <v>392</v>
      </c>
    </row>
    <row r="58" spans="2:16">
      <c r="B58" s="3">
        <v>1</v>
      </c>
      <c r="C58" s="3">
        <v>15</v>
      </c>
      <c r="D58" s="3">
        <v>11</v>
      </c>
      <c r="E58" s="2">
        <v>1.0857763300760043E-2</v>
      </c>
      <c r="F58" s="2">
        <f t="shared" si="0"/>
        <v>0.1620312403770045</v>
      </c>
      <c r="H58" s="3">
        <v>1</v>
      </c>
      <c r="I58" s="3">
        <v>20</v>
      </c>
      <c r="J58" s="3">
        <v>9</v>
      </c>
      <c r="K58" s="2">
        <v>5.1785714285714289E-2</v>
      </c>
    </row>
    <row r="59" spans="2:16">
      <c r="B59" s="3">
        <v>2</v>
      </c>
      <c r="C59" s="3">
        <v>23</v>
      </c>
      <c r="D59" s="3">
        <v>5</v>
      </c>
      <c r="E59" s="2">
        <v>1.1061946902654867E-2</v>
      </c>
      <c r="F59" s="2">
        <f t="shared" si="0"/>
        <v>0.16507828803896146</v>
      </c>
      <c r="H59" s="3">
        <v>2</v>
      </c>
      <c r="I59" s="3">
        <v>8</v>
      </c>
      <c r="J59" s="3">
        <v>22</v>
      </c>
      <c r="K59" s="2">
        <v>5.183585313174946E-2</v>
      </c>
    </row>
    <row r="60" spans="2:16">
      <c r="B60" s="3">
        <v>2</v>
      </c>
      <c r="C60" s="3">
        <v>5</v>
      </c>
      <c r="D60" s="3">
        <v>12</v>
      </c>
      <c r="E60" s="2">
        <v>1.1185682326621925E-2</v>
      </c>
      <c r="F60" s="2">
        <f t="shared" si="0"/>
        <v>0.1669248013279879</v>
      </c>
      <c r="H60" s="3">
        <v>1</v>
      </c>
      <c r="I60" s="3">
        <v>24</v>
      </c>
      <c r="J60" s="3">
        <v>38</v>
      </c>
      <c r="K60" s="2">
        <v>5.2727272727272727E-2</v>
      </c>
    </row>
    <row r="61" spans="2:16">
      <c r="B61" s="3">
        <v>1</v>
      </c>
      <c r="C61" s="3">
        <v>5</v>
      </c>
      <c r="D61" s="3">
        <v>5</v>
      </c>
      <c r="E61" s="2">
        <v>1.1400651465798045E-2</v>
      </c>
      <c r="F61" s="2">
        <f t="shared" si="0"/>
        <v>0.17013280239585474</v>
      </c>
      <c r="H61" s="3">
        <v>1</v>
      </c>
      <c r="I61" s="3">
        <v>6</v>
      </c>
      <c r="J61" s="3">
        <v>38</v>
      </c>
      <c r="K61" s="2">
        <v>5.2854122621564484E-2</v>
      </c>
    </row>
    <row r="62" spans="2:16">
      <c r="B62" s="3">
        <v>1</v>
      </c>
      <c r="C62" s="3">
        <v>24</v>
      </c>
      <c r="D62" s="3">
        <v>5</v>
      </c>
      <c r="E62" s="2">
        <v>1.1410788381742738E-2</v>
      </c>
      <c r="F62" s="2">
        <f t="shared" si="0"/>
        <v>0.17028407637545984</v>
      </c>
      <c r="H62" s="3">
        <v>2</v>
      </c>
      <c r="I62" s="3">
        <v>28</v>
      </c>
      <c r="J62" s="3">
        <v>30</v>
      </c>
      <c r="K62" s="2">
        <v>5.3097345132743362E-2</v>
      </c>
    </row>
    <row r="63" spans="2:16">
      <c r="B63" s="3">
        <v>1</v>
      </c>
      <c r="C63" s="3">
        <v>14</v>
      </c>
      <c r="D63" s="3">
        <v>42</v>
      </c>
      <c r="E63" s="2">
        <v>1.1494252873563218E-2</v>
      </c>
      <c r="F63" s="2">
        <f t="shared" si="0"/>
        <v>0.17152962343358755</v>
      </c>
      <c r="H63" s="3">
        <v>2</v>
      </c>
      <c r="I63" s="3">
        <v>19</v>
      </c>
      <c r="J63" s="3">
        <v>30</v>
      </c>
      <c r="K63" s="2">
        <v>5.3180396246089674E-2</v>
      </c>
    </row>
    <row r="64" spans="2:16">
      <c r="B64" s="3">
        <v>1</v>
      </c>
      <c r="C64" s="3">
        <v>8</v>
      </c>
      <c r="D64" s="3">
        <v>20</v>
      </c>
      <c r="E64" s="2">
        <v>1.1494252873563218E-2</v>
      </c>
      <c r="F64" s="2">
        <f t="shared" si="0"/>
        <v>0.17152962343358755</v>
      </c>
      <c r="H64" s="3">
        <v>1</v>
      </c>
      <c r="I64" s="3">
        <v>29</v>
      </c>
      <c r="J64" s="3">
        <v>26</v>
      </c>
      <c r="K64" s="2">
        <v>5.5384615384615386E-2</v>
      </c>
    </row>
    <row r="65" spans="2:11">
      <c r="B65" s="3">
        <v>1</v>
      </c>
      <c r="C65" s="3">
        <v>15</v>
      </c>
      <c r="D65" s="3">
        <v>37</v>
      </c>
      <c r="E65" s="2">
        <v>1.1513157894736841E-2</v>
      </c>
      <c r="F65" s="2">
        <f t="shared" si="0"/>
        <v>0.1718117445247612</v>
      </c>
      <c r="H65" s="3">
        <v>1</v>
      </c>
      <c r="I65" s="3">
        <v>5</v>
      </c>
      <c r="J65" s="3">
        <v>34</v>
      </c>
      <c r="K65" s="2">
        <v>5.7356608478802994E-2</v>
      </c>
    </row>
    <row r="66" spans="2:11">
      <c r="B66" s="3">
        <v>1</v>
      </c>
      <c r="C66" s="3">
        <v>9</v>
      </c>
      <c r="D66" s="3">
        <v>14</v>
      </c>
      <c r="E66" s="2">
        <v>1.1869436201780416E-2</v>
      </c>
      <c r="F66" s="2">
        <f t="shared" si="0"/>
        <v>0.1771285132192536</v>
      </c>
      <c r="H66" s="3">
        <v>2</v>
      </c>
      <c r="I66" s="3">
        <v>20</v>
      </c>
      <c r="J66" s="3">
        <v>28</v>
      </c>
      <c r="K66" s="2">
        <v>5.7395143487858721E-2</v>
      </c>
    </row>
    <row r="67" spans="2:11">
      <c r="B67" s="3">
        <v>1</v>
      </c>
      <c r="C67" s="3">
        <v>23</v>
      </c>
      <c r="D67" s="3">
        <v>43</v>
      </c>
      <c r="E67" s="2">
        <v>1.195814648729447E-2</v>
      </c>
      <c r="F67" s="2">
        <f t="shared" si="0"/>
        <v>0.17845234366184892</v>
      </c>
      <c r="H67" s="3">
        <v>2</v>
      </c>
      <c r="I67" s="3">
        <v>7</v>
      </c>
      <c r="J67" s="3">
        <v>5</v>
      </c>
      <c r="K67" s="2">
        <v>5.7613168724279837E-2</v>
      </c>
    </row>
    <row r="68" spans="2:11">
      <c r="B68" s="3">
        <v>2</v>
      </c>
      <c r="C68" s="3">
        <v>29</v>
      </c>
      <c r="D68" s="3">
        <v>24</v>
      </c>
      <c r="E68" s="2">
        <v>1.1984021304926764E-2</v>
      </c>
      <c r="F68" s="2">
        <f t="shared" ref="F68:F131" si="3">+E68/$E$549</f>
        <v>0.1788384755639135</v>
      </c>
      <c r="H68" s="3">
        <v>2</v>
      </c>
      <c r="I68" s="3">
        <v>18</v>
      </c>
      <c r="J68" s="3">
        <v>26</v>
      </c>
      <c r="K68" s="2">
        <v>5.9253840526700803E-2</v>
      </c>
    </row>
    <row r="69" spans="2:11">
      <c r="B69" s="3">
        <v>1</v>
      </c>
      <c r="C69" s="3">
        <v>9</v>
      </c>
      <c r="D69" s="3">
        <v>7</v>
      </c>
      <c r="E69" s="2">
        <v>1.2158054711246201E-2</v>
      </c>
      <c r="F69" s="2">
        <f t="shared" si="3"/>
        <v>0.18143558952853636</v>
      </c>
      <c r="H69" s="3">
        <v>2</v>
      </c>
      <c r="I69" s="3">
        <v>4</v>
      </c>
      <c r="J69" s="3">
        <v>28</v>
      </c>
      <c r="K69" s="2">
        <v>6.0025542784163471E-2</v>
      </c>
    </row>
    <row r="70" spans="2:11">
      <c r="B70" s="3">
        <v>2</v>
      </c>
      <c r="C70" s="3">
        <v>11</v>
      </c>
      <c r="D70" s="3">
        <v>40</v>
      </c>
      <c r="E70" s="2">
        <v>1.2376237623762377E-2</v>
      </c>
      <c r="F70" s="2">
        <f t="shared" si="3"/>
        <v>0.18469154998418461</v>
      </c>
      <c r="H70" s="3">
        <v>2</v>
      </c>
      <c r="I70" s="3">
        <v>8</v>
      </c>
      <c r="J70" s="3">
        <v>35</v>
      </c>
      <c r="K70" s="2">
        <v>6.0449050086355788E-2</v>
      </c>
    </row>
    <row r="71" spans="2:11">
      <c r="B71" s="3">
        <v>1</v>
      </c>
      <c r="C71" s="3">
        <v>21</v>
      </c>
      <c r="D71" s="3">
        <v>9</v>
      </c>
      <c r="E71" s="2">
        <v>1.245753114382786E-2</v>
      </c>
      <c r="F71" s="2">
        <f t="shared" si="3"/>
        <v>0.18590469946312943</v>
      </c>
      <c r="H71" s="3">
        <v>2</v>
      </c>
      <c r="I71" s="3">
        <v>8</v>
      </c>
      <c r="J71" s="3">
        <v>33</v>
      </c>
      <c r="K71" s="2">
        <v>6.2347188264058682E-2</v>
      </c>
    </row>
    <row r="72" spans="2:11">
      <c r="B72" s="3">
        <v>2</v>
      </c>
      <c r="C72" s="3">
        <v>12</v>
      </c>
      <c r="D72" s="3">
        <v>27</v>
      </c>
      <c r="E72" s="2">
        <v>1.2917115177610334E-2</v>
      </c>
      <c r="F72" s="2">
        <f t="shared" si="3"/>
        <v>0.19276310749694878</v>
      </c>
      <c r="H72" s="3">
        <v>2</v>
      </c>
      <c r="I72" s="3">
        <v>28</v>
      </c>
      <c r="J72" s="3">
        <v>34</v>
      </c>
      <c r="K72" s="2">
        <v>6.4788732394366194E-2</v>
      </c>
    </row>
    <row r="73" spans="2:11">
      <c r="B73" s="3">
        <v>1</v>
      </c>
      <c r="C73" s="3">
        <v>8</v>
      </c>
      <c r="D73" s="3">
        <v>10</v>
      </c>
      <c r="E73" s="2">
        <v>1.3196480938416423E-2</v>
      </c>
      <c r="F73" s="2">
        <f t="shared" si="3"/>
        <v>0.1969321043233124</v>
      </c>
      <c r="H73" s="3">
        <v>1</v>
      </c>
      <c r="I73" s="3">
        <v>14</v>
      </c>
      <c r="J73" s="3">
        <v>32</v>
      </c>
      <c r="K73" s="2">
        <v>6.5810593900481537E-2</v>
      </c>
    </row>
    <row r="74" spans="2:11">
      <c r="B74" s="3">
        <v>2</v>
      </c>
      <c r="C74" s="3">
        <v>22</v>
      </c>
      <c r="D74" s="3">
        <v>20</v>
      </c>
      <c r="E74" s="2">
        <v>1.3207547169811321E-2</v>
      </c>
      <c r="F74" s="2">
        <f t="shared" si="3"/>
        <v>0.19709724654916003</v>
      </c>
      <c r="H74" s="3">
        <v>2</v>
      </c>
      <c r="I74" s="3">
        <v>9</v>
      </c>
      <c r="J74" s="3">
        <v>9</v>
      </c>
      <c r="K74" s="2">
        <v>6.5934065934065936E-2</v>
      </c>
    </row>
    <row r="75" spans="2:11">
      <c r="B75" s="3">
        <v>1</v>
      </c>
      <c r="C75" s="3">
        <v>6</v>
      </c>
      <c r="D75" s="3">
        <v>11</v>
      </c>
      <c r="E75" s="2">
        <v>1.3651877133105802E-2</v>
      </c>
      <c r="F75" s="2">
        <f t="shared" si="3"/>
        <v>0.20372801691088213</v>
      </c>
      <c r="H75" s="3">
        <v>1</v>
      </c>
      <c r="I75" s="3">
        <v>21</v>
      </c>
      <c r="J75" s="3">
        <v>38</v>
      </c>
      <c r="K75" s="2">
        <v>6.6326530612244902E-2</v>
      </c>
    </row>
    <row r="76" spans="2:11">
      <c r="B76" s="3">
        <v>1</v>
      </c>
      <c r="C76" s="3">
        <v>18</v>
      </c>
      <c r="D76" s="3">
        <v>14</v>
      </c>
      <c r="E76" s="2">
        <v>1.3698630136986301E-2</v>
      </c>
      <c r="F76" s="2">
        <f t="shared" si="3"/>
        <v>0.20442571559893311</v>
      </c>
      <c r="H76" s="3">
        <v>1</v>
      </c>
      <c r="I76" s="3">
        <v>13</v>
      </c>
      <c r="J76" s="3">
        <v>46</v>
      </c>
      <c r="K76" s="2">
        <v>6.6878980891719744E-2</v>
      </c>
    </row>
    <row r="77" spans="2:11">
      <c r="B77" s="3">
        <v>1</v>
      </c>
      <c r="C77" s="3">
        <v>22</v>
      </c>
      <c r="D77" s="3">
        <v>44</v>
      </c>
      <c r="E77" s="2">
        <v>1.3708513708513708E-2</v>
      </c>
      <c r="F77" s="2">
        <f t="shared" si="3"/>
        <v>0.20457320890023103</v>
      </c>
      <c r="H77" s="3">
        <v>2</v>
      </c>
      <c r="I77" s="3">
        <v>20</v>
      </c>
      <c r="J77" s="3">
        <v>38</v>
      </c>
      <c r="K77" s="2">
        <v>6.7363530778164926E-2</v>
      </c>
    </row>
    <row r="78" spans="2:11">
      <c r="B78" s="3">
        <v>1</v>
      </c>
      <c r="C78" s="3">
        <v>13</v>
      </c>
      <c r="D78" s="3">
        <v>39</v>
      </c>
      <c r="E78" s="2">
        <v>1.3761467889908258E-2</v>
      </c>
      <c r="F78" s="2">
        <f t="shared" si="3"/>
        <v>0.2053634482392952</v>
      </c>
      <c r="H78" s="3">
        <v>1</v>
      </c>
      <c r="I78" s="3">
        <v>21</v>
      </c>
      <c r="J78" s="3">
        <v>6</v>
      </c>
      <c r="K78" s="2">
        <v>6.830818109610802E-2</v>
      </c>
    </row>
    <row r="79" spans="2:11">
      <c r="B79" s="3">
        <v>2</v>
      </c>
      <c r="C79" s="3">
        <v>14</v>
      </c>
      <c r="D79" s="3">
        <v>25</v>
      </c>
      <c r="E79" s="2">
        <v>1.3769363166953529E-2</v>
      </c>
      <c r="F79" s="2">
        <f t="shared" si="3"/>
        <v>0.2054812700684629</v>
      </c>
      <c r="H79" s="3">
        <v>2</v>
      </c>
      <c r="I79" s="3">
        <v>21</v>
      </c>
      <c r="J79" s="3">
        <v>16</v>
      </c>
      <c r="K79" s="2">
        <v>6.9114470842332618E-2</v>
      </c>
    </row>
    <row r="80" spans="2:11">
      <c r="B80" s="3">
        <v>1</v>
      </c>
      <c r="C80" s="3">
        <v>29</v>
      </c>
      <c r="D80" s="3">
        <v>18</v>
      </c>
      <c r="E80" s="2">
        <v>1.4319809069212411E-2</v>
      </c>
      <c r="F80" s="2">
        <f t="shared" si="3"/>
        <v>0.21369561678361026</v>
      </c>
      <c r="H80" s="3">
        <v>1</v>
      </c>
      <c r="I80" s="3">
        <v>23</v>
      </c>
      <c r="J80" s="3">
        <v>41</v>
      </c>
      <c r="K80" s="2">
        <v>6.9536423841059597E-2</v>
      </c>
    </row>
    <row r="81" spans="2:11">
      <c r="B81" s="3">
        <v>2</v>
      </c>
      <c r="C81" s="3">
        <v>5</v>
      </c>
      <c r="D81" s="3">
        <v>22</v>
      </c>
      <c r="E81" s="2">
        <v>1.4319809069212411E-2</v>
      </c>
      <c r="F81" s="2">
        <f t="shared" si="3"/>
        <v>0.21369561678361026</v>
      </c>
      <c r="H81" s="3">
        <v>2</v>
      </c>
      <c r="I81" s="3">
        <v>13</v>
      </c>
      <c r="J81" s="3">
        <v>5</v>
      </c>
      <c r="K81" s="2">
        <v>7.0175438596491224E-2</v>
      </c>
    </row>
    <row r="82" spans="2:11">
      <c r="B82" s="3">
        <v>1</v>
      </c>
      <c r="C82" s="3">
        <v>26</v>
      </c>
      <c r="D82" s="3">
        <v>7</v>
      </c>
      <c r="E82" s="2">
        <v>1.4373716632443531E-2</v>
      </c>
      <c r="F82" s="2">
        <f t="shared" si="3"/>
        <v>0.21450008351345959</v>
      </c>
      <c r="H82" s="3">
        <v>1</v>
      </c>
      <c r="I82" s="3">
        <v>23</v>
      </c>
      <c r="J82" s="3">
        <v>42</v>
      </c>
      <c r="K82" s="2">
        <v>7.0588235294117646E-2</v>
      </c>
    </row>
    <row r="83" spans="2:11">
      <c r="B83" s="3">
        <v>1</v>
      </c>
      <c r="C83" s="3">
        <v>8</v>
      </c>
      <c r="D83" s="3">
        <v>14</v>
      </c>
      <c r="E83" s="2">
        <v>1.444043321299639E-2</v>
      </c>
      <c r="F83" s="2">
        <f t="shared" si="3"/>
        <v>0.21549570019815331</v>
      </c>
      <c r="H83" s="3">
        <v>2</v>
      </c>
      <c r="I83" s="3">
        <v>18</v>
      </c>
      <c r="J83" s="3">
        <v>34</v>
      </c>
      <c r="K83" s="2">
        <v>7.1111111111111111E-2</v>
      </c>
    </row>
    <row r="84" spans="2:11">
      <c r="B84" s="3">
        <v>1</v>
      </c>
      <c r="C84" s="3">
        <v>22</v>
      </c>
      <c r="D84" s="3">
        <v>16</v>
      </c>
      <c r="E84" s="2">
        <v>1.4580801944106925E-2</v>
      </c>
      <c r="F84" s="2">
        <f t="shared" si="3"/>
        <v>0.21759043361441724</v>
      </c>
      <c r="H84" s="3">
        <v>1</v>
      </c>
      <c r="I84" s="3">
        <v>30</v>
      </c>
      <c r="J84" s="3">
        <v>21</v>
      </c>
      <c r="K84" s="2">
        <v>7.1428571428571425E-2</v>
      </c>
    </row>
    <row r="85" spans="2:11">
      <c r="B85" s="3">
        <v>2</v>
      </c>
      <c r="C85" s="3">
        <v>20</v>
      </c>
      <c r="D85" s="3">
        <v>25</v>
      </c>
      <c r="E85" s="2">
        <v>1.4598540145985401E-2</v>
      </c>
      <c r="F85" s="2">
        <f t="shared" si="3"/>
        <v>0.21785514217112578</v>
      </c>
      <c r="H85" s="3">
        <v>1</v>
      </c>
      <c r="I85" s="3">
        <v>26</v>
      </c>
      <c r="J85" s="3">
        <v>12</v>
      </c>
      <c r="K85" s="2">
        <v>7.2748267898383373E-2</v>
      </c>
    </row>
    <row r="86" spans="2:11">
      <c r="B86" s="3">
        <v>1</v>
      </c>
      <c r="C86" s="3">
        <v>21</v>
      </c>
      <c r="D86" s="3">
        <v>37</v>
      </c>
      <c r="E86" s="2">
        <v>1.4672686230248307E-2</v>
      </c>
      <c r="F86" s="2">
        <f t="shared" si="3"/>
        <v>0.21896162991352994</v>
      </c>
      <c r="H86" s="3">
        <v>1</v>
      </c>
      <c r="I86" s="3">
        <v>6</v>
      </c>
      <c r="J86" s="3">
        <v>24</v>
      </c>
      <c r="K86" s="2">
        <v>7.4782608695652175E-2</v>
      </c>
    </row>
    <row r="87" spans="2:11">
      <c r="B87" s="3">
        <v>1</v>
      </c>
      <c r="C87" s="3">
        <v>25</v>
      </c>
      <c r="D87" s="3">
        <v>3</v>
      </c>
      <c r="E87" s="2">
        <v>1.4705882352941176E-2</v>
      </c>
      <c r="F87" s="2">
        <f t="shared" si="3"/>
        <v>0.21945701821650171</v>
      </c>
      <c r="H87" s="3">
        <v>1</v>
      </c>
      <c r="I87" s="3">
        <v>19</v>
      </c>
      <c r="J87" s="3">
        <v>39</v>
      </c>
      <c r="K87" s="2">
        <v>7.5880758807588072E-2</v>
      </c>
    </row>
    <row r="88" spans="2:11">
      <c r="B88" s="3">
        <v>2</v>
      </c>
      <c r="C88" s="3">
        <v>12</v>
      </c>
      <c r="D88" s="3">
        <v>16</v>
      </c>
      <c r="E88" s="2">
        <v>1.4729950900163666E-2</v>
      </c>
      <c r="F88" s="2">
        <f t="shared" si="3"/>
        <v>0.21981619500572674</v>
      </c>
      <c r="H88" s="3">
        <v>1</v>
      </c>
      <c r="I88" s="3">
        <v>27</v>
      </c>
      <c r="J88" s="3">
        <v>16</v>
      </c>
      <c r="K88" s="2">
        <v>7.5991189427312769E-2</v>
      </c>
    </row>
    <row r="89" spans="2:11">
      <c r="B89" s="3">
        <v>1</v>
      </c>
      <c r="C89" s="3">
        <v>9</v>
      </c>
      <c r="D89" s="3">
        <v>37</v>
      </c>
      <c r="E89" s="2">
        <v>1.4925373134328358E-2</v>
      </c>
      <c r="F89" s="2">
        <f t="shared" si="3"/>
        <v>0.22273249610033008</v>
      </c>
      <c r="H89" s="3">
        <v>2</v>
      </c>
      <c r="I89" s="3">
        <v>6</v>
      </c>
      <c r="J89" s="3">
        <v>42</v>
      </c>
      <c r="K89" s="2">
        <v>7.6666666666666661E-2</v>
      </c>
    </row>
    <row r="90" spans="2:11">
      <c r="B90" s="3">
        <v>2</v>
      </c>
      <c r="C90" s="3">
        <v>23</v>
      </c>
      <c r="D90" s="3">
        <v>38</v>
      </c>
      <c r="E90" s="2">
        <v>1.5410958904109588E-2</v>
      </c>
      <c r="F90" s="2">
        <f t="shared" si="3"/>
        <v>0.22997893004879974</v>
      </c>
      <c r="H90" s="3">
        <v>1</v>
      </c>
      <c r="I90" s="3">
        <v>27</v>
      </c>
      <c r="J90" s="3">
        <v>27</v>
      </c>
      <c r="K90" s="2">
        <v>7.716049382716049E-2</v>
      </c>
    </row>
    <row r="91" spans="2:11">
      <c r="B91" s="3">
        <v>2</v>
      </c>
      <c r="C91" s="3">
        <v>16</v>
      </c>
      <c r="D91" s="3">
        <v>12</v>
      </c>
      <c r="E91" s="2">
        <v>1.5538290788013319E-2</v>
      </c>
      <c r="F91" s="2">
        <f t="shared" si="3"/>
        <v>0.23187911358724711</v>
      </c>
      <c r="H91" s="3">
        <v>1</v>
      </c>
      <c r="I91" s="3">
        <v>27</v>
      </c>
      <c r="J91" s="3">
        <v>43</v>
      </c>
      <c r="K91" s="2">
        <v>7.7720207253886009E-2</v>
      </c>
    </row>
    <row r="92" spans="2:11">
      <c r="B92" s="3">
        <v>2</v>
      </c>
      <c r="C92" s="3">
        <v>9</v>
      </c>
      <c r="D92" s="3">
        <v>33</v>
      </c>
      <c r="E92" s="2">
        <v>1.5544041450777202E-2</v>
      </c>
      <c r="F92" s="2">
        <f t="shared" si="3"/>
        <v>0.23196493117184636</v>
      </c>
      <c r="H92" s="3">
        <v>2</v>
      </c>
      <c r="I92" s="3">
        <v>13</v>
      </c>
      <c r="J92" s="3">
        <v>14</v>
      </c>
      <c r="K92" s="2">
        <v>7.9411764705882348E-2</v>
      </c>
    </row>
    <row r="93" spans="2:11">
      <c r="B93" s="3">
        <v>2</v>
      </c>
      <c r="C93" s="3">
        <v>13</v>
      </c>
      <c r="D93" s="3">
        <v>30</v>
      </c>
      <c r="E93" s="2">
        <v>1.5659955257270694E-2</v>
      </c>
      <c r="F93" s="2">
        <f t="shared" si="3"/>
        <v>0.23369472185918305</v>
      </c>
      <c r="H93" s="3">
        <v>2</v>
      </c>
      <c r="I93" s="3">
        <v>28</v>
      </c>
      <c r="J93" s="3">
        <v>9</v>
      </c>
      <c r="K93" s="2">
        <v>7.9528718703976431E-2</v>
      </c>
    </row>
    <row r="94" spans="2:11">
      <c r="B94" s="3">
        <v>1</v>
      </c>
      <c r="C94" s="3">
        <v>26</v>
      </c>
      <c r="D94" s="3">
        <v>22</v>
      </c>
      <c r="E94" s="2">
        <v>1.6129032258064516E-2</v>
      </c>
      <c r="F94" s="2">
        <f t="shared" si="3"/>
        <v>0.24069479417293735</v>
      </c>
      <c r="H94" s="3">
        <v>2</v>
      </c>
      <c r="I94" s="3">
        <v>9</v>
      </c>
      <c r="J94" s="3">
        <v>8</v>
      </c>
      <c r="K94" s="2">
        <v>8.0586080586080591E-2</v>
      </c>
    </row>
    <row r="95" spans="2:11">
      <c r="B95" s="3">
        <v>2</v>
      </c>
      <c r="C95" s="3">
        <v>27</v>
      </c>
      <c r="D95" s="3">
        <v>23</v>
      </c>
      <c r="E95" s="2">
        <v>1.6233766233766232E-2</v>
      </c>
      <c r="F95" s="2">
        <f t="shared" si="3"/>
        <v>0.24225774738185252</v>
      </c>
      <c r="H95" s="3">
        <v>1</v>
      </c>
      <c r="I95" s="3">
        <v>19</v>
      </c>
      <c r="J95" s="3">
        <v>30</v>
      </c>
      <c r="K95" s="2">
        <v>8.1081081081081086E-2</v>
      </c>
    </row>
    <row r="96" spans="2:11">
      <c r="B96" s="3">
        <v>2</v>
      </c>
      <c r="C96" s="3">
        <v>28</v>
      </c>
      <c r="D96" s="3">
        <v>12</v>
      </c>
      <c r="E96" s="2">
        <v>1.66270783847981E-2</v>
      </c>
      <c r="F96" s="2">
        <f t="shared" si="3"/>
        <v>0.248127174990629</v>
      </c>
      <c r="H96" s="3">
        <v>2</v>
      </c>
      <c r="I96" s="3">
        <v>17</v>
      </c>
      <c r="J96" s="3">
        <v>7</v>
      </c>
      <c r="K96" s="2">
        <v>8.2441113490364024E-2</v>
      </c>
    </row>
    <row r="97" spans="2:11">
      <c r="B97" s="3">
        <v>2</v>
      </c>
      <c r="C97" s="3">
        <v>9</v>
      </c>
      <c r="D97" s="3">
        <v>36</v>
      </c>
      <c r="E97" s="2">
        <v>1.6835016835016835E-2</v>
      </c>
      <c r="F97" s="2">
        <f t="shared" si="3"/>
        <v>0.25123025654414338</v>
      </c>
      <c r="H97" s="3">
        <v>2</v>
      </c>
      <c r="I97" s="3">
        <v>19</v>
      </c>
      <c r="J97" s="3">
        <v>44</v>
      </c>
      <c r="K97" s="2">
        <v>8.3333333333333329E-2</v>
      </c>
    </row>
    <row r="98" spans="2:11">
      <c r="B98" s="3">
        <v>2</v>
      </c>
      <c r="C98" s="3">
        <v>15</v>
      </c>
      <c r="D98" s="3">
        <v>35</v>
      </c>
      <c r="E98" s="2">
        <v>1.6936104695919937E-2</v>
      </c>
      <c r="F98" s="2">
        <f t="shared" si="3"/>
        <v>0.25273879850029757</v>
      </c>
      <c r="H98" s="3">
        <v>2</v>
      </c>
      <c r="I98" s="3">
        <v>6</v>
      </c>
      <c r="J98" s="3">
        <v>36</v>
      </c>
      <c r="K98" s="2">
        <v>8.3643122676579931E-2</v>
      </c>
    </row>
    <row r="99" spans="2:11">
      <c r="B99" s="3">
        <v>2</v>
      </c>
      <c r="C99" s="3">
        <v>20</v>
      </c>
      <c r="D99" s="3">
        <v>41</v>
      </c>
      <c r="E99" s="2">
        <v>1.6949152542372881E-2</v>
      </c>
      <c r="F99" s="2">
        <f t="shared" si="3"/>
        <v>0.25293351252071383</v>
      </c>
      <c r="H99" s="3">
        <v>2</v>
      </c>
      <c r="I99" s="3">
        <v>21</v>
      </c>
      <c r="J99" s="3">
        <v>37</v>
      </c>
      <c r="K99" s="2">
        <v>8.387096774193549E-2</v>
      </c>
    </row>
    <row r="100" spans="2:11">
      <c r="B100" s="3">
        <v>2</v>
      </c>
      <c r="C100" s="3">
        <v>11</v>
      </c>
      <c r="D100" s="3">
        <v>6</v>
      </c>
      <c r="E100" s="2">
        <v>1.7708333333333333E-2</v>
      </c>
      <c r="F100" s="2">
        <f t="shared" si="3"/>
        <v>0.26426282610237078</v>
      </c>
      <c r="H100" s="3">
        <v>2</v>
      </c>
      <c r="I100" s="3">
        <v>21</v>
      </c>
      <c r="J100" s="3">
        <v>27</v>
      </c>
      <c r="K100" s="2">
        <v>8.4337349397590355E-2</v>
      </c>
    </row>
    <row r="101" spans="2:11">
      <c r="B101" s="3">
        <v>1</v>
      </c>
      <c r="C101" s="3">
        <v>14</v>
      </c>
      <c r="D101" s="3">
        <v>9</v>
      </c>
      <c r="E101" s="2">
        <v>1.7948717948717947E-2</v>
      </c>
      <c r="F101" s="2">
        <f t="shared" si="3"/>
        <v>0.26785010428475592</v>
      </c>
      <c r="H101" s="3">
        <v>1</v>
      </c>
      <c r="I101" s="3">
        <v>20</v>
      </c>
      <c r="J101" s="3">
        <v>41</v>
      </c>
      <c r="K101" s="2">
        <v>8.4651162790697676E-2</v>
      </c>
    </row>
    <row r="102" spans="2:11">
      <c r="B102" s="3">
        <v>2</v>
      </c>
      <c r="C102" s="3">
        <v>9</v>
      </c>
      <c r="D102" s="3">
        <v>20</v>
      </c>
      <c r="E102" s="2">
        <v>1.8181818181818181E-2</v>
      </c>
      <c r="F102" s="2">
        <f t="shared" si="3"/>
        <v>0.27132867706767483</v>
      </c>
      <c r="H102" s="3">
        <v>1</v>
      </c>
      <c r="I102" s="3">
        <v>4</v>
      </c>
      <c r="J102" s="3">
        <v>39</v>
      </c>
      <c r="K102" s="2">
        <v>8.5209003215434079E-2</v>
      </c>
    </row>
    <row r="103" spans="2:11">
      <c r="B103" s="3">
        <v>2</v>
      </c>
      <c r="C103" s="3">
        <v>14</v>
      </c>
      <c r="D103" s="3">
        <v>18</v>
      </c>
      <c r="E103" s="2">
        <v>1.8489984591679508E-2</v>
      </c>
      <c r="F103" s="2">
        <f t="shared" si="3"/>
        <v>0.27592746820441511</v>
      </c>
      <c r="H103" s="3">
        <v>1</v>
      </c>
      <c r="I103" s="3">
        <v>15</v>
      </c>
      <c r="J103" s="3">
        <v>5</v>
      </c>
      <c r="K103" s="2">
        <v>8.5427135678391955E-2</v>
      </c>
    </row>
    <row r="104" spans="2:11">
      <c r="B104" s="3">
        <v>1</v>
      </c>
      <c r="C104" s="3">
        <v>25</v>
      </c>
      <c r="D104" s="3">
        <v>42</v>
      </c>
      <c r="E104" s="2">
        <v>1.8567639257294429E-2</v>
      </c>
      <c r="F104" s="2">
        <f t="shared" si="3"/>
        <v>0.2770863147773337</v>
      </c>
      <c r="H104" s="3">
        <v>2</v>
      </c>
      <c r="I104" s="3">
        <v>20</v>
      </c>
      <c r="J104" s="3">
        <v>39</v>
      </c>
      <c r="K104" s="2">
        <v>8.6065573770491802E-2</v>
      </c>
    </row>
    <row r="105" spans="2:11">
      <c r="B105" s="3">
        <v>1</v>
      </c>
      <c r="C105" s="3">
        <v>14</v>
      </c>
      <c r="D105" s="3">
        <v>6</v>
      </c>
      <c r="E105" s="2">
        <v>1.8624641833810889E-2</v>
      </c>
      <c r="F105" s="2">
        <f t="shared" si="3"/>
        <v>0.27793696862949502</v>
      </c>
      <c r="H105" s="3">
        <v>2</v>
      </c>
      <c r="I105" s="3">
        <v>12</v>
      </c>
      <c r="J105" s="3">
        <v>4</v>
      </c>
      <c r="K105" s="2">
        <v>8.6685159500693484E-2</v>
      </c>
    </row>
    <row r="106" spans="2:11">
      <c r="B106" s="3">
        <v>1</v>
      </c>
      <c r="C106" s="3">
        <v>8</v>
      </c>
      <c r="D106" s="3">
        <v>41</v>
      </c>
      <c r="E106" s="2">
        <v>1.8650088809946713E-2</v>
      </c>
      <c r="F106" s="2">
        <f t="shared" si="3"/>
        <v>0.27831671581986184</v>
      </c>
      <c r="H106" s="3">
        <v>1</v>
      </c>
      <c r="I106" s="3">
        <v>17</v>
      </c>
      <c r="J106" s="3">
        <v>38</v>
      </c>
      <c r="K106" s="2">
        <v>8.6699507389162558E-2</v>
      </c>
    </row>
    <row r="107" spans="2:11">
      <c r="B107" s="3">
        <v>1</v>
      </c>
      <c r="C107" s="3">
        <v>21</v>
      </c>
      <c r="D107" s="3">
        <v>13</v>
      </c>
      <c r="E107" s="2">
        <v>1.8662519440124418E-2</v>
      </c>
      <c r="F107" s="2">
        <f t="shared" si="3"/>
        <v>0.27850221907412975</v>
      </c>
      <c r="H107" s="3">
        <v>2</v>
      </c>
      <c r="I107" s="3">
        <v>4</v>
      </c>
      <c r="J107" s="3">
        <v>30</v>
      </c>
      <c r="K107" s="2">
        <v>8.7859424920127799E-2</v>
      </c>
    </row>
    <row r="108" spans="2:11">
      <c r="B108" s="3">
        <v>2</v>
      </c>
      <c r="C108" s="3">
        <v>4</v>
      </c>
      <c r="D108" s="3">
        <v>41</v>
      </c>
      <c r="E108" s="2">
        <v>1.8915510718789406E-2</v>
      </c>
      <c r="F108" s="2">
        <f t="shared" si="3"/>
        <v>0.28227762746637042</v>
      </c>
      <c r="H108" s="3">
        <v>1</v>
      </c>
      <c r="I108" s="3">
        <v>11</v>
      </c>
      <c r="J108" s="3">
        <v>33</v>
      </c>
      <c r="K108" s="2">
        <v>8.7873462214411252E-2</v>
      </c>
    </row>
    <row r="109" spans="2:11">
      <c r="B109" s="3">
        <v>1</v>
      </c>
      <c r="C109" s="3">
        <v>20</v>
      </c>
      <c r="D109" s="3">
        <v>37</v>
      </c>
      <c r="E109" s="2">
        <v>1.898101898101898E-2</v>
      </c>
      <c r="F109" s="2">
        <f t="shared" si="3"/>
        <v>0.28325521232339679</v>
      </c>
      <c r="H109" s="3">
        <v>1</v>
      </c>
      <c r="I109" s="3">
        <v>12</v>
      </c>
      <c r="J109" s="3">
        <v>21</v>
      </c>
      <c r="K109" s="2">
        <v>8.9030206677265494E-2</v>
      </c>
    </row>
    <row r="110" spans="2:11">
      <c r="B110" s="3">
        <v>1</v>
      </c>
      <c r="C110" s="3">
        <v>10</v>
      </c>
      <c r="D110" s="3">
        <v>20</v>
      </c>
      <c r="E110" s="2">
        <v>1.9153225806451613E-2</v>
      </c>
      <c r="F110" s="2">
        <f t="shared" si="3"/>
        <v>0.28582506808036312</v>
      </c>
      <c r="H110" s="3">
        <v>1</v>
      </c>
      <c r="I110" s="3">
        <v>21</v>
      </c>
      <c r="J110" s="3">
        <v>11</v>
      </c>
      <c r="K110" s="2">
        <v>8.9613034623217916E-2</v>
      </c>
    </row>
    <row r="111" spans="2:11">
      <c r="B111" s="3">
        <v>2</v>
      </c>
      <c r="C111" s="3">
        <v>23</v>
      </c>
      <c r="D111" s="3">
        <v>45</v>
      </c>
      <c r="E111" s="2">
        <v>1.9157088122605363E-2</v>
      </c>
      <c r="F111" s="2">
        <f t="shared" si="3"/>
        <v>0.2858827057226459</v>
      </c>
      <c r="H111" s="3">
        <v>2</v>
      </c>
      <c r="I111" s="3">
        <v>10</v>
      </c>
      <c r="J111" s="3">
        <v>18</v>
      </c>
      <c r="K111" s="2">
        <v>8.9805825242718448E-2</v>
      </c>
    </row>
    <row r="112" spans="2:11">
      <c r="B112" s="3">
        <v>2</v>
      </c>
      <c r="C112" s="3">
        <v>20</v>
      </c>
      <c r="D112" s="3">
        <v>21</v>
      </c>
      <c r="E112" s="2">
        <v>1.9374068554396422E-2</v>
      </c>
      <c r="F112" s="2">
        <f t="shared" si="3"/>
        <v>0.28912072146555517</v>
      </c>
      <c r="H112" s="3">
        <v>2</v>
      </c>
      <c r="I112" s="3">
        <v>21</v>
      </c>
      <c r="J112" s="3">
        <v>23</v>
      </c>
      <c r="K112" s="2">
        <v>9.0191657271702363E-2</v>
      </c>
    </row>
    <row r="113" spans="2:11">
      <c r="B113" s="3">
        <v>1</v>
      </c>
      <c r="C113" s="3">
        <v>22</v>
      </c>
      <c r="D113" s="3">
        <v>36</v>
      </c>
      <c r="E113" s="2">
        <v>1.9464720194647202E-2</v>
      </c>
      <c r="F113" s="2">
        <f t="shared" si="3"/>
        <v>0.29047352289483441</v>
      </c>
      <c r="H113" s="3">
        <v>1</v>
      </c>
      <c r="I113" s="3">
        <v>7</v>
      </c>
      <c r="J113" s="3">
        <v>34</v>
      </c>
      <c r="K113" s="2">
        <v>9.1304347826086957E-2</v>
      </c>
    </row>
    <row r="114" spans="2:11">
      <c r="B114" s="3">
        <v>1</v>
      </c>
      <c r="C114" s="3">
        <v>16</v>
      </c>
      <c r="D114" s="3">
        <v>21</v>
      </c>
      <c r="E114" s="2">
        <v>1.9641332194705381E-2</v>
      </c>
      <c r="F114" s="2">
        <f t="shared" si="3"/>
        <v>0.29310911741298779</v>
      </c>
      <c r="H114" s="3">
        <v>1</v>
      </c>
      <c r="I114" s="3">
        <v>13</v>
      </c>
      <c r="J114" s="3">
        <v>16</v>
      </c>
      <c r="K114" s="2">
        <v>9.2105263157894732E-2</v>
      </c>
    </row>
    <row r="115" spans="2:11">
      <c r="B115" s="3">
        <v>1</v>
      </c>
      <c r="C115" s="3">
        <v>21</v>
      </c>
      <c r="D115" s="3">
        <v>11</v>
      </c>
      <c r="E115" s="2">
        <v>1.968503937007874E-2</v>
      </c>
      <c r="F115" s="2">
        <f t="shared" si="3"/>
        <v>0.29376136296697081</v>
      </c>
      <c r="H115" s="3">
        <v>1</v>
      </c>
      <c r="I115" s="3">
        <v>18</v>
      </c>
      <c r="J115" s="3">
        <v>6</v>
      </c>
      <c r="K115" s="2">
        <v>9.3193717277486918E-2</v>
      </c>
    </row>
    <row r="116" spans="2:11">
      <c r="B116" s="3">
        <v>2</v>
      </c>
      <c r="C116" s="3">
        <v>9</v>
      </c>
      <c r="D116" s="3">
        <v>43</v>
      </c>
      <c r="E116" s="2">
        <v>1.968503937007874E-2</v>
      </c>
      <c r="F116" s="2">
        <f t="shared" si="3"/>
        <v>0.29376136296697081</v>
      </c>
      <c r="H116" s="3">
        <v>1</v>
      </c>
      <c r="I116" s="3">
        <v>26</v>
      </c>
      <c r="J116" s="3">
        <v>3</v>
      </c>
      <c r="K116" s="2">
        <v>9.3681917211328972E-2</v>
      </c>
    </row>
    <row r="117" spans="2:11">
      <c r="B117" s="3">
        <v>2</v>
      </c>
      <c r="C117" s="3">
        <v>4</v>
      </c>
      <c r="D117" s="3">
        <v>43</v>
      </c>
      <c r="E117" s="2">
        <v>1.9794140934283451E-2</v>
      </c>
      <c r="F117" s="2">
        <f t="shared" si="3"/>
        <v>0.29538949403646309</v>
      </c>
      <c r="H117" s="3">
        <v>2</v>
      </c>
      <c r="I117" s="3">
        <v>28</v>
      </c>
      <c r="J117" s="3">
        <v>11</v>
      </c>
      <c r="K117" s="2">
        <v>9.4339622641509441E-2</v>
      </c>
    </row>
    <row r="118" spans="2:11">
      <c r="B118" s="3">
        <v>1</v>
      </c>
      <c r="C118" s="3">
        <v>4</v>
      </c>
      <c r="D118" s="3">
        <v>18</v>
      </c>
      <c r="E118" s="2">
        <v>1.9801980198019802E-2</v>
      </c>
      <c r="F118" s="2">
        <f t="shared" si="3"/>
        <v>0.29550647997469537</v>
      </c>
      <c r="H118" s="3">
        <v>1</v>
      </c>
      <c r="I118" s="3">
        <v>24</v>
      </c>
      <c r="J118" s="3">
        <v>44</v>
      </c>
      <c r="K118" s="2">
        <v>9.4517958412098299E-2</v>
      </c>
    </row>
    <row r="119" spans="2:11">
      <c r="B119" s="3">
        <v>1</v>
      </c>
      <c r="C119" s="3">
        <v>26</v>
      </c>
      <c r="D119" s="3">
        <v>6</v>
      </c>
      <c r="E119" s="2">
        <v>2.0057306590257881E-2</v>
      </c>
      <c r="F119" s="2">
        <f t="shared" si="3"/>
        <v>0.29931673544714849</v>
      </c>
      <c r="H119" s="3">
        <v>2</v>
      </c>
      <c r="I119" s="3">
        <v>4</v>
      </c>
      <c r="J119" s="3">
        <v>25</v>
      </c>
      <c r="K119" s="2">
        <v>9.4562647754137114E-2</v>
      </c>
    </row>
    <row r="120" spans="2:11">
      <c r="B120" s="3">
        <v>2</v>
      </c>
      <c r="C120" s="3">
        <v>26</v>
      </c>
      <c r="D120" s="3">
        <v>8</v>
      </c>
      <c r="E120" s="2">
        <v>2.0408163265306121E-2</v>
      </c>
      <c r="F120" s="2">
        <f t="shared" si="3"/>
        <v>0.30455259670861462</v>
      </c>
      <c r="H120" s="3">
        <v>2</v>
      </c>
      <c r="I120" s="3">
        <v>13</v>
      </c>
      <c r="J120" s="3">
        <v>22</v>
      </c>
      <c r="K120" s="2">
        <v>9.5238095238095233E-2</v>
      </c>
    </row>
    <row r="121" spans="2:11">
      <c r="B121" s="3">
        <v>1</v>
      </c>
      <c r="C121" s="3">
        <v>12</v>
      </c>
      <c r="D121" s="3">
        <v>17</v>
      </c>
      <c r="E121" s="2">
        <v>2.0752269779507133E-2</v>
      </c>
      <c r="F121" s="2">
        <f t="shared" si="3"/>
        <v>0.30968772479838375</v>
      </c>
      <c r="H121" s="3">
        <v>2</v>
      </c>
      <c r="I121" s="3">
        <v>6</v>
      </c>
      <c r="J121" s="3">
        <v>32</v>
      </c>
      <c r="K121" s="2">
        <v>9.6018735362997654E-2</v>
      </c>
    </row>
    <row r="122" spans="2:11">
      <c r="B122" s="3">
        <v>1</v>
      </c>
      <c r="C122" s="3">
        <v>5</v>
      </c>
      <c r="D122" s="3">
        <v>35</v>
      </c>
      <c r="E122" s="2">
        <v>2.0833333333333332E-2</v>
      </c>
      <c r="F122" s="2">
        <f t="shared" si="3"/>
        <v>0.31089744247337742</v>
      </c>
      <c r="H122" s="3">
        <v>1</v>
      </c>
      <c r="I122" s="3">
        <v>23</v>
      </c>
      <c r="J122" s="3">
        <v>15</v>
      </c>
      <c r="K122" s="2">
        <v>9.6899224806201556E-2</v>
      </c>
    </row>
    <row r="123" spans="2:11">
      <c r="B123" s="3">
        <v>1</v>
      </c>
      <c r="C123" s="3">
        <v>23</v>
      </c>
      <c r="D123" s="3">
        <v>27</v>
      </c>
      <c r="E123" s="2">
        <v>2.1201413427561839E-2</v>
      </c>
      <c r="F123" s="2">
        <f t="shared" si="3"/>
        <v>0.31639033014958551</v>
      </c>
      <c r="H123" s="3">
        <v>2</v>
      </c>
      <c r="I123" s="3">
        <v>14</v>
      </c>
      <c r="J123" s="3">
        <v>22</v>
      </c>
      <c r="K123" s="2">
        <v>9.711286089238845E-2</v>
      </c>
    </row>
    <row r="124" spans="2:11">
      <c r="B124" s="3">
        <v>2</v>
      </c>
      <c r="C124" s="3">
        <v>8</v>
      </c>
      <c r="D124" s="3">
        <v>18</v>
      </c>
      <c r="E124" s="2">
        <v>2.1428571428571429E-2</v>
      </c>
      <c r="F124" s="2">
        <f t="shared" si="3"/>
        <v>0.31978022654404537</v>
      </c>
      <c r="H124" s="3">
        <v>1</v>
      </c>
      <c r="I124" s="3">
        <v>18</v>
      </c>
      <c r="J124" s="3">
        <v>5</v>
      </c>
      <c r="K124" s="2">
        <v>9.7142857142857142E-2</v>
      </c>
    </row>
    <row r="125" spans="2:11">
      <c r="B125" s="3">
        <v>1</v>
      </c>
      <c r="C125" s="3">
        <v>13</v>
      </c>
      <c r="D125" s="3">
        <v>29</v>
      </c>
      <c r="E125" s="2">
        <v>2.1596858638743454E-2</v>
      </c>
      <c r="F125" s="2">
        <f t="shared" si="3"/>
        <v>0.32229158957973153</v>
      </c>
      <c r="H125" s="3">
        <v>1</v>
      </c>
      <c r="I125" s="3">
        <v>9</v>
      </c>
      <c r="J125" s="3">
        <v>37</v>
      </c>
      <c r="K125" s="2">
        <v>9.841269841269841E-2</v>
      </c>
    </row>
    <row r="126" spans="2:11">
      <c r="B126" s="3">
        <v>2</v>
      </c>
      <c r="C126" s="3">
        <v>12</v>
      </c>
      <c r="D126" s="3">
        <v>41</v>
      </c>
      <c r="E126" s="2">
        <v>2.1621621621621623E-2</v>
      </c>
      <c r="F126" s="2">
        <f t="shared" si="3"/>
        <v>0.3226611294858836</v>
      </c>
      <c r="H126" s="3">
        <v>1</v>
      </c>
      <c r="I126" s="3">
        <v>6</v>
      </c>
      <c r="J126" s="3">
        <v>44</v>
      </c>
      <c r="K126" s="2">
        <v>9.8540145985401464E-2</v>
      </c>
    </row>
    <row r="127" spans="2:11">
      <c r="B127" s="3">
        <v>2</v>
      </c>
      <c r="C127" s="3">
        <v>23</v>
      </c>
      <c r="D127" s="3">
        <v>40</v>
      </c>
      <c r="E127" s="2">
        <v>2.165087956698241E-2</v>
      </c>
      <c r="F127" s="2">
        <f t="shared" si="3"/>
        <v>0.32309774806434899</v>
      </c>
      <c r="H127" s="3">
        <v>1</v>
      </c>
      <c r="I127" s="3">
        <v>29</v>
      </c>
      <c r="J127" s="3">
        <v>6</v>
      </c>
      <c r="K127" s="2">
        <v>9.9173553719008267E-2</v>
      </c>
    </row>
    <row r="128" spans="2:11">
      <c r="B128" s="3">
        <v>2</v>
      </c>
      <c r="C128" s="3">
        <v>15</v>
      </c>
      <c r="D128" s="3">
        <v>26</v>
      </c>
      <c r="E128" s="2">
        <v>2.176278563656148E-2</v>
      </c>
      <c r="F128" s="2">
        <f t="shared" si="3"/>
        <v>0.32476773098415923</v>
      </c>
      <c r="H128" s="3">
        <v>1</v>
      </c>
      <c r="I128" s="3">
        <v>29</v>
      </c>
      <c r="J128" s="3">
        <v>42</v>
      </c>
      <c r="K128" s="2">
        <v>9.9290780141843976E-2</v>
      </c>
    </row>
    <row r="129" spans="2:11">
      <c r="B129" s="3">
        <v>1</v>
      </c>
      <c r="C129" s="3">
        <v>10</v>
      </c>
      <c r="D129" s="3">
        <v>39</v>
      </c>
      <c r="E129" s="2">
        <v>2.192448233861145E-2</v>
      </c>
      <c r="F129" s="2">
        <f t="shared" si="3"/>
        <v>0.32718074335809755</v>
      </c>
      <c r="H129" s="3">
        <v>2</v>
      </c>
      <c r="I129" s="3">
        <v>11</v>
      </c>
      <c r="J129" s="3">
        <v>3</v>
      </c>
      <c r="K129" s="2">
        <v>9.9585062240663894E-2</v>
      </c>
    </row>
    <row r="130" spans="2:11">
      <c r="B130" s="3">
        <v>1</v>
      </c>
      <c r="C130" s="3">
        <v>15</v>
      </c>
      <c r="D130" s="3">
        <v>7</v>
      </c>
      <c r="E130" s="2">
        <v>2.2026431718061675E-2</v>
      </c>
      <c r="F130" s="2">
        <f t="shared" si="3"/>
        <v>0.32870214182207308</v>
      </c>
      <c r="H130" s="3">
        <v>1</v>
      </c>
      <c r="I130" s="3">
        <v>6</v>
      </c>
      <c r="J130" s="3">
        <v>37</v>
      </c>
      <c r="K130" s="2">
        <v>0.10025706940874037</v>
      </c>
    </row>
    <row r="131" spans="2:11">
      <c r="B131" s="3">
        <v>2</v>
      </c>
      <c r="C131" s="3">
        <v>15</v>
      </c>
      <c r="D131" s="3">
        <v>40</v>
      </c>
      <c r="E131" s="2">
        <v>2.2163120567375887E-2</v>
      </c>
      <c r="F131" s="2">
        <f t="shared" si="3"/>
        <v>0.33074196007806111</v>
      </c>
      <c r="H131" s="3">
        <v>2</v>
      </c>
      <c r="I131" s="3">
        <v>30</v>
      </c>
      <c r="J131" s="3">
        <v>31</v>
      </c>
      <c r="K131" s="2">
        <v>0.10163339382940109</v>
      </c>
    </row>
    <row r="132" spans="2:11">
      <c r="B132" s="3">
        <v>2</v>
      </c>
      <c r="C132" s="3">
        <v>11</v>
      </c>
      <c r="D132" s="3">
        <v>23</v>
      </c>
      <c r="E132" s="2">
        <v>2.2222222222222223E-2</v>
      </c>
      <c r="F132" s="2">
        <f t="shared" ref="F132:F195" si="4">+E132/$E$549</f>
        <v>0.33162393863826928</v>
      </c>
      <c r="H132" s="3">
        <v>1</v>
      </c>
      <c r="I132" s="3">
        <v>24</v>
      </c>
      <c r="J132" s="3">
        <v>27</v>
      </c>
      <c r="K132" s="2">
        <v>0.1021021021021021</v>
      </c>
    </row>
    <row r="133" spans="2:11">
      <c r="B133" s="3">
        <v>2</v>
      </c>
      <c r="C133" s="3">
        <v>27</v>
      </c>
      <c r="D133" s="3">
        <v>8</v>
      </c>
      <c r="E133" s="2">
        <v>2.2222222222222223E-2</v>
      </c>
      <c r="F133" s="2">
        <f t="shared" si="4"/>
        <v>0.33162393863826928</v>
      </c>
      <c r="H133" s="3">
        <v>1</v>
      </c>
      <c r="I133" s="3">
        <v>12</v>
      </c>
      <c r="J133" s="3">
        <v>26</v>
      </c>
      <c r="K133" s="2">
        <v>0.10224438902743142</v>
      </c>
    </row>
    <row r="134" spans="2:11">
      <c r="B134" s="3">
        <v>1</v>
      </c>
      <c r="C134" s="3">
        <v>25</v>
      </c>
      <c r="D134" s="3">
        <v>14</v>
      </c>
      <c r="E134" s="2">
        <v>2.2580645161290321E-2</v>
      </c>
      <c r="F134" s="2">
        <f t="shared" si="4"/>
        <v>0.3369727118421123</v>
      </c>
      <c r="H134" s="3">
        <v>1</v>
      </c>
      <c r="I134" s="3">
        <v>26</v>
      </c>
      <c r="J134" s="3">
        <v>18</v>
      </c>
      <c r="K134" s="2">
        <v>0.10434782608695652</v>
      </c>
    </row>
    <row r="135" spans="2:11">
      <c r="B135" s="3">
        <v>1</v>
      </c>
      <c r="C135" s="3">
        <v>24</v>
      </c>
      <c r="D135" s="3">
        <v>17</v>
      </c>
      <c r="E135" s="2">
        <v>2.2779043280182234E-2</v>
      </c>
      <c r="F135" s="2">
        <f t="shared" si="4"/>
        <v>0.33993342229435347</v>
      </c>
      <c r="H135" s="3">
        <v>1</v>
      </c>
      <c r="I135" s="3">
        <v>25</v>
      </c>
      <c r="J135" s="3">
        <v>17</v>
      </c>
      <c r="K135" s="2">
        <v>0.10434782608695652</v>
      </c>
    </row>
    <row r="136" spans="2:11">
      <c r="B136" s="3">
        <v>1</v>
      </c>
      <c r="C136" s="3">
        <v>21</v>
      </c>
      <c r="D136" s="3">
        <v>44</v>
      </c>
      <c r="E136" s="2">
        <v>2.2801302931596091E-2</v>
      </c>
      <c r="F136" s="2">
        <f t="shared" si="4"/>
        <v>0.34026560479170948</v>
      </c>
      <c r="H136" s="3">
        <v>1</v>
      </c>
      <c r="I136" s="3">
        <v>22</v>
      </c>
      <c r="J136" s="3">
        <v>28</v>
      </c>
      <c r="K136" s="2">
        <v>0.10456553755522828</v>
      </c>
    </row>
    <row r="137" spans="2:11">
      <c r="B137" s="3">
        <v>1</v>
      </c>
      <c r="C137" s="3">
        <v>21</v>
      </c>
      <c r="D137" s="3">
        <v>33</v>
      </c>
      <c r="E137" s="2">
        <v>2.2979985174203115E-2</v>
      </c>
      <c r="F137" s="2">
        <f t="shared" si="4"/>
        <v>0.3429320936993222</v>
      </c>
      <c r="H137" s="3">
        <v>1</v>
      </c>
      <c r="I137" s="3">
        <v>26</v>
      </c>
      <c r="J137" s="3">
        <v>42</v>
      </c>
      <c r="K137" s="2">
        <v>0.10491803278688525</v>
      </c>
    </row>
    <row r="138" spans="2:11">
      <c r="B138" s="3">
        <v>1</v>
      </c>
      <c r="C138" s="3">
        <v>12</v>
      </c>
      <c r="D138" s="3">
        <v>18</v>
      </c>
      <c r="E138" s="2">
        <v>2.3008849557522124E-2</v>
      </c>
      <c r="F138" s="2">
        <f t="shared" si="4"/>
        <v>0.34336283912103982</v>
      </c>
      <c r="H138" s="3">
        <v>1</v>
      </c>
      <c r="I138" s="3">
        <v>19</v>
      </c>
      <c r="J138" s="3">
        <v>24</v>
      </c>
      <c r="K138" s="2">
        <v>0.10507880910683012</v>
      </c>
    </row>
    <row r="139" spans="2:11">
      <c r="B139" s="3">
        <v>1</v>
      </c>
      <c r="C139" s="3">
        <v>26</v>
      </c>
      <c r="D139" s="3">
        <v>26</v>
      </c>
      <c r="E139" s="2">
        <v>2.3010546500479387E-2</v>
      </c>
      <c r="F139" s="2">
        <f t="shared" si="4"/>
        <v>0.34338816273186079</v>
      </c>
      <c r="H139" s="3">
        <v>1</v>
      </c>
      <c r="I139" s="3">
        <v>29</v>
      </c>
      <c r="J139" s="3">
        <v>30</v>
      </c>
      <c r="K139" s="2">
        <v>0.10556621880998081</v>
      </c>
    </row>
    <row r="140" spans="2:11">
      <c r="B140" s="3">
        <v>2</v>
      </c>
      <c r="C140" s="3">
        <v>22</v>
      </c>
      <c r="D140" s="3">
        <v>21</v>
      </c>
      <c r="E140" s="2">
        <v>2.3052464228934817E-2</v>
      </c>
      <c r="F140" s="2">
        <f t="shared" si="4"/>
        <v>0.34401370423127298</v>
      </c>
      <c r="H140" s="3">
        <v>2</v>
      </c>
      <c r="I140" s="3">
        <v>17</v>
      </c>
      <c r="J140" s="3">
        <v>16</v>
      </c>
      <c r="K140" s="2">
        <v>0.1056701030927835</v>
      </c>
    </row>
    <row r="141" spans="2:11">
      <c r="B141" s="3">
        <v>2</v>
      </c>
      <c r="C141" s="3">
        <v>24</v>
      </c>
      <c r="D141" s="3">
        <v>37</v>
      </c>
      <c r="E141" s="2">
        <v>2.3076923076923078E-2</v>
      </c>
      <c r="F141" s="2">
        <f t="shared" si="4"/>
        <v>0.34437870550897193</v>
      </c>
      <c r="H141" s="3">
        <v>2</v>
      </c>
      <c r="I141" s="3">
        <v>17</v>
      </c>
      <c r="J141" s="3">
        <v>4</v>
      </c>
      <c r="K141" s="2">
        <v>0.10630291627469426</v>
      </c>
    </row>
    <row r="142" spans="2:11">
      <c r="B142" s="3">
        <v>2</v>
      </c>
      <c r="C142" s="3">
        <v>25</v>
      </c>
      <c r="D142" s="3">
        <v>22</v>
      </c>
      <c r="E142" s="2">
        <v>2.3178807947019868E-2</v>
      </c>
      <c r="F142" s="2">
        <f t="shared" si="4"/>
        <v>0.34589914129488353</v>
      </c>
      <c r="H142" s="3">
        <v>1</v>
      </c>
      <c r="I142" s="3">
        <v>17</v>
      </c>
      <c r="J142" s="3">
        <v>30</v>
      </c>
      <c r="K142" s="2">
        <v>0.10661764705882353</v>
      </c>
    </row>
    <row r="143" spans="2:11">
      <c r="B143" s="3">
        <v>2</v>
      </c>
      <c r="C143" s="3">
        <v>14</v>
      </c>
      <c r="D143" s="3">
        <v>20</v>
      </c>
      <c r="E143" s="2">
        <v>2.3287671232876714E-2</v>
      </c>
      <c r="F143" s="2">
        <f t="shared" si="4"/>
        <v>0.34752371651818631</v>
      </c>
      <c r="H143" s="3">
        <v>1</v>
      </c>
      <c r="I143" s="3">
        <v>16</v>
      </c>
      <c r="J143" s="3">
        <v>7</v>
      </c>
      <c r="K143" s="2">
        <v>0.10670731707317073</v>
      </c>
    </row>
    <row r="144" spans="2:11">
      <c r="B144" s="3">
        <v>2</v>
      </c>
      <c r="C144" s="3">
        <v>27</v>
      </c>
      <c r="D144" s="3">
        <v>27</v>
      </c>
      <c r="E144" s="2">
        <v>2.3346303501945526E-2</v>
      </c>
      <c r="F144" s="2">
        <f t="shared" si="4"/>
        <v>0.34839869039818172</v>
      </c>
      <c r="H144" s="3">
        <v>1</v>
      </c>
      <c r="I144" s="3">
        <v>26</v>
      </c>
      <c r="J144" s="3">
        <v>44</v>
      </c>
      <c r="K144" s="2">
        <v>0.10711430855315747</v>
      </c>
    </row>
    <row r="145" spans="2:11">
      <c r="B145" s="3">
        <v>2</v>
      </c>
      <c r="C145" s="3">
        <v>19</v>
      </c>
      <c r="D145" s="3">
        <v>26</v>
      </c>
      <c r="E145" s="2">
        <v>2.336448598130841E-2</v>
      </c>
      <c r="F145" s="2">
        <f t="shared" si="4"/>
        <v>0.34867002894210553</v>
      </c>
      <c r="H145" s="3">
        <v>1</v>
      </c>
      <c r="I145" s="3">
        <v>21</v>
      </c>
      <c r="J145" s="3">
        <v>29</v>
      </c>
      <c r="K145" s="2">
        <v>0.10789473684210527</v>
      </c>
    </row>
    <row r="146" spans="2:11">
      <c r="B146" s="3">
        <v>1</v>
      </c>
      <c r="C146" s="3">
        <v>16</v>
      </c>
      <c r="D146" s="3">
        <v>30</v>
      </c>
      <c r="E146" s="2">
        <v>2.3640661938534278E-2</v>
      </c>
      <c r="F146" s="2">
        <f t="shared" si="4"/>
        <v>0.35279142408326514</v>
      </c>
      <c r="H146" s="3">
        <v>2</v>
      </c>
      <c r="I146" s="3">
        <v>24</v>
      </c>
      <c r="J146" s="3">
        <v>5</v>
      </c>
      <c r="K146" s="2">
        <v>0.11136107986501688</v>
      </c>
    </row>
    <row r="147" spans="2:11">
      <c r="B147" s="3">
        <v>1</v>
      </c>
      <c r="C147" s="3">
        <v>4</v>
      </c>
      <c r="D147" s="3">
        <v>20</v>
      </c>
      <c r="E147" s="2">
        <v>2.4045261669024046E-2</v>
      </c>
      <c r="F147" s="2">
        <f t="shared" si="4"/>
        <v>0.35882929711213013</v>
      </c>
      <c r="H147" s="3">
        <v>1</v>
      </c>
      <c r="I147" s="3">
        <v>26</v>
      </c>
      <c r="J147" s="3">
        <v>41</v>
      </c>
      <c r="K147" s="2">
        <v>0.11192660550458716</v>
      </c>
    </row>
    <row r="148" spans="2:11">
      <c r="B148" s="3">
        <v>2</v>
      </c>
      <c r="C148" s="3">
        <v>4</v>
      </c>
      <c r="D148" s="3">
        <v>27</v>
      </c>
      <c r="E148" s="2">
        <v>2.4137931034482758E-2</v>
      </c>
      <c r="F148" s="2">
        <f t="shared" si="4"/>
        <v>0.36021220921053382</v>
      </c>
      <c r="H148" s="3">
        <v>1</v>
      </c>
      <c r="I148" s="3">
        <v>29</v>
      </c>
      <c r="J148" s="3">
        <v>38</v>
      </c>
      <c r="K148" s="2">
        <v>0.11224489795918367</v>
      </c>
    </row>
    <row r="149" spans="2:11">
      <c r="B149" s="3">
        <v>1</v>
      </c>
      <c r="C149" s="3">
        <v>6</v>
      </c>
      <c r="D149" s="3">
        <v>6</v>
      </c>
      <c r="E149" s="2">
        <v>2.4431339511373211E-2</v>
      </c>
      <c r="F149" s="2">
        <f t="shared" si="4"/>
        <v>0.3645907665736659</v>
      </c>
      <c r="H149" s="3">
        <v>1</v>
      </c>
      <c r="I149" s="3">
        <v>25</v>
      </c>
      <c r="J149" s="3">
        <v>34</v>
      </c>
      <c r="K149" s="2">
        <v>0.11231101511879049</v>
      </c>
    </row>
    <row r="150" spans="2:11">
      <c r="B150" s="3">
        <v>1</v>
      </c>
      <c r="C150" s="3">
        <v>5</v>
      </c>
      <c r="D150" s="3">
        <v>28</v>
      </c>
      <c r="E150" s="2">
        <v>2.4610748367654443E-2</v>
      </c>
      <c r="F150" s="2">
        <f t="shared" si="4"/>
        <v>0.3672680987932615</v>
      </c>
      <c r="H150" s="3">
        <v>2</v>
      </c>
      <c r="I150" s="3">
        <v>7</v>
      </c>
      <c r="J150" s="3">
        <v>4</v>
      </c>
      <c r="K150" s="2">
        <v>0.11239193083573487</v>
      </c>
    </row>
    <row r="151" spans="2:11">
      <c r="B151" s="3">
        <v>2</v>
      </c>
      <c r="C151" s="3">
        <v>26</v>
      </c>
      <c r="D151" s="3">
        <v>28</v>
      </c>
      <c r="E151" s="2">
        <v>2.4774774774774775E-2</v>
      </c>
      <c r="F151" s="2">
        <f t="shared" si="4"/>
        <v>0.36971587753590829</v>
      </c>
      <c r="H151" s="3">
        <v>1</v>
      </c>
      <c r="I151" s="3">
        <v>21</v>
      </c>
      <c r="J151" s="3">
        <v>24</v>
      </c>
      <c r="K151" s="2">
        <v>0.11517615176151762</v>
      </c>
    </row>
    <row r="152" spans="2:11">
      <c r="B152" s="3">
        <v>1</v>
      </c>
      <c r="C152" s="3">
        <v>11</v>
      </c>
      <c r="D152" s="3">
        <v>42</v>
      </c>
      <c r="E152" s="2">
        <v>2.4953789279112754E-2</v>
      </c>
      <c r="F152" s="2">
        <f t="shared" si="4"/>
        <v>0.37238732481099551</v>
      </c>
      <c r="H152" s="3">
        <v>1</v>
      </c>
      <c r="I152" s="3">
        <v>20</v>
      </c>
      <c r="J152" s="3">
        <v>11</v>
      </c>
      <c r="K152" s="2">
        <v>0.11585365853658537</v>
      </c>
    </row>
    <row r="153" spans="2:11">
      <c r="B153" s="3">
        <v>2</v>
      </c>
      <c r="C153" s="3">
        <v>24</v>
      </c>
      <c r="D153" s="3">
        <v>34</v>
      </c>
      <c r="E153" s="2">
        <v>2.5000000000000001E-2</v>
      </c>
      <c r="F153" s="2">
        <f t="shared" si="4"/>
        <v>0.37307693096805294</v>
      </c>
      <c r="H153" s="3">
        <v>1</v>
      </c>
      <c r="I153" s="3">
        <v>30</v>
      </c>
      <c r="J153" s="3">
        <v>14</v>
      </c>
      <c r="K153" s="2">
        <v>0.11674641148325358</v>
      </c>
    </row>
    <row r="154" spans="2:11">
      <c r="B154" s="3">
        <v>1</v>
      </c>
      <c r="C154" s="3">
        <v>7</v>
      </c>
      <c r="D154" s="3">
        <v>25</v>
      </c>
      <c r="E154" s="2">
        <v>2.5000000000000001E-2</v>
      </c>
      <c r="F154" s="2">
        <f t="shared" si="4"/>
        <v>0.37307693096805294</v>
      </c>
      <c r="H154" s="3">
        <v>2</v>
      </c>
      <c r="I154" s="3">
        <v>26</v>
      </c>
      <c r="J154" s="3">
        <v>9</v>
      </c>
      <c r="K154" s="2">
        <v>0.1170018281535649</v>
      </c>
    </row>
    <row r="155" spans="2:11">
      <c r="B155" s="3">
        <v>1</v>
      </c>
      <c r="C155" s="3">
        <v>24</v>
      </c>
      <c r="D155" s="3">
        <v>27</v>
      </c>
      <c r="E155" s="2">
        <v>2.5210084033613446E-2</v>
      </c>
      <c r="F155" s="2">
        <f t="shared" si="4"/>
        <v>0.37621203122828867</v>
      </c>
      <c r="H155" s="3">
        <v>1</v>
      </c>
      <c r="I155" s="3">
        <v>6</v>
      </c>
      <c r="J155" s="3">
        <v>33</v>
      </c>
      <c r="K155" s="2">
        <v>0.11752136752136752</v>
      </c>
    </row>
    <row r="156" spans="2:11">
      <c r="B156" s="3">
        <v>1</v>
      </c>
      <c r="C156" s="3">
        <v>10</v>
      </c>
      <c r="D156" s="3">
        <v>38</v>
      </c>
      <c r="E156" s="2">
        <v>2.5333333333333333E-2</v>
      </c>
      <c r="F156" s="2">
        <f t="shared" si="4"/>
        <v>0.37805129004762694</v>
      </c>
      <c r="H156" s="3">
        <v>1</v>
      </c>
      <c r="I156" s="3">
        <v>16</v>
      </c>
      <c r="J156" s="3">
        <v>13</v>
      </c>
      <c r="K156" s="2">
        <v>0.11812627291242363</v>
      </c>
    </row>
    <row r="157" spans="2:11">
      <c r="B157" s="3">
        <v>1</v>
      </c>
      <c r="C157" s="3">
        <v>8</v>
      </c>
      <c r="D157" s="3">
        <v>28</v>
      </c>
      <c r="E157" s="2">
        <v>2.564102564102564E-2</v>
      </c>
      <c r="F157" s="2">
        <f t="shared" si="4"/>
        <v>0.38264300612107988</v>
      </c>
      <c r="H157" s="3">
        <v>2</v>
      </c>
      <c r="I157" s="3">
        <v>14</v>
      </c>
      <c r="J157" s="3">
        <v>5</v>
      </c>
      <c r="K157" s="2">
        <v>0.11838790931989925</v>
      </c>
    </row>
    <row r="158" spans="2:11">
      <c r="B158" s="3">
        <v>1</v>
      </c>
      <c r="C158" s="3">
        <v>24</v>
      </c>
      <c r="D158" s="3">
        <v>36</v>
      </c>
      <c r="E158" s="2">
        <v>2.6490066225165563E-2</v>
      </c>
      <c r="F158" s="2">
        <f t="shared" si="4"/>
        <v>0.39531330433700973</v>
      </c>
      <c r="H158" s="3">
        <v>1</v>
      </c>
      <c r="I158" s="3">
        <v>25</v>
      </c>
      <c r="J158" s="3">
        <v>40</v>
      </c>
      <c r="K158" s="2">
        <v>0.11931818181818182</v>
      </c>
    </row>
    <row r="159" spans="2:11">
      <c r="B159" s="3">
        <v>2</v>
      </c>
      <c r="C159" s="3">
        <v>6</v>
      </c>
      <c r="D159" s="3">
        <v>7</v>
      </c>
      <c r="E159" s="2">
        <v>2.6845637583892617E-2</v>
      </c>
      <c r="F159" s="2">
        <f t="shared" si="4"/>
        <v>0.40061952318717092</v>
      </c>
      <c r="H159" s="3">
        <v>1</v>
      </c>
      <c r="I159" s="3">
        <v>7</v>
      </c>
      <c r="J159" s="3">
        <v>43</v>
      </c>
      <c r="K159" s="2">
        <v>0.11959798994974874</v>
      </c>
    </row>
    <row r="160" spans="2:11">
      <c r="B160" s="3">
        <v>1</v>
      </c>
      <c r="C160" s="3">
        <v>12</v>
      </c>
      <c r="D160" s="3">
        <v>20</v>
      </c>
      <c r="E160" s="2">
        <v>2.6946107784431138E-2</v>
      </c>
      <c r="F160" s="2">
        <f t="shared" si="4"/>
        <v>0.40211884774999718</v>
      </c>
      <c r="H160" s="3">
        <v>1</v>
      </c>
      <c r="I160" s="3">
        <v>23</v>
      </c>
      <c r="J160" s="3">
        <v>28</v>
      </c>
      <c r="K160" s="2">
        <v>0.12110726643598616</v>
      </c>
    </row>
    <row r="161" spans="2:11">
      <c r="B161" s="3">
        <v>1</v>
      </c>
      <c r="C161" s="3">
        <v>7</v>
      </c>
      <c r="D161" s="3">
        <v>45</v>
      </c>
      <c r="E161" s="2">
        <v>2.7093596059113302E-2</v>
      </c>
      <c r="F161" s="2">
        <f t="shared" si="4"/>
        <v>0.40431982666488497</v>
      </c>
      <c r="H161" s="3">
        <v>1</v>
      </c>
      <c r="I161" s="3">
        <v>28</v>
      </c>
      <c r="J161" s="3">
        <v>38</v>
      </c>
      <c r="K161" s="2">
        <v>0.12173913043478261</v>
      </c>
    </row>
    <row r="162" spans="2:11">
      <c r="B162" s="3">
        <v>2</v>
      </c>
      <c r="C162" s="3">
        <v>21</v>
      </c>
      <c r="D162" s="3">
        <v>44</v>
      </c>
      <c r="E162" s="2">
        <v>2.7496382054992764E-2</v>
      </c>
      <c r="F162" s="2">
        <f t="shared" si="4"/>
        <v>0.41033063319206975</v>
      </c>
      <c r="H162" s="3">
        <v>2</v>
      </c>
      <c r="I162" s="3">
        <v>4</v>
      </c>
      <c r="J162" s="3">
        <v>20</v>
      </c>
      <c r="K162" s="2">
        <v>0.12212389380530973</v>
      </c>
    </row>
    <row r="163" spans="2:11">
      <c r="B163" s="3">
        <v>1</v>
      </c>
      <c r="C163" s="3">
        <v>9</v>
      </c>
      <c r="D163" s="3">
        <v>5</v>
      </c>
      <c r="E163" s="2">
        <v>2.7598896044158234E-2</v>
      </c>
      <c r="F163" s="2">
        <f t="shared" si="4"/>
        <v>0.41186045737043558</v>
      </c>
      <c r="H163" s="3">
        <v>1</v>
      </c>
      <c r="I163" s="3">
        <v>14</v>
      </c>
      <c r="J163" s="3">
        <v>35</v>
      </c>
      <c r="K163" s="2">
        <v>0.12290502793296089</v>
      </c>
    </row>
    <row r="164" spans="2:11">
      <c r="B164" s="3">
        <v>1</v>
      </c>
      <c r="C164" s="3">
        <v>10</v>
      </c>
      <c r="D164" s="3">
        <v>29</v>
      </c>
      <c r="E164" s="2">
        <v>2.7607361963190184E-2</v>
      </c>
      <c r="F164" s="2">
        <f t="shared" si="4"/>
        <v>0.41198679493404616</v>
      </c>
      <c r="H164" s="3">
        <v>2</v>
      </c>
      <c r="I164" s="3">
        <v>14</v>
      </c>
      <c r="J164" s="3">
        <v>7</v>
      </c>
      <c r="K164" s="2">
        <v>0.123046875</v>
      </c>
    </row>
    <row r="165" spans="2:11">
      <c r="B165" s="3">
        <v>1</v>
      </c>
      <c r="C165" s="3">
        <v>21</v>
      </c>
      <c r="D165" s="3">
        <v>20</v>
      </c>
      <c r="E165" s="2">
        <v>2.7607361963190184E-2</v>
      </c>
      <c r="F165" s="2">
        <f t="shared" si="4"/>
        <v>0.41198679493404616</v>
      </c>
      <c r="H165" s="3">
        <v>2</v>
      </c>
      <c r="I165" s="3">
        <v>5</v>
      </c>
      <c r="J165" s="3">
        <v>15</v>
      </c>
      <c r="K165" s="2">
        <v>0.12416107382550336</v>
      </c>
    </row>
    <row r="166" spans="2:11">
      <c r="B166" s="3">
        <v>2</v>
      </c>
      <c r="C166" s="3">
        <v>24</v>
      </c>
      <c r="D166" s="3">
        <v>7</v>
      </c>
      <c r="E166" s="2">
        <v>2.8192371475953566E-2</v>
      </c>
      <c r="F166" s="2">
        <f t="shared" si="4"/>
        <v>0.4207169370784013</v>
      </c>
      <c r="H166" s="3">
        <v>1</v>
      </c>
      <c r="I166" s="3">
        <v>5</v>
      </c>
      <c r="J166" s="3">
        <v>19</v>
      </c>
      <c r="K166" s="2">
        <v>0.12447257383966245</v>
      </c>
    </row>
    <row r="167" spans="2:11">
      <c r="B167" s="3">
        <v>2</v>
      </c>
      <c r="C167" s="3">
        <v>6</v>
      </c>
      <c r="D167" s="3">
        <v>38</v>
      </c>
      <c r="E167" s="2">
        <v>2.8356964136780651E-2</v>
      </c>
      <c r="F167" s="2">
        <f t="shared" si="4"/>
        <v>0.42317316606885069</v>
      </c>
      <c r="H167" s="3">
        <v>2</v>
      </c>
      <c r="I167" s="3">
        <v>16</v>
      </c>
      <c r="J167" s="3">
        <v>12</v>
      </c>
      <c r="K167" s="2">
        <v>0.12649164677804295</v>
      </c>
    </row>
    <row r="168" spans="2:11">
      <c r="B168" s="3">
        <v>1</v>
      </c>
      <c r="C168" s="3">
        <v>4</v>
      </c>
      <c r="D168" s="3">
        <v>15</v>
      </c>
      <c r="E168" s="2">
        <v>2.8571428571428571E-2</v>
      </c>
      <c r="F168" s="2">
        <f t="shared" si="4"/>
        <v>0.42637363539206047</v>
      </c>
      <c r="H168" s="3">
        <v>2</v>
      </c>
      <c r="I168" s="3">
        <v>10</v>
      </c>
      <c r="J168" s="3">
        <v>3</v>
      </c>
      <c r="K168" s="2">
        <v>0.12698412698412698</v>
      </c>
    </row>
    <row r="169" spans="2:11">
      <c r="B169" s="3">
        <v>2</v>
      </c>
      <c r="C169" s="3">
        <v>20</v>
      </c>
      <c r="D169" s="3">
        <v>19</v>
      </c>
      <c r="E169" s="2">
        <v>2.8795811518324606E-2</v>
      </c>
      <c r="F169" s="2">
        <f t="shared" si="4"/>
        <v>0.42972211943964206</v>
      </c>
      <c r="H169" s="3">
        <v>1</v>
      </c>
      <c r="I169" s="3">
        <v>9</v>
      </c>
      <c r="J169" s="3">
        <v>45</v>
      </c>
      <c r="K169" s="2">
        <v>0.1275</v>
      </c>
    </row>
    <row r="170" spans="2:11">
      <c r="B170" s="3">
        <v>1</v>
      </c>
      <c r="C170" s="3">
        <v>13</v>
      </c>
      <c r="D170" s="3">
        <v>10</v>
      </c>
      <c r="E170" s="2">
        <v>2.8973509933774833E-2</v>
      </c>
      <c r="F170" s="2">
        <f t="shared" si="4"/>
        <v>0.43237392661860435</v>
      </c>
      <c r="H170" s="3">
        <v>1</v>
      </c>
      <c r="I170" s="3">
        <v>11</v>
      </c>
      <c r="J170" s="3">
        <v>38</v>
      </c>
      <c r="K170" s="2">
        <v>0.1275</v>
      </c>
    </row>
    <row r="171" spans="2:11">
      <c r="B171" s="3">
        <v>2</v>
      </c>
      <c r="C171" s="3">
        <v>5</v>
      </c>
      <c r="D171" s="3">
        <v>34</v>
      </c>
      <c r="E171" s="2">
        <v>2.9473684210526315E-2</v>
      </c>
      <c r="F171" s="2">
        <f t="shared" si="4"/>
        <v>0.4398380659833887</v>
      </c>
      <c r="H171" s="3">
        <v>1</v>
      </c>
      <c r="I171" s="3">
        <v>22</v>
      </c>
      <c r="J171" s="3">
        <v>33</v>
      </c>
      <c r="K171" s="2">
        <v>0.12779973649538867</v>
      </c>
    </row>
    <row r="172" spans="2:11">
      <c r="B172" s="3">
        <v>1</v>
      </c>
      <c r="C172" s="3">
        <v>10</v>
      </c>
      <c r="D172" s="3">
        <v>11</v>
      </c>
      <c r="E172" s="2">
        <v>2.9622980251346499E-2</v>
      </c>
      <c r="F172" s="2">
        <f t="shared" si="4"/>
        <v>0.44206602233198372</v>
      </c>
      <c r="H172" s="3">
        <v>1</v>
      </c>
      <c r="I172" s="3">
        <v>14</v>
      </c>
      <c r="J172" s="3">
        <v>36</v>
      </c>
      <c r="K172" s="2">
        <v>0.12784588441330999</v>
      </c>
    </row>
    <row r="173" spans="2:11">
      <c r="B173" s="3">
        <v>1</v>
      </c>
      <c r="C173" s="3">
        <v>11</v>
      </c>
      <c r="D173" s="3">
        <v>45</v>
      </c>
      <c r="E173" s="2">
        <v>3.0012004801920768E-2</v>
      </c>
      <c r="F173" s="2">
        <f t="shared" si="4"/>
        <v>0.44787146574796266</v>
      </c>
      <c r="H173" s="3">
        <v>1</v>
      </c>
      <c r="I173" s="3">
        <v>26</v>
      </c>
      <c r="J173" s="3">
        <v>38</v>
      </c>
      <c r="K173" s="2">
        <v>0.1283851554663992</v>
      </c>
    </row>
    <row r="174" spans="2:11">
      <c r="B174" s="3">
        <v>2</v>
      </c>
      <c r="C174" s="3">
        <v>4</v>
      </c>
      <c r="D174" s="3">
        <v>35</v>
      </c>
      <c r="E174" s="2">
        <v>3.1203566121842496E-2</v>
      </c>
      <c r="F174" s="2">
        <f t="shared" si="4"/>
        <v>0.46565322735982828</v>
      </c>
      <c r="H174" s="3">
        <v>2</v>
      </c>
      <c r="I174" s="3">
        <v>28</v>
      </c>
      <c r="J174" s="3">
        <v>6</v>
      </c>
      <c r="K174" s="2">
        <v>0.12982456140350876</v>
      </c>
    </row>
    <row r="175" spans="2:11">
      <c r="B175" s="3">
        <v>2</v>
      </c>
      <c r="C175" s="3">
        <v>8</v>
      </c>
      <c r="D175" s="3">
        <v>26</v>
      </c>
      <c r="E175" s="2">
        <v>3.1520882584712369E-2</v>
      </c>
      <c r="F175" s="2">
        <f t="shared" si="4"/>
        <v>0.47038856544435353</v>
      </c>
      <c r="H175" s="3">
        <v>1</v>
      </c>
      <c r="I175" s="3">
        <v>27</v>
      </c>
      <c r="J175" s="3">
        <v>10</v>
      </c>
      <c r="K175" s="2">
        <v>0.12998712998713</v>
      </c>
    </row>
    <row r="176" spans="2:11">
      <c r="B176" s="3">
        <v>2</v>
      </c>
      <c r="C176" s="3">
        <v>29</v>
      </c>
      <c r="D176" s="3">
        <v>39</v>
      </c>
      <c r="E176" s="2">
        <v>3.1578947368421054E-2</v>
      </c>
      <c r="F176" s="2">
        <f t="shared" si="4"/>
        <v>0.47125507069648792</v>
      </c>
      <c r="H176" s="3">
        <v>2</v>
      </c>
      <c r="I176" s="3">
        <v>23</v>
      </c>
      <c r="J176" s="3">
        <v>41</v>
      </c>
      <c r="K176" s="2">
        <v>0.13004032258064516</v>
      </c>
    </row>
    <row r="177" spans="2:11">
      <c r="B177" s="3">
        <v>2</v>
      </c>
      <c r="C177" s="3">
        <v>30</v>
      </c>
      <c r="D177" s="3">
        <v>10</v>
      </c>
      <c r="E177" s="2">
        <v>3.1645569620253167E-2</v>
      </c>
      <c r="F177" s="2">
        <f t="shared" si="4"/>
        <v>0.47224927970639613</v>
      </c>
      <c r="H177" s="3">
        <v>1</v>
      </c>
      <c r="I177" s="3">
        <v>24</v>
      </c>
      <c r="J177" s="3">
        <v>40</v>
      </c>
      <c r="K177" s="2">
        <v>0.1302170283806344</v>
      </c>
    </row>
    <row r="178" spans="2:11">
      <c r="B178" s="3">
        <v>1</v>
      </c>
      <c r="C178" s="3">
        <v>13</v>
      </c>
      <c r="D178" s="3">
        <v>28</v>
      </c>
      <c r="E178" s="2">
        <v>3.1941031941031942E-2</v>
      </c>
      <c r="F178" s="2">
        <f t="shared" si="4"/>
        <v>0.47665848674050987</v>
      </c>
      <c r="H178" s="3">
        <v>1</v>
      </c>
      <c r="I178" s="3">
        <v>13</v>
      </c>
      <c r="J178" s="3">
        <v>32</v>
      </c>
      <c r="K178" s="2">
        <v>0.13290559120073328</v>
      </c>
    </row>
    <row r="179" spans="2:11">
      <c r="B179" s="3">
        <v>2</v>
      </c>
      <c r="C179" s="3">
        <v>18</v>
      </c>
      <c r="D179" s="3">
        <v>19</v>
      </c>
      <c r="E179" s="2">
        <v>3.2208588957055216E-2</v>
      </c>
      <c r="F179" s="2">
        <f t="shared" si="4"/>
        <v>0.4806512607563872</v>
      </c>
      <c r="H179" s="3">
        <v>2</v>
      </c>
      <c r="I179" s="3">
        <v>20</v>
      </c>
      <c r="J179" s="3">
        <v>4</v>
      </c>
      <c r="K179" s="2">
        <v>0.13369713506139155</v>
      </c>
    </row>
    <row r="180" spans="2:11">
      <c r="B180" s="3">
        <v>1</v>
      </c>
      <c r="C180" s="3">
        <v>9</v>
      </c>
      <c r="D180" s="3">
        <v>41</v>
      </c>
      <c r="E180" s="2">
        <v>3.248259860788863E-2</v>
      </c>
      <c r="F180" s="2">
        <f t="shared" si="4"/>
        <v>0.48474032793992949</v>
      </c>
      <c r="H180" s="3">
        <v>2</v>
      </c>
      <c r="I180" s="3">
        <v>27</v>
      </c>
      <c r="J180" s="3">
        <v>39</v>
      </c>
      <c r="K180" s="2">
        <v>0.13396226415094339</v>
      </c>
    </row>
    <row r="181" spans="2:11">
      <c r="B181" s="3">
        <v>1</v>
      </c>
      <c r="C181" s="3">
        <v>22</v>
      </c>
      <c r="D181" s="3">
        <v>41</v>
      </c>
      <c r="E181" s="2">
        <v>3.2485875706214688E-2</v>
      </c>
      <c r="F181" s="2">
        <f t="shared" si="4"/>
        <v>0.48478923233136817</v>
      </c>
      <c r="H181" s="3">
        <v>1</v>
      </c>
      <c r="I181" s="3">
        <v>24</v>
      </c>
      <c r="J181" s="3">
        <v>41</v>
      </c>
      <c r="K181" s="2">
        <v>0.13438735177865613</v>
      </c>
    </row>
    <row r="182" spans="2:11">
      <c r="B182" s="3">
        <v>2</v>
      </c>
      <c r="C182" s="3">
        <v>6</v>
      </c>
      <c r="D182" s="3">
        <v>10</v>
      </c>
      <c r="E182" s="2">
        <v>3.2490974729241874E-2</v>
      </c>
      <c r="F182" s="2">
        <f t="shared" si="4"/>
        <v>0.48486532544584487</v>
      </c>
      <c r="H182" s="3">
        <v>2</v>
      </c>
      <c r="I182" s="3">
        <v>8</v>
      </c>
      <c r="J182" s="3">
        <v>45</v>
      </c>
      <c r="K182" s="2">
        <v>0.13513513513513514</v>
      </c>
    </row>
    <row r="183" spans="2:11">
      <c r="B183" s="3">
        <v>2</v>
      </c>
      <c r="C183" s="3">
        <v>16</v>
      </c>
      <c r="D183" s="3">
        <v>46</v>
      </c>
      <c r="E183" s="2">
        <v>3.2586558044806514E-2</v>
      </c>
      <c r="F183" s="2">
        <f t="shared" si="4"/>
        <v>0.48629172264674919</v>
      </c>
      <c r="H183" s="3">
        <v>2</v>
      </c>
      <c r="I183" s="3">
        <v>13</v>
      </c>
      <c r="J183" s="3">
        <v>33</v>
      </c>
      <c r="K183" s="2">
        <v>0.1357142857142857</v>
      </c>
    </row>
    <row r="184" spans="2:11">
      <c r="B184" s="3">
        <v>2</v>
      </c>
      <c r="C184" s="3">
        <v>10</v>
      </c>
      <c r="D184" s="3">
        <v>4</v>
      </c>
      <c r="E184" s="2">
        <v>3.2648125755743655E-2</v>
      </c>
      <c r="F184" s="2">
        <f t="shared" si="4"/>
        <v>0.48721050235247543</v>
      </c>
      <c r="H184" s="3">
        <v>1</v>
      </c>
      <c r="I184" s="3">
        <v>9</v>
      </c>
      <c r="J184" s="3">
        <v>40</v>
      </c>
      <c r="K184" s="2">
        <v>0.13636363636363635</v>
      </c>
    </row>
    <row r="185" spans="2:11">
      <c r="B185" s="3">
        <v>2</v>
      </c>
      <c r="C185" s="3">
        <v>10</v>
      </c>
      <c r="D185" s="3">
        <v>43</v>
      </c>
      <c r="E185" s="2">
        <v>3.2679738562091505E-2</v>
      </c>
      <c r="F185" s="2">
        <f t="shared" si="4"/>
        <v>0.48768226270333714</v>
      </c>
      <c r="H185" s="3">
        <v>1</v>
      </c>
      <c r="I185" s="3">
        <v>23</v>
      </c>
      <c r="J185" s="3">
        <v>23</v>
      </c>
      <c r="K185" s="2">
        <v>0.1364503816793893</v>
      </c>
    </row>
    <row r="186" spans="2:11">
      <c r="B186" s="3">
        <v>1</v>
      </c>
      <c r="C186" s="3">
        <v>23</v>
      </c>
      <c r="D186" s="3">
        <v>11</v>
      </c>
      <c r="E186" s="2">
        <v>3.2822757111597371E-2</v>
      </c>
      <c r="F186" s="2">
        <f t="shared" si="4"/>
        <v>0.4898165395641832</v>
      </c>
      <c r="H186" s="3">
        <v>2</v>
      </c>
      <c r="I186" s="3">
        <v>29</v>
      </c>
      <c r="J186" s="3">
        <v>22</v>
      </c>
      <c r="K186" s="2">
        <v>0.13868613138686131</v>
      </c>
    </row>
    <row r="187" spans="2:11">
      <c r="B187" s="3">
        <v>2</v>
      </c>
      <c r="C187" s="3">
        <v>7</v>
      </c>
      <c r="D187" s="3">
        <v>30</v>
      </c>
      <c r="E187" s="2">
        <v>3.2894736842105261E-2</v>
      </c>
      <c r="F187" s="2">
        <f t="shared" si="4"/>
        <v>0.49089069864217488</v>
      </c>
      <c r="H187" s="3">
        <v>1</v>
      </c>
      <c r="I187" s="3">
        <v>14</v>
      </c>
      <c r="J187" s="3">
        <v>18</v>
      </c>
      <c r="K187" s="2">
        <v>0.13931888544891641</v>
      </c>
    </row>
    <row r="188" spans="2:11">
      <c r="B188" s="3">
        <v>1</v>
      </c>
      <c r="C188" s="3">
        <v>23</v>
      </c>
      <c r="D188" s="3">
        <v>29</v>
      </c>
      <c r="E188" s="2">
        <v>3.3299697275479316E-2</v>
      </c>
      <c r="F188" s="2">
        <f t="shared" si="4"/>
        <v>0.49693395446804228</v>
      </c>
      <c r="H188" s="3">
        <v>1</v>
      </c>
      <c r="I188" s="3">
        <v>14</v>
      </c>
      <c r="J188" s="3">
        <v>23</v>
      </c>
      <c r="K188" s="2">
        <v>0.14057507987220447</v>
      </c>
    </row>
    <row r="189" spans="2:11">
      <c r="B189" s="3">
        <v>2</v>
      </c>
      <c r="C189" s="3">
        <v>23</v>
      </c>
      <c r="D189" s="3">
        <v>37</v>
      </c>
      <c r="E189" s="2">
        <v>3.3333333333333333E-2</v>
      </c>
      <c r="F189" s="2">
        <f t="shared" si="4"/>
        <v>0.49743590795740389</v>
      </c>
      <c r="H189" s="3">
        <v>2</v>
      </c>
      <c r="I189" s="3">
        <v>19</v>
      </c>
      <c r="J189" s="3">
        <v>38</v>
      </c>
      <c r="K189" s="2">
        <v>0.14058355437665782</v>
      </c>
    </row>
    <row r="190" spans="2:11">
      <c r="B190" s="3">
        <v>1</v>
      </c>
      <c r="C190" s="3">
        <v>6</v>
      </c>
      <c r="D190" s="3">
        <v>26</v>
      </c>
      <c r="E190" s="2">
        <v>3.345070422535211E-2</v>
      </c>
      <c r="F190" s="2">
        <f t="shared" si="4"/>
        <v>0.49918744284457778</v>
      </c>
      <c r="H190" s="3">
        <v>1</v>
      </c>
      <c r="I190" s="3">
        <v>18</v>
      </c>
      <c r="J190" s="3">
        <v>30</v>
      </c>
      <c r="K190" s="2">
        <v>0.14076246334310852</v>
      </c>
    </row>
    <row r="191" spans="2:11">
      <c r="B191" s="3">
        <v>1</v>
      </c>
      <c r="C191" s="3">
        <v>14</v>
      </c>
      <c r="D191" s="3">
        <v>31</v>
      </c>
      <c r="E191" s="2">
        <v>3.3457249070631967E-2</v>
      </c>
      <c r="F191" s="2">
        <f t="shared" si="4"/>
        <v>0.49928511207620457</v>
      </c>
      <c r="H191" s="3">
        <v>1</v>
      </c>
      <c r="I191" s="3">
        <v>28</v>
      </c>
      <c r="J191" s="3">
        <v>23</v>
      </c>
      <c r="K191" s="2">
        <v>0.14115308151093439</v>
      </c>
    </row>
    <row r="192" spans="2:11">
      <c r="B192" s="3">
        <v>1</v>
      </c>
      <c r="C192" s="3">
        <v>19</v>
      </c>
      <c r="D192" s="3">
        <v>16</v>
      </c>
      <c r="E192" s="2">
        <v>3.3464566929133861E-2</v>
      </c>
      <c r="F192" s="2">
        <f t="shared" si="4"/>
        <v>0.4993943170438504</v>
      </c>
      <c r="H192" s="3">
        <v>2</v>
      </c>
      <c r="I192" s="3">
        <v>21</v>
      </c>
      <c r="J192" s="3">
        <v>12</v>
      </c>
      <c r="K192" s="2">
        <v>0.1423611111111111</v>
      </c>
    </row>
    <row r="193" spans="2:11">
      <c r="B193" s="3">
        <v>1</v>
      </c>
      <c r="C193" s="3">
        <v>8</v>
      </c>
      <c r="D193" s="3">
        <v>23</v>
      </c>
      <c r="E193" s="2">
        <v>3.349673202614379E-2</v>
      </c>
      <c r="F193" s="2">
        <f t="shared" si="4"/>
        <v>0.49987431927092058</v>
      </c>
      <c r="H193" s="3">
        <v>2</v>
      </c>
      <c r="I193" s="3">
        <v>27</v>
      </c>
      <c r="J193" s="3">
        <v>38</v>
      </c>
      <c r="K193" s="2">
        <v>0.14265734265734265</v>
      </c>
    </row>
    <row r="194" spans="2:11">
      <c r="B194" s="3">
        <v>2</v>
      </c>
      <c r="C194" s="3">
        <v>6</v>
      </c>
      <c r="D194" s="3">
        <v>40</v>
      </c>
      <c r="E194" s="2">
        <v>3.3719704952581663E-2</v>
      </c>
      <c r="F194" s="2">
        <f t="shared" si="4"/>
        <v>0.50320176147429685</v>
      </c>
      <c r="H194" s="3">
        <v>1</v>
      </c>
      <c r="I194" s="3">
        <v>28</v>
      </c>
      <c r="J194" s="3">
        <v>29</v>
      </c>
      <c r="K194" s="2">
        <v>0.14380321665089876</v>
      </c>
    </row>
    <row r="195" spans="2:11">
      <c r="B195" s="3">
        <v>2</v>
      </c>
      <c r="C195" s="3">
        <v>16</v>
      </c>
      <c r="D195" s="3">
        <v>28</v>
      </c>
      <c r="E195" s="2">
        <v>3.3936651583710405E-2</v>
      </c>
      <c r="F195" s="2">
        <f t="shared" si="4"/>
        <v>0.5064392728073116</v>
      </c>
      <c r="H195" s="3">
        <v>1</v>
      </c>
      <c r="I195" s="3">
        <v>23</v>
      </c>
      <c r="J195" s="3">
        <v>32</v>
      </c>
      <c r="K195" s="2">
        <v>0.14381270903010032</v>
      </c>
    </row>
    <row r="196" spans="2:11">
      <c r="B196" s="3">
        <v>2</v>
      </c>
      <c r="C196" s="3">
        <v>14</v>
      </c>
      <c r="D196" s="3">
        <v>24</v>
      </c>
      <c r="E196" s="2">
        <v>3.4343434343434343E-2</v>
      </c>
      <c r="F196" s="2">
        <f t="shared" ref="F196:F259" si="5">+E196/$E$549</f>
        <v>0.51250972335005252</v>
      </c>
      <c r="H196" s="3">
        <v>1</v>
      </c>
      <c r="I196" s="3">
        <v>11</v>
      </c>
      <c r="J196" s="3">
        <v>34</v>
      </c>
      <c r="K196" s="2">
        <v>0.14492753623188406</v>
      </c>
    </row>
    <row r="197" spans="2:11">
      <c r="B197" s="3">
        <v>1</v>
      </c>
      <c r="C197" s="3">
        <v>5</v>
      </c>
      <c r="D197" s="3">
        <v>43</v>
      </c>
      <c r="E197" s="2">
        <v>3.4395973154362415E-2</v>
      </c>
      <c r="F197" s="2">
        <f t="shared" si="5"/>
        <v>0.51329376408356275</v>
      </c>
      <c r="H197" s="3">
        <v>2</v>
      </c>
      <c r="I197" s="3">
        <v>26</v>
      </c>
      <c r="J197" s="3">
        <v>17</v>
      </c>
      <c r="K197" s="2">
        <v>0.14639905548996457</v>
      </c>
    </row>
    <row r="198" spans="2:11">
      <c r="B198" s="3">
        <v>2</v>
      </c>
      <c r="C198" s="3">
        <v>7</v>
      </c>
      <c r="D198" s="3">
        <v>46</v>
      </c>
      <c r="E198" s="2">
        <v>3.4482758620689655E-2</v>
      </c>
      <c r="F198" s="2">
        <f t="shared" si="5"/>
        <v>0.51458887030076261</v>
      </c>
      <c r="H198" s="3">
        <v>1</v>
      </c>
      <c r="I198" s="3">
        <v>9</v>
      </c>
      <c r="J198" s="3">
        <v>4</v>
      </c>
      <c r="K198" s="2">
        <v>0.14691943127962084</v>
      </c>
    </row>
    <row r="199" spans="2:11">
      <c r="B199" s="3">
        <v>2</v>
      </c>
      <c r="C199" s="3">
        <v>9</v>
      </c>
      <c r="D199" s="3">
        <v>44</v>
      </c>
      <c r="E199" s="2">
        <v>3.4756097560975613E-2</v>
      </c>
      <c r="F199" s="2">
        <f t="shared" si="5"/>
        <v>0.51866792841900045</v>
      </c>
      <c r="H199" s="3">
        <v>1</v>
      </c>
      <c r="I199" s="3">
        <v>29</v>
      </c>
      <c r="J199" s="3">
        <v>44</v>
      </c>
      <c r="K199" s="2">
        <v>0.1487603305785124</v>
      </c>
    </row>
    <row r="200" spans="2:11">
      <c r="B200" s="3">
        <v>2</v>
      </c>
      <c r="C200" s="3">
        <v>12</v>
      </c>
      <c r="D200" s="3">
        <v>13</v>
      </c>
      <c r="E200" s="2">
        <v>3.490136570561457E-2</v>
      </c>
      <c r="F200" s="2">
        <f t="shared" si="5"/>
        <v>0.52083577616177346</v>
      </c>
      <c r="H200" s="3">
        <v>2</v>
      </c>
      <c r="I200" s="3">
        <v>22</v>
      </c>
      <c r="J200" s="3">
        <v>12</v>
      </c>
      <c r="K200" s="2">
        <v>0.14880332986472425</v>
      </c>
    </row>
    <row r="201" spans="2:11">
      <c r="B201" s="3">
        <v>2</v>
      </c>
      <c r="C201" s="3">
        <v>18</v>
      </c>
      <c r="D201" s="3">
        <v>23</v>
      </c>
      <c r="E201" s="2">
        <v>3.4926470588235295E-2</v>
      </c>
      <c r="F201" s="2">
        <f t="shared" si="5"/>
        <v>0.52121041826419157</v>
      </c>
      <c r="H201" s="3">
        <v>1</v>
      </c>
      <c r="I201" s="3">
        <v>4</v>
      </c>
      <c r="J201" s="3">
        <v>14</v>
      </c>
      <c r="K201" s="2">
        <v>0.14989733059548255</v>
      </c>
    </row>
    <row r="202" spans="2:11">
      <c r="B202" s="3">
        <v>2</v>
      </c>
      <c r="C202" s="3">
        <v>19</v>
      </c>
      <c r="D202" s="3">
        <v>41</v>
      </c>
      <c r="E202" s="2">
        <v>3.5495716034271728E-2</v>
      </c>
      <c r="F202" s="2">
        <f t="shared" si="5"/>
        <v>0.52970531202318405</v>
      </c>
      <c r="H202" s="3">
        <v>1</v>
      </c>
      <c r="I202" s="3">
        <v>20</v>
      </c>
      <c r="J202" s="3">
        <v>44</v>
      </c>
      <c r="K202" s="2">
        <v>0.1515768056968464</v>
      </c>
    </row>
    <row r="203" spans="2:11">
      <c r="B203" s="3">
        <v>2</v>
      </c>
      <c r="C203" s="3">
        <v>15</v>
      </c>
      <c r="D203" s="3">
        <v>23</v>
      </c>
      <c r="E203" s="2">
        <v>3.5555555555555556E-2</v>
      </c>
      <c r="F203" s="2">
        <f t="shared" si="5"/>
        <v>0.5305983018212308</v>
      </c>
      <c r="H203" s="3">
        <v>1</v>
      </c>
      <c r="I203" s="3">
        <v>16</v>
      </c>
      <c r="J203" s="3">
        <v>22</v>
      </c>
      <c r="K203" s="2">
        <v>0.15189873417721519</v>
      </c>
    </row>
    <row r="204" spans="2:11">
      <c r="B204" s="3">
        <v>1</v>
      </c>
      <c r="C204" s="3">
        <v>6</v>
      </c>
      <c r="D204" s="3">
        <v>27</v>
      </c>
      <c r="E204" s="2">
        <v>3.5573122529644272E-2</v>
      </c>
      <c r="F204" s="2">
        <f t="shared" si="5"/>
        <v>0.53086045513240732</v>
      </c>
      <c r="H204" s="3">
        <v>1</v>
      </c>
      <c r="I204" s="3">
        <v>19</v>
      </c>
      <c r="J204" s="3">
        <v>32</v>
      </c>
      <c r="K204" s="2">
        <v>0.15245478036175711</v>
      </c>
    </row>
    <row r="205" spans="2:11">
      <c r="B205" s="3">
        <v>2</v>
      </c>
      <c r="C205" s="3">
        <v>14</v>
      </c>
      <c r="D205" s="3">
        <v>9</v>
      </c>
      <c r="E205" s="2">
        <v>3.5830618892508145E-2</v>
      </c>
      <c r="F205" s="2">
        <f t="shared" si="5"/>
        <v>0.53470309324411491</v>
      </c>
      <c r="H205" s="3">
        <v>1</v>
      </c>
      <c r="I205" s="3">
        <v>21</v>
      </c>
      <c r="J205" s="3">
        <v>35</v>
      </c>
      <c r="K205" s="2">
        <v>0.15276273022751896</v>
      </c>
    </row>
    <row r="206" spans="2:11">
      <c r="B206" s="3">
        <v>1</v>
      </c>
      <c r="C206" s="3">
        <v>27</v>
      </c>
      <c r="D206" s="3">
        <v>35</v>
      </c>
      <c r="E206" s="2">
        <v>3.5830618892508145E-2</v>
      </c>
      <c r="F206" s="2">
        <f t="shared" si="5"/>
        <v>0.53470309324411491</v>
      </c>
      <c r="H206" s="3">
        <v>1</v>
      </c>
      <c r="I206" s="3">
        <v>13</v>
      </c>
      <c r="J206" s="3">
        <v>19</v>
      </c>
      <c r="K206" s="2">
        <v>0.1529968454258675</v>
      </c>
    </row>
    <row r="207" spans="2:11">
      <c r="B207" s="3">
        <v>1</v>
      </c>
      <c r="C207" s="3">
        <v>7</v>
      </c>
      <c r="D207" s="3">
        <v>30</v>
      </c>
      <c r="E207" s="2">
        <v>3.6303630363036306E-2</v>
      </c>
      <c r="F207" s="2">
        <f t="shared" si="5"/>
        <v>0.54176187995360825</v>
      </c>
      <c r="H207" s="3">
        <v>1</v>
      </c>
      <c r="I207" s="3">
        <v>11</v>
      </c>
      <c r="J207" s="3">
        <v>35</v>
      </c>
      <c r="K207" s="2">
        <v>0.15501519756838905</v>
      </c>
    </row>
    <row r="208" spans="2:11">
      <c r="B208" s="3">
        <v>2</v>
      </c>
      <c r="C208" s="3">
        <v>31</v>
      </c>
      <c r="D208" s="3">
        <v>45</v>
      </c>
      <c r="E208" s="2">
        <v>3.6666666666666667E-2</v>
      </c>
      <c r="F208" s="2">
        <f t="shared" si="5"/>
        <v>0.54717949875314431</v>
      </c>
      <c r="H208" s="3">
        <v>1</v>
      </c>
      <c r="I208" s="3">
        <v>12</v>
      </c>
      <c r="J208" s="3">
        <v>14</v>
      </c>
      <c r="K208" s="2">
        <v>0.15619047619047619</v>
      </c>
    </row>
    <row r="209" spans="2:11">
      <c r="B209" s="3">
        <v>2</v>
      </c>
      <c r="C209" s="3">
        <v>5</v>
      </c>
      <c r="D209" s="3">
        <v>42</v>
      </c>
      <c r="E209" s="2">
        <v>3.6998972250770812E-2</v>
      </c>
      <c r="F209" s="2">
        <f t="shared" si="5"/>
        <v>0.55213852065158908</v>
      </c>
      <c r="H209" s="3">
        <v>2</v>
      </c>
      <c r="I209" s="3">
        <v>11</v>
      </c>
      <c r="J209" s="3">
        <v>30</v>
      </c>
      <c r="K209" s="2">
        <v>0.15794392523364487</v>
      </c>
    </row>
    <row r="210" spans="2:11">
      <c r="B210" s="3">
        <v>1</v>
      </c>
      <c r="C210" s="3">
        <v>19</v>
      </c>
      <c r="D210" s="3">
        <v>31</v>
      </c>
      <c r="E210" s="2">
        <v>3.7037037037037035E-2</v>
      </c>
      <c r="F210" s="2">
        <f t="shared" si="5"/>
        <v>0.55270656439711541</v>
      </c>
      <c r="H210" s="3">
        <v>1</v>
      </c>
      <c r="I210" s="3">
        <v>28</v>
      </c>
      <c r="J210" s="3">
        <v>45</v>
      </c>
      <c r="K210" s="2">
        <v>0.1588447653429603</v>
      </c>
    </row>
    <row r="211" spans="2:11">
      <c r="B211" s="3">
        <v>1</v>
      </c>
      <c r="C211" s="3">
        <v>28</v>
      </c>
      <c r="D211" s="3">
        <v>17</v>
      </c>
      <c r="E211" s="2">
        <v>3.7453183520599252E-2</v>
      </c>
      <c r="F211" s="2">
        <f t="shared" si="5"/>
        <v>0.55891675051393697</v>
      </c>
      <c r="H211" s="3">
        <v>2</v>
      </c>
      <c r="I211" s="3">
        <v>22</v>
      </c>
      <c r="J211" s="3">
        <v>41</v>
      </c>
      <c r="K211" s="2">
        <v>0.15914786967418545</v>
      </c>
    </row>
    <row r="212" spans="2:11">
      <c r="B212" s="3">
        <v>2</v>
      </c>
      <c r="C212" s="3">
        <v>16</v>
      </c>
      <c r="D212" s="3">
        <v>44</v>
      </c>
      <c r="E212" s="2">
        <v>3.7460978147762745E-2</v>
      </c>
      <c r="F212" s="2">
        <f t="shared" si="5"/>
        <v>0.55903307033714478</v>
      </c>
      <c r="H212" s="3">
        <v>2</v>
      </c>
      <c r="I212" s="3">
        <v>7</v>
      </c>
      <c r="J212" s="3">
        <v>34</v>
      </c>
      <c r="K212" s="2">
        <v>0.16032608695652173</v>
      </c>
    </row>
    <row r="213" spans="2:11">
      <c r="B213" s="3">
        <v>2</v>
      </c>
      <c r="C213" s="3">
        <v>7</v>
      </c>
      <c r="D213" s="3">
        <v>26</v>
      </c>
      <c r="E213" s="2">
        <v>3.7735849056603772E-2</v>
      </c>
      <c r="F213" s="2">
        <f t="shared" si="5"/>
        <v>0.5631349901404572</v>
      </c>
      <c r="H213" s="3">
        <v>2</v>
      </c>
      <c r="I213" s="3">
        <v>8</v>
      </c>
      <c r="J213" s="3">
        <v>10</v>
      </c>
      <c r="K213" s="2">
        <v>0.16078431372549021</v>
      </c>
    </row>
    <row r="214" spans="2:11">
      <c r="B214" s="3">
        <v>1</v>
      </c>
      <c r="C214" s="3">
        <v>22</v>
      </c>
      <c r="D214" s="3">
        <v>8</v>
      </c>
      <c r="E214" s="2">
        <v>3.7852112676056336E-2</v>
      </c>
      <c r="F214" s="2">
        <f t="shared" si="5"/>
        <v>0.56487000111360119</v>
      </c>
      <c r="H214" s="3">
        <v>2</v>
      </c>
      <c r="I214" s="3">
        <v>27</v>
      </c>
      <c r="J214" s="3">
        <v>17</v>
      </c>
      <c r="K214" s="2">
        <v>0.16114592658907789</v>
      </c>
    </row>
    <row r="215" spans="2:11">
      <c r="B215" s="3">
        <v>1</v>
      </c>
      <c r="C215" s="3">
        <v>14</v>
      </c>
      <c r="D215" s="3">
        <v>40</v>
      </c>
      <c r="E215" s="2">
        <v>3.8194444444444448E-2</v>
      </c>
      <c r="F215" s="2">
        <f t="shared" si="5"/>
        <v>0.56997864453452529</v>
      </c>
      <c r="H215" s="3">
        <v>2</v>
      </c>
      <c r="I215" s="3">
        <v>14</v>
      </c>
      <c r="J215" s="3">
        <v>27</v>
      </c>
      <c r="K215" s="2">
        <v>0.16129032258064516</v>
      </c>
    </row>
    <row r="216" spans="2:11">
      <c r="B216" s="3">
        <v>2</v>
      </c>
      <c r="C216" s="3">
        <v>9</v>
      </c>
      <c r="D216" s="3">
        <v>46</v>
      </c>
      <c r="E216" s="2">
        <v>3.8284839203675342E-2</v>
      </c>
      <c r="F216" s="2">
        <f t="shared" si="5"/>
        <v>0.57132761250850361</v>
      </c>
      <c r="H216" s="3">
        <v>1</v>
      </c>
      <c r="I216" s="3">
        <v>28</v>
      </c>
      <c r="J216" s="3">
        <v>6</v>
      </c>
      <c r="K216" s="2">
        <v>0.16142557651991615</v>
      </c>
    </row>
    <row r="217" spans="2:11">
      <c r="B217" s="3">
        <v>1</v>
      </c>
      <c r="C217" s="3">
        <v>14</v>
      </c>
      <c r="D217" s="3">
        <v>43</v>
      </c>
      <c r="E217" s="2">
        <v>3.8379530916844352E-2</v>
      </c>
      <c r="F217" s="2">
        <f t="shared" si="5"/>
        <v>0.57274070425799173</v>
      </c>
      <c r="H217" s="3">
        <v>1</v>
      </c>
      <c r="I217" s="3">
        <v>28</v>
      </c>
      <c r="J217" s="3">
        <v>18</v>
      </c>
      <c r="K217" s="2">
        <v>0.16316639741518579</v>
      </c>
    </row>
    <row r="218" spans="2:11">
      <c r="B218" s="3">
        <v>2</v>
      </c>
      <c r="C218" s="3">
        <v>29</v>
      </c>
      <c r="D218" s="3">
        <v>15</v>
      </c>
      <c r="E218" s="2">
        <v>3.8461538461538464E-2</v>
      </c>
      <c r="F218" s="2">
        <f t="shared" si="5"/>
        <v>0.5739645091816199</v>
      </c>
      <c r="H218" s="3">
        <v>1</v>
      </c>
      <c r="I218" s="3">
        <v>30</v>
      </c>
      <c r="J218" s="3">
        <v>20</v>
      </c>
      <c r="K218" s="2">
        <v>0.16338028169014085</v>
      </c>
    </row>
    <row r="219" spans="2:11">
      <c r="B219" s="3">
        <v>1</v>
      </c>
      <c r="C219" s="3">
        <v>21</v>
      </c>
      <c r="D219" s="3">
        <v>34</v>
      </c>
      <c r="E219" s="2">
        <v>3.8580246913580245E-2</v>
      </c>
      <c r="F219" s="2">
        <f t="shared" si="5"/>
        <v>0.57573600458032859</v>
      </c>
      <c r="H219" s="3">
        <v>1</v>
      </c>
      <c r="I219" s="3">
        <v>10</v>
      </c>
      <c r="J219" s="3">
        <v>3</v>
      </c>
      <c r="K219" s="2">
        <v>0.1641337386018237</v>
      </c>
    </row>
    <row r="220" spans="2:11">
      <c r="B220" s="3">
        <v>2</v>
      </c>
      <c r="C220" s="3">
        <v>9</v>
      </c>
      <c r="D220" s="3">
        <v>38</v>
      </c>
      <c r="E220" s="2">
        <v>3.8828337874659398E-2</v>
      </c>
      <c r="F220" s="2">
        <f t="shared" si="5"/>
        <v>0.57943828515474149</v>
      </c>
      <c r="H220" s="3">
        <v>1</v>
      </c>
      <c r="I220" s="3">
        <v>17</v>
      </c>
      <c r="J220" s="3">
        <v>13</v>
      </c>
      <c r="K220" s="2">
        <v>0.16778523489932887</v>
      </c>
    </row>
    <row r="221" spans="2:11">
      <c r="B221" s="3">
        <v>1</v>
      </c>
      <c r="C221" s="3">
        <v>24</v>
      </c>
      <c r="D221" s="3">
        <v>6</v>
      </c>
      <c r="E221" s="2">
        <v>3.9145907473309607E-2</v>
      </c>
      <c r="F221" s="2">
        <f t="shared" si="5"/>
        <v>0.58417740080406855</v>
      </c>
      <c r="H221" s="3">
        <v>1</v>
      </c>
      <c r="I221" s="3">
        <v>12</v>
      </c>
      <c r="J221" s="3">
        <v>33</v>
      </c>
      <c r="K221" s="2">
        <v>0.16842105263157894</v>
      </c>
    </row>
    <row r="222" spans="2:11">
      <c r="B222" s="3">
        <v>1</v>
      </c>
      <c r="C222" s="3">
        <v>15</v>
      </c>
      <c r="D222" s="3">
        <v>43</v>
      </c>
      <c r="E222" s="2">
        <v>3.9195979899497489E-2</v>
      </c>
      <c r="F222" s="2">
        <f t="shared" si="5"/>
        <v>0.58492463548760054</v>
      </c>
      <c r="H222" s="3">
        <v>1</v>
      </c>
      <c r="I222" s="3">
        <v>28</v>
      </c>
      <c r="J222" s="3">
        <v>28</v>
      </c>
      <c r="K222" s="2">
        <v>0.170261066969353</v>
      </c>
    </row>
    <row r="223" spans="2:11">
      <c r="B223" s="3">
        <v>2</v>
      </c>
      <c r="C223" s="3">
        <v>13</v>
      </c>
      <c r="D223" s="3">
        <v>46</v>
      </c>
      <c r="E223" s="2">
        <v>3.9215686274509803E-2</v>
      </c>
      <c r="F223" s="2">
        <f t="shared" si="5"/>
        <v>0.58521871524400459</v>
      </c>
      <c r="H223" s="3">
        <v>2</v>
      </c>
      <c r="I223" s="3">
        <v>4</v>
      </c>
      <c r="J223" s="3">
        <v>35</v>
      </c>
      <c r="K223" s="2">
        <v>0.17142857142857143</v>
      </c>
    </row>
    <row r="224" spans="2:11">
      <c r="B224" s="3">
        <v>2</v>
      </c>
      <c r="C224" s="3">
        <v>10</v>
      </c>
      <c r="D224" s="3">
        <v>44</v>
      </c>
      <c r="E224" s="2">
        <v>3.9580908032596042E-2</v>
      </c>
      <c r="F224" s="2">
        <f t="shared" si="5"/>
        <v>0.59066894774918743</v>
      </c>
      <c r="H224" s="3">
        <v>1</v>
      </c>
      <c r="I224" s="3">
        <v>21</v>
      </c>
      <c r="J224" s="3">
        <v>3</v>
      </c>
      <c r="K224" s="2">
        <v>0.17417417417417416</v>
      </c>
    </row>
    <row r="225" spans="2:11">
      <c r="B225" s="3">
        <v>1</v>
      </c>
      <c r="C225" s="3">
        <v>6</v>
      </c>
      <c r="D225" s="3">
        <v>33</v>
      </c>
      <c r="E225" s="2">
        <v>3.9655172413793106E-2</v>
      </c>
      <c r="F225" s="2">
        <f t="shared" si="5"/>
        <v>0.59177720084587704</v>
      </c>
      <c r="H225" s="3">
        <v>1</v>
      </c>
      <c r="I225" s="3">
        <v>19</v>
      </c>
      <c r="J225" s="3">
        <v>45</v>
      </c>
      <c r="K225" s="2">
        <v>0.1746987951807229</v>
      </c>
    </row>
    <row r="226" spans="2:11">
      <c r="B226" s="3">
        <v>1</v>
      </c>
      <c r="C226" s="3">
        <v>7</v>
      </c>
      <c r="D226" s="3">
        <v>11</v>
      </c>
      <c r="E226" s="2">
        <v>3.9694656488549619E-2</v>
      </c>
      <c r="F226" s="2">
        <f t="shared" si="5"/>
        <v>0.59236642474316803</v>
      </c>
      <c r="H226" s="3">
        <v>1</v>
      </c>
      <c r="I226" s="3">
        <v>6</v>
      </c>
      <c r="J226" s="3">
        <v>34</v>
      </c>
      <c r="K226" s="2">
        <v>0.17562724014336917</v>
      </c>
    </row>
    <row r="227" spans="2:11">
      <c r="B227" s="3">
        <v>2</v>
      </c>
      <c r="C227" s="3">
        <v>8</v>
      </c>
      <c r="D227" s="3">
        <v>15</v>
      </c>
      <c r="E227" s="2">
        <v>3.9727582292849034E-2</v>
      </c>
      <c r="F227" s="2">
        <f t="shared" si="5"/>
        <v>0.59285777906387527</v>
      </c>
      <c r="H227" s="3">
        <v>1</v>
      </c>
      <c r="I227" s="3">
        <v>29</v>
      </c>
      <c r="J227" s="3">
        <v>15</v>
      </c>
      <c r="K227" s="2">
        <v>0.17701149425287357</v>
      </c>
    </row>
    <row r="228" spans="2:11">
      <c r="B228" s="3">
        <v>2</v>
      </c>
      <c r="C228" s="3">
        <v>4</v>
      </c>
      <c r="D228" s="3">
        <v>46</v>
      </c>
      <c r="E228" s="2">
        <v>3.9761431411530816E-2</v>
      </c>
      <c r="F228" s="2">
        <f t="shared" si="5"/>
        <v>0.59336291207642611</v>
      </c>
      <c r="H228" s="3">
        <v>1</v>
      </c>
      <c r="I228" s="3">
        <v>30</v>
      </c>
      <c r="J228" s="3">
        <v>43</v>
      </c>
      <c r="K228" s="2">
        <v>0.17757009345794392</v>
      </c>
    </row>
    <row r="229" spans="2:11">
      <c r="B229" s="3">
        <v>2</v>
      </c>
      <c r="C229" s="3">
        <v>28</v>
      </c>
      <c r="D229" s="3">
        <v>39</v>
      </c>
      <c r="E229" s="2">
        <v>3.9957939011566773E-2</v>
      </c>
      <c r="F229" s="2">
        <f t="shared" si="5"/>
        <v>0.59629541016975862</v>
      </c>
      <c r="H229" s="3">
        <v>2</v>
      </c>
      <c r="I229" s="3">
        <v>14</v>
      </c>
      <c r="J229" s="3">
        <v>40</v>
      </c>
      <c r="K229" s="2">
        <v>0.17757009345794392</v>
      </c>
    </row>
    <row r="230" spans="2:11">
      <c r="B230" s="3">
        <v>1</v>
      </c>
      <c r="C230" s="3">
        <v>16</v>
      </c>
      <c r="D230" s="3">
        <v>26</v>
      </c>
      <c r="E230" s="2">
        <v>3.9964476021314387E-2</v>
      </c>
      <c r="F230" s="2">
        <f t="shared" si="5"/>
        <v>0.59639296247113249</v>
      </c>
      <c r="H230" s="3">
        <v>1</v>
      </c>
      <c r="I230" s="3">
        <v>19</v>
      </c>
      <c r="J230" s="3">
        <v>10</v>
      </c>
      <c r="K230" s="2">
        <v>0.17787114845938376</v>
      </c>
    </row>
    <row r="231" spans="2:11">
      <c r="B231" s="3">
        <v>2</v>
      </c>
      <c r="C231" s="3">
        <v>27</v>
      </c>
      <c r="D231" s="3">
        <v>29</v>
      </c>
      <c r="E231" s="2">
        <v>0.04</v>
      </c>
      <c r="F231" s="2">
        <f t="shared" si="5"/>
        <v>0.59692308954888462</v>
      </c>
      <c r="H231" s="3">
        <v>1</v>
      </c>
      <c r="I231" s="3">
        <v>22</v>
      </c>
      <c r="J231" s="3">
        <v>24</v>
      </c>
      <c r="K231" s="2">
        <v>0.17793103448275863</v>
      </c>
    </row>
    <row r="232" spans="2:11">
      <c r="B232" s="3">
        <v>2</v>
      </c>
      <c r="C232" s="3">
        <v>16</v>
      </c>
      <c r="D232" s="3">
        <v>20</v>
      </c>
      <c r="E232" s="2">
        <v>4.004329004329004E-2</v>
      </c>
      <c r="F232" s="2">
        <f t="shared" si="5"/>
        <v>0.59756911020856951</v>
      </c>
      <c r="H232" s="3">
        <v>1</v>
      </c>
      <c r="I232" s="3">
        <v>23</v>
      </c>
      <c r="J232" s="3">
        <v>25</v>
      </c>
      <c r="K232" s="2">
        <v>0.17857142857142858</v>
      </c>
    </row>
    <row r="233" spans="2:11">
      <c r="B233" s="3">
        <v>1</v>
      </c>
      <c r="C233" s="3">
        <v>15</v>
      </c>
      <c r="D233" s="3">
        <v>14</v>
      </c>
      <c r="E233" s="2">
        <v>4.0251572327044023E-2</v>
      </c>
      <c r="F233" s="2">
        <f t="shared" si="5"/>
        <v>0.60067732281648767</v>
      </c>
      <c r="H233" s="3">
        <v>2</v>
      </c>
      <c r="I233" s="3">
        <v>11</v>
      </c>
      <c r="J233" s="3">
        <v>16</v>
      </c>
      <c r="K233" s="2">
        <v>0.18223583460949463</v>
      </c>
    </row>
    <row r="234" spans="2:11">
      <c r="B234" s="3">
        <v>1</v>
      </c>
      <c r="C234" s="3">
        <v>21</v>
      </c>
      <c r="D234" s="3">
        <v>25</v>
      </c>
      <c r="E234" s="2">
        <v>4.042553191489362E-2</v>
      </c>
      <c r="F234" s="2">
        <f t="shared" si="5"/>
        <v>0.60327333518238346</v>
      </c>
      <c r="H234" s="3">
        <v>2</v>
      </c>
      <c r="I234" s="3">
        <v>3</v>
      </c>
      <c r="J234" s="3">
        <v>29</v>
      </c>
      <c r="K234" s="2">
        <v>0.18257261410788381</v>
      </c>
    </row>
    <row r="235" spans="2:11">
      <c r="B235" s="3">
        <v>1</v>
      </c>
      <c r="C235" s="3">
        <v>28</v>
      </c>
      <c r="D235" s="3">
        <v>20</v>
      </c>
      <c r="E235" s="2">
        <v>4.06015037593985E-2</v>
      </c>
      <c r="F235" s="2">
        <f t="shared" si="5"/>
        <v>0.60589937660977022</v>
      </c>
      <c r="H235" s="3">
        <v>1</v>
      </c>
      <c r="I235" s="3">
        <v>22</v>
      </c>
      <c r="J235" s="3">
        <v>32</v>
      </c>
      <c r="K235" s="2">
        <v>0.18309859154929578</v>
      </c>
    </row>
    <row r="236" spans="2:11">
      <c r="B236" s="3">
        <v>1</v>
      </c>
      <c r="C236" s="3">
        <v>14</v>
      </c>
      <c r="D236" s="3">
        <v>12</v>
      </c>
      <c r="E236" s="2">
        <v>4.0791100123609397E-2</v>
      </c>
      <c r="F236" s="2">
        <f t="shared" si="5"/>
        <v>0.60872873779707026</v>
      </c>
      <c r="H236" s="3">
        <v>2</v>
      </c>
      <c r="I236" s="3">
        <v>3</v>
      </c>
      <c r="J236" s="3">
        <v>38</v>
      </c>
      <c r="K236" s="2">
        <v>0.18924731182795698</v>
      </c>
    </row>
    <row r="237" spans="2:11">
      <c r="B237" s="3">
        <v>2</v>
      </c>
      <c r="C237" s="3">
        <v>9</v>
      </c>
      <c r="D237" s="3">
        <v>37</v>
      </c>
      <c r="E237" s="2">
        <v>4.0840140023337225E-2</v>
      </c>
      <c r="F237" s="2">
        <f t="shared" si="5"/>
        <v>0.60946056400848792</v>
      </c>
      <c r="H237" s="3">
        <v>1</v>
      </c>
      <c r="I237" s="3">
        <v>24</v>
      </c>
      <c r="J237" s="3">
        <v>28</v>
      </c>
      <c r="K237" s="2">
        <v>0.18965517241379309</v>
      </c>
    </row>
    <row r="238" spans="2:11">
      <c r="B238" s="3">
        <v>1</v>
      </c>
      <c r="C238" s="3">
        <v>18</v>
      </c>
      <c r="D238" s="3">
        <v>19</v>
      </c>
      <c r="E238" s="2">
        <v>4.0899795501022497E-2</v>
      </c>
      <c r="F238" s="2">
        <f t="shared" si="5"/>
        <v>0.61035080730969804</v>
      </c>
      <c r="H238" s="3">
        <v>1</v>
      </c>
      <c r="I238" s="3">
        <v>5</v>
      </c>
      <c r="J238" s="3">
        <v>11</v>
      </c>
      <c r="K238" s="2">
        <v>0.19104991394148021</v>
      </c>
    </row>
    <row r="239" spans="2:11">
      <c r="B239" s="3">
        <v>2</v>
      </c>
      <c r="C239" s="3">
        <v>11</v>
      </c>
      <c r="D239" s="3">
        <v>7</v>
      </c>
      <c r="E239" s="2">
        <v>4.1018387553041019E-2</v>
      </c>
      <c r="F239" s="2">
        <f t="shared" si="5"/>
        <v>0.61212056566186901</v>
      </c>
      <c r="H239" s="3">
        <v>1</v>
      </c>
      <c r="I239" s="3">
        <v>29</v>
      </c>
      <c r="J239" s="3">
        <v>14</v>
      </c>
      <c r="K239" s="2">
        <v>0.19161676646706588</v>
      </c>
    </row>
    <row r="240" spans="2:11">
      <c r="B240" s="3">
        <v>1</v>
      </c>
      <c r="C240" s="3">
        <v>23</v>
      </c>
      <c r="D240" s="3">
        <v>4</v>
      </c>
      <c r="E240" s="2">
        <v>4.1071428571428571E-2</v>
      </c>
      <c r="F240" s="2">
        <f t="shared" si="5"/>
        <v>0.61291210087608694</v>
      </c>
      <c r="H240" s="3">
        <v>2</v>
      </c>
      <c r="I240" s="3">
        <v>11</v>
      </c>
      <c r="J240" s="3">
        <v>24</v>
      </c>
      <c r="K240" s="2">
        <v>0.19206145966709348</v>
      </c>
    </row>
    <row r="241" spans="2:11">
      <c r="B241" s="3">
        <v>2</v>
      </c>
      <c r="C241" s="3">
        <v>20</v>
      </c>
      <c r="D241" s="3">
        <v>44</v>
      </c>
      <c r="E241" s="2">
        <v>4.1152263374485597E-2</v>
      </c>
      <c r="F241" s="2">
        <f t="shared" si="5"/>
        <v>0.61411840488568381</v>
      </c>
      <c r="H241" s="3">
        <v>1</v>
      </c>
      <c r="I241" s="3">
        <v>6</v>
      </c>
      <c r="J241" s="3">
        <v>42</v>
      </c>
      <c r="K241" s="2">
        <v>0.19218241042345277</v>
      </c>
    </row>
    <row r="242" spans="2:11">
      <c r="B242" s="3">
        <v>2</v>
      </c>
      <c r="C242" s="3">
        <v>12</v>
      </c>
      <c r="D242" s="3">
        <v>25</v>
      </c>
      <c r="E242" s="2">
        <v>4.1208791208791208E-2</v>
      </c>
      <c r="F242" s="2">
        <f t="shared" si="5"/>
        <v>0.61496197412316411</v>
      </c>
      <c r="H242" s="3">
        <v>1</v>
      </c>
      <c r="I242" s="3">
        <v>22</v>
      </c>
      <c r="J242" s="3">
        <v>21</v>
      </c>
      <c r="K242" s="2">
        <v>0.19222462203023757</v>
      </c>
    </row>
    <row r="243" spans="2:11">
      <c r="B243" s="3">
        <v>1</v>
      </c>
      <c r="C243" s="3">
        <v>13</v>
      </c>
      <c r="D243" s="3">
        <v>18</v>
      </c>
      <c r="E243" s="2">
        <v>4.1237113402061855E-2</v>
      </c>
      <c r="F243" s="2">
        <f t="shared" si="5"/>
        <v>0.61538462840091201</v>
      </c>
      <c r="H243" s="3">
        <v>1</v>
      </c>
      <c r="I243" s="3">
        <v>29</v>
      </c>
      <c r="J243" s="3">
        <v>11</v>
      </c>
      <c r="K243" s="2">
        <v>0.19266055045871561</v>
      </c>
    </row>
    <row r="244" spans="2:11">
      <c r="B244" s="3">
        <v>2</v>
      </c>
      <c r="C244" s="3">
        <v>17</v>
      </c>
      <c r="D244" s="3">
        <v>3</v>
      </c>
      <c r="E244" s="2">
        <v>4.1284403669724773E-2</v>
      </c>
      <c r="F244" s="2">
        <f t="shared" si="5"/>
        <v>0.6160903447178856</v>
      </c>
      <c r="H244" s="3">
        <v>2</v>
      </c>
      <c r="I244" s="3">
        <v>13</v>
      </c>
      <c r="J244" s="3">
        <v>35</v>
      </c>
      <c r="K244" s="2">
        <v>0.19284603421461896</v>
      </c>
    </row>
    <row r="245" spans="2:11">
      <c r="B245" s="3">
        <v>2</v>
      </c>
      <c r="C245" s="3">
        <v>30</v>
      </c>
      <c r="D245" s="3">
        <v>7</v>
      </c>
      <c r="E245" s="2">
        <v>4.1284403669724773E-2</v>
      </c>
      <c r="F245" s="2">
        <f t="shared" si="5"/>
        <v>0.6160903447178856</v>
      </c>
      <c r="H245" s="3">
        <v>2</v>
      </c>
      <c r="I245" s="3">
        <v>7</v>
      </c>
      <c r="J245" s="3">
        <v>9</v>
      </c>
      <c r="K245" s="2">
        <v>0.19402985074626866</v>
      </c>
    </row>
    <row r="246" spans="2:11">
      <c r="B246" s="3">
        <v>1</v>
      </c>
      <c r="C246" s="3">
        <v>3</v>
      </c>
      <c r="D246" s="3">
        <v>31</v>
      </c>
      <c r="E246" s="2">
        <v>4.1379310344827586E-2</v>
      </c>
      <c r="F246" s="2">
        <f t="shared" si="5"/>
        <v>0.61750664436091518</v>
      </c>
      <c r="H246" s="3">
        <v>1</v>
      </c>
      <c r="I246" s="3">
        <v>24</v>
      </c>
      <c r="J246" s="3">
        <v>4</v>
      </c>
      <c r="K246" s="2">
        <v>0.19592875318066158</v>
      </c>
    </row>
    <row r="247" spans="2:11">
      <c r="B247" s="3">
        <v>2</v>
      </c>
      <c r="C247" s="3">
        <v>26</v>
      </c>
      <c r="D247" s="3">
        <v>12</v>
      </c>
      <c r="E247" s="2">
        <v>4.1916167664670656E-2</v>
      </c>
      <c r="F247" s="2">
        <f t="shared" si="5"/>
        <v>0.62551820761110666</v>
      </c>
      <c r="H247" s="3">
        <v>1</v>
      </c>
      <c r="I247" s="3">
        <v>19</v>
      </c>
      <c r="J247" s="3">
        <v>18</v>
      </c>
      <c r="K247" s="2">
        <v>0.19607843137254902</v>
      </c>
    </row>
    <row r="248" spans="2:11">
      <c r="B248" s="3">
        <v>1</v>
      </c>
      <c r="C248" s="3">
        <v>5</v>
      </c>
      <c r="D248" s="3">
        <v>17</v>
      </c>
      <c r="E248" s="2">
        <v>4.2341220423412207E-2</v>
      </c>
      <c r="F248" s="2">
        <f t="shared" si="5"/>
        <v>0.63186130276033869</v>
      </c>
      <c r="H248" s="3">
        <v>1</v>
      </c>
      <c r="I248" s="3">
        <v>10</v>
      </c>
      <c r="J248" s="3">
        <v>43</v>
      </c>
      <c r="K248" s="2">
        <v>0.19668737060041408</v>
      </c>
    </row>
    <row r="249" spans="2:11">
      <c r="B249" s="3">
        <v>1</v>
      </c>
      <c r="C249" s="3">
        <v>23</v>
      </c>
      <c r="D249" s="3">
        <v>8</v>
      </c>
      <c r="E249" s="2">
        <v>4.2452830188679243E-2</v>
      </c>
      <c r="F249" s="2">
        <f t="shared" si="5"/>
        <v>0.63352686390801438</v>
      </c>
      <c r="H249" s="3">
        <v>1</v>
      </c>
      <c r="I249" s="3">
        <v>19</v>
      </c>
      <c r="J249" s="3">
        <v>22</v>
      </c>
      <c r="K249" s="2">
        <v>0.19692737430167598</v>
      </c>
    </row>
    <row r="250" spans="2:11">
      <c r="B250" s="3">
        <v>2</v>
      </c>
      <c r="C250" s="3">
        <v>9</v>
      </c>
      <c r="D250" s="3">
        <v>13</v>
      </c>
      <c r="E250" s="2">
        <v>4.2575285565939772E-2</v>
      </c>
      <c r="F250" s="2">
        <f t="shared" si="5"/>
        <v>0.63535427496117003</v>
      </c>
      <c r="H250" s="3">
        <v>2</v>
      </c>
      <c r="I250" s="3">
        <v>20</v>
      </c>
      <c r="J250" s="3">
        <v>44</v>
      </c>
      <c r="K250" s="2">
        <v>0.19798234552332913</v>
      </c>
    </row>
    <row r="251" spans="2:11">
      <c r="B251" s="3">
        <v>1</v>
      </c>
      <c r="C251" s="3">
        <v>26</v>
      </c>
      <c r="D251" s="3">
        <v>23</v>
      </c>
      <c r="E251" s="2">
        <v>4.2635658914728682E-2</v>
      </c>
      <c r="F251" s="2">
        <f t="shared" si="5"/>
        <v>0.63625523110830728</v>
      </c>
      <c r="H251" s="3">
        <v>1</v>
      </c>
      <c r="I251" s="3">
        <v>30</v>
      </c>
      <c r="J251" s="3">
        <v>16</v>
      </c>
      <c r="K251" s="2">
        <v>0.19804741980474197</v>
      </c>
    </row>
    <row r="252" spans="2:11">
      <c r="B252" s="3">
        <v>2</v>
      </c>
      <c r="C252" s="3">
        <v>7</v>
      </c>
      <c r="D252" s="3">
        <v>29</v>
      </c>
      <c r="E252" s="2">
        <v>4.3269230769230768E-2</v>
      </c>
      <c r="F252" s="2">
        <f t="shared" si="5"/>
        <v>0.64571007282932236</v>
      </c>
      <c r="H252" s="3">
        <v>1</v>
      </c>
      <c r="I252" s="3">
        <v>14</v>
      </c>
      <c r="J252" s="3">
        <v>14</v>
      </c>
      <c r="K252" s="2">
        <v>0.19979079497907951</v>
      </c>
    </row>
    <row r="253" spans="2:11">
      <c r="B253" s="3">
        <v>1</v>
      </c>
      <c r="C253" s="3">
        <v>8</v>
      </c>
      <c r="D253" s="3">
        <v>24</v>
      </c>
      <c r="E253" s="2">
        <v>4.3478260869565216E-2</v>
      </c>
      <c r="F253" s="2">
        <f t="shared" si="5"/>
        <v>0.64882944516183116</v>
      </c>
      <c r="H253" s="3">
        <v>1</v>
      </c>
      <c r="I253" s="3">
        <v>16</v>
      </c>
      <c r="J253" s="3">
        <v>40</v>
      </c>
      <c r="K253" s="2">
        <v>0.20401337792642141</v>
      </c>
    </row>
    <row r="254" spans="2:11">
      <c r="B254" s="3">
        <v>2</v>
      </c>
      <c r="C254" s="3">
        <v>14</v>
      </c>
      <c r="D254" s="3">
        <v>45</v>
      </c>
      <c r="E254" s="2">
        <v>4.37375745526839E-2</v>
      </c>
      <c r="F254" s="2">
        <f t="shared" si="5"/>
        <v>0.65269920328406872</v>
      </c>
      <c r="H254" s="3">
        <v>1</v>
      </c>
      <c r="I254" s="3">
        <v>11</v>
      </c>
      <c r="J254" s="3">
        <v>11</v>
      </c>
      <c r="K254" s="2">
        <v>0.20417633410672853</v>
      </c>
    </row>
    <row r="255" spans="2:11">
      <c r="B255" s="3">
        <v>1</v>
      </c>
      <c r="C255" s="3">
        <v>13</v>
      </c>
      <c r="D255" s="3">
        <v>37</v>
      </c>
      <c r="E255" s="2">
        <v>4.3766578249336871E-2</v>
      </c>
      <c r="F255" s="2">
        <f t="shared" si="5"/>
        <v>0.65313202768942957</v>
      </c>
      <c r="H255" s="3">
        <v>1</v>
      </c>
      <c r="I255" s="3">
        <v>30</v>
      </c>
      <c r="J255" s="3">
        <v>37</v>
      </c>
      <c r="K255" s="2">
        <v>0.20563139931740615</v>
      </c>
    </row>
    <row r="256" spans="2:11">
      <c r="B256" s="3">
        <v>2</v>
      </c>
      <c r="C256" s="3">
        <v>5</v>
      </c>
      <c r="D256" s="3">
        <v>30</v>
      </c>
      <c r="E256" s="2">
        <v>4.377880184331797E-2</v>
      </c>
      <c r="F256" s="2">
        <f t="shared" si="5"/>
        <v>0.65331444132654426</v>
      </c>
      <c r="H256" s="3">
        <v>1</v>
      </c>
      <c r="I256" s="3">
        <v>12</v>
      </c>
      <c r="J256" s="3">
        <v>27</v>
      </c>
      <c r="K256" s="2">
        <v>0.20650095602294455</v>
      </c>
    </row>
    <row r="257" spans="2:11">
      <c r="B257" s="3">
        <v>2</v>
      </c>
      <c r="C257" s="3">
        <v>18</v>
      </c>
      <c r="D257" s="3">
        <v>35</v>
      </c>
      <c r="E257" s="2">
        <v>4.3927648578811367E-2</v>
      </c>
      <c r="F257" s="2">
        <f t="shared" si="5"/>
        <v>0.65553569265704381</v>
      </c>
      <c r="H257" s="3">
        <v>1</v>
      </c>
      <c r="I257" s="3">
        <v>16</v>
      </c>
      <c r="J257" s="3">
        <v>41</v>
      </c>
      <c r="K257" s="2">
        <v>0.20807061790668349</v>
      </c>
    </row>
    <row r="258" spans="2:11">
      <c r="B258" s="3">
        <v>1</v>
      </c>
      <c r="C258" s="3">
        <v>13</v>
      </c>
      <c r="D258" s="3">
        <v>15</v>
      </c>
      <c r="E258" s="2">
        <v>4.4081632653061226E-2</v>
      </c>
      <c r="F258" s="2">
        <f t="shared" si="5"/>
        <v>0.6578336088906076</v>
      </c>
      <c r="H258" s="3">
        <v>1</v>
      </c>
      <c r="I258" s="3">
        <v>8</v>
      </c>
      <c r="J258" s="3">
        <v>41</v>
      </c>
      <c r="K258" s="2">
        <v>0.20833333333333334</v>
      </c>
    </row>
    <row r="259" spans="2:11">
      <c r="B259" s="3">
        <v>1</v>
      </c>
      <c r="C259" s="3">
        <v>13</v>
      </c>
      <c r="D259" s="3">
        <v>36</v>
      </c>
      <c r="E259" s="2">
        <v>4.4232437120555072E-2</v>
      </c>
      <c r="F259" s="2">
        <f t="shared" si="5"/>
        <v>0.66008407560696258</v>
      </c>
      <c r="H259" s="3">
        <v>1</v>
      </c>
      <c r="I259" s="3">
        <v>5</v>
      </c>
      <c r="J259" s="3">
        <v>37</v>
      </c>
      <c r="K259" s="2">
        <v>0.20871143375680581</v>
      </c>
    </row>
    <row r="260" spans="2:11">
      <c r="B260" s="3">
        <v>2</v>
      </c>
      <c r="C260" s="3">
        <v>26</v>
      </c>
      <c r="D260" s="3">
        <v>6</v>
      </c>
      <c r="E260" s="2">
        <v>4.449307075127644E-2</v>
      </c>
      <c r="F260" s="2">
        <f t="shared" ref="F260:F323" si="6">+E260/$E$549</f>
        <v>0.66397353140922621</v>
      </c>
      <c r="H260" s="3">
        <v>2</v>
      </c>
      <c r="I260" s="3">
        <v>22</v>
      </c>
      <c r="J260" s="3">
        <v>10</v>
      </c>
      <c r="K260" s="2">
        <v>0.2088698140200286</v>
      </c>
    </row>
    <row r="261" spans="2:11">
      <c r="B261" s="3">
        <v>1</v>
      </c>
      <c r="C261" s="3">
        <v>28</v>
      </c>
      <c r="D261" s="3">
        <v>15</v>
      </c>
      <c r="E261" s="2">
        <v>4.456824512534819E-2</v>
      </c>
      <c r="F261" s="2">
        <f t="shared" si="6"/>
        <v>0.66509536439987149</v>
      </c>
      <c r="H261" s="3">
        <v>1</v>
      </c>
      <c r="I261" s="3">
        <v>24</v>
      </c>
      <c r="J261" s="3">
        <v>11</v>
      </c>
      <c r="K261" s="2">
        <v>0.20958083832335328</v>
      </c>
    </row>
    <row r="262" spans="2:11">
      <c r="B262" s="3">
        <v>1</v>
      </c>
      <c r="C262" s="3">
        <v>10</v>
      </c>
      <c r="D262" s="3">
        <v>7</v>
      </c>
      <c r="E262" s="2">
        <v>4.4582043343653253E-2</v>
      </c>
      <c r="F262" s="2">
        <f t="shared" si="6"/>
        <v>0.66530127627739466</v>
      </c>
      <c r="H262" s="3">
        <v>1</v>
      </c>
      <c r="I262" s="3">
        <v>13</v>
      </c>
      <c r="J262" s="3">
        <v>31</v>
      </c>
      <c r="K262" s="2">
        <v>0.21039603960396039</v>
      </c>
    </row>
    <row r="263" spans="2:11">
      <c r="B263" s="3">
        <v>1</v>
      </c>
      <c r="C263" s="3">
        <v>9</v>
      </c>
      <c r="D263" s="3">
        <v>43</v>
      </c>
      <c r="E263" s="2">
        <v>4.4630404463040445E-2</v>
      </c>
      <c r="F263" s="2">
        <f t="shared" si="6"/>
        <v>0.6660229729973608</v>
      </c>
      <c r="H263" s="3">
        <v>2</v>
      </c>
      <c r="I263" s="3">
        <v>8</v>
      </c>
      <c r="J263" s="3">
        <v>12</v>
      </c>
      <c r="K263" s="2">
        <v>0.21052631578947367</v>
      </c>
    </row>
    <row r="264" spans="2:11">
      <c r="B264" s="3">
        <v>1</v>
      </c>
      <c r="C264" s="3">
        <v>7</v>
      </c>
      <c r="D264" s="3">
        <v>42</v>
      </c>
      <c r="E264" s="2">
        <v>4.5020463847203276E-2</v>
      </c>
      <c r="F264" s="2">
        <f t="shared" si="6"/>
        <v>0.6718438593149112</v>
      </c>
      <c r="H264" s="3">
        <v>1</v>
      </c>
      <c r="I264" s="3">
        <v>26</v>
      </c>
      <c r="J264" s="3">
        <v>34</v>
      </c>
      <c r="K264" s="2">
        <v>0.21468926553672316</v>
      </c>
    </row>
    <row r="265" spans="2:11">
      <c r="B265" s="3">
        <v>1</v>
      </c>
      <c r="C265" s="3">
        <v>6</v>
      </c>
      <c r="D265" s="3">
        <v>28</v>
      </c>
      <c r="E265" s="2">
        <v>4.5045045045045043E-2</v>
      </c>
      <c r="F265" s="2">
        <f t="shared" si="6"/>
        <v>0.67221068642892412</v>
      </c>
      <c r="H265" s="3">
        <v>1</v>
      </c>
      <c r="I265" s="3">
        <v>17</v>
      </c>
      <c r="J265" s="3">
        <v>44</v>
      </c>
      <c r="K265" s="2">
        <v>0.21542553191489361</v>
      </c>
    </row>
    <row r="266" spans="2:11">
      <c r="B266" s="3">
        <v>2</v>
      </c>
      <c r="C266" s="3">
        <v>20</v>
      </c>
      <c r="D266" s="3">
        <v>28</v>
      </c>
      <c r="E266" s="2">
        <v>4.5112781954887216E-2</v>
      </c>
      <c r="F266" s="2">
        <f t="shared" si="6"/>
        <v>0.67322152956641124</v>
      </c>
      <c r="H266" s="3">
        <v>1</v>
      </c>
      <c r="I266" s="3">
        <v>19</v>
      </c>
      <c r="J266" s="3">
        <v>27</v>
      </c>
      <c r="K266" s="2">
        <v>0.21656050955414013</v>
      </c>
    </row>
    <row r="267" spans="2:11">
      <c r="B267" s="3">
        <v>2</v>
      </c>
      <c r="C267" s="3">
        <v>23</v>
      </c>
      <c r="D267" s="3">
        <v>22</v>
      </c>
      <c r="E267" s="2">
        <v>4.519774011299435E-2</v>
      </c>
      <c r="F267" s="2">
        <f t="shared" si="6"/>
        <v>0.67448936672190352</v>
      </c>
      <c r="H267" s="3">
        <v>1</v>
      </c>
      <c r="I267" s="3">
        <v>21</v>
      </c>
      <c r="J267" s="3">
        <v>33</v>
      </c>
      <c r="K267" s="2">
        <v>0.21656050955414013</v>
      </c>
    </row>
    <row r="268" spans="2:11">
      <c r="B268" s="3">
        <v>1</v>
      </c>
      <c r="C268" s="3">
        <v>5</v>
      </c>
      <c r="D268" s="3">
        <v>29</v>
      </c>
      <c r="E268" s="2">
        <v>4.5312499999999999E-2</v>
      </c>
      <c r="F268" s="2">
        <f t="shared" si="6"/>
        <v>0.67620193737959589</v>
      </c>
      <c r="H268" s="3">
        <v>2</v>
      </c>
      <c r="I268" s="3">
        <v>21</v>
      </c>
      <c r="J268" s="3">
        <v>26</v>
      </c>
      <c r="K268" s="2">
        <v>0.21718377088305491</v>
      </c>
    </row>
    <row r="269" spans="2:11">
      <c r="B269" s="3">
        <v>2</v>
      </c>
      <c r="C269" s="3">
        <v>28</v>
      </c>
      <c r="D269" s="3">
        <v>27</v>
      </c>
      <c r="E269" s="2">
        <v>4.5380875202593193E-2</v>
      </c>
      <c r="F269" s="2">
        <f t="shared" si="6"/>
        <v>0.67722230580910736</v>
      </c>
      <c r="H269" s="3">
        <v>2</v>
      </c>
      <c r="I269" s="3">
        <v>28</v>
      </c>
      <c r="J269" s="3">
        <v>15</v>
      </c>
      <c r="K269" s="2">
        <v>0.21839080459770116</v>
      </c>
    </row>
    <row r="270" spans="2:11">
      <c r="B270" s="3">
        <v>1</v>
      </c>
      <c r="C270" s="3">
        <v>6</v>
      </c>
      <c r="D270" s="3">
        <v>42</v>
      </c>
      <c r="E270" s="2">
        <v>4.5409674234945706E-2</v>
      </c>
      <c r="F270" s="2">
        <f t="shared" si="6"/>
        <v>0.67765207599330435</v>
      </c>
      <c r="H270" s="3">
        <v>2</v>
      </c>
      <c r="I270" s="3">
        <v>19</v>
      </c>
      <c r="J270" s="3">
        <v>43</v>
      </c>
      <c r="K270" s="2">
        <v>0.21921921921921922</v>
      </c>
    </row>
    <row r="271" spans="2:11">
      <c r="B271" s="3">
        <v>2</v>
      </c>
      <c r="C271" s="3">
        <v>22</v>
      </c>
      <c r="D271" s="3">
        <v>30</v>
      </c>
      <c r="E271" s="2">
        <v>4.5490822027134878E-2</v>
      </c>
      <c r="F271" s="2">
        <f t="shared" si="6"/>
        <v>0.67886305076389519</v>
      </c>
      <c r="H271" s="3">
        <v>1</v>
      </c>
      <c r="I271" s="3">
        <v>18</v>
      </c>
      <c r="J271" s="3">
        <v>23</v>
      </c>
      <c r="K271" s="2">
        <v>0.22047244094488189</v>
      </c>
    </row>
    <row r="272" spans="2:11">
      <c r="B272" s="3">
        <v>2</v>
      </c>
      <c r="C272" s="3">
        <v>29</v>
      </c>
      <c r="D272" s="3">
        <v>26</v>
      </c>
      <c r="E272" s="2">
        <v>4.563233376792699E-2</v>
      </c>
      <c r="F272" s="2">
        <f t="shared" si="6"/>
        <v>0.68097484140192188</v>
      </c>
      <c r="H272" s="3">
        <v>2</v>
      </c>
      <c r="I272" s="3">
        <v>12</v>
      </c>
      <c r="J272" s="3">
        <v>33</v>
      </c>
      <c r="K272" s="2">
        <v>0.22085889570552147</v>
      </c>
    </row>
    <row r="273" spans="2:11">
      <c r="B273" s="3">
        <v>2</v>
      </c>
      <c r="C273" s="3">
        <v>23</v>
      </c>
      <c r="D273" s="3">
        <v>25</v>
      </c>
      <c r="E273" s="2">
        <v>4.5643153526970952E-2</v>
      </c>
      <c r="F273" s="2">
        <f t="shared" si="6"/>
        <v>0.68113630550183935</v>
      </c>
      <c r="H273" s="3">
        <v>1</v>
      </c>
      <c r="I273" s="3">
        <v>9</v>
      </c>
      <c r="J273" s="3">
        <v>21</v>
      </c>
      <c r="K273" s="2">
        <v>0.22254901960784312</v>
      </c>
    </row>
    <row r="274" spans="2:11">
      <c r="B274" s="3">
        <v>1</v>
      </c>
      <c r="C274" s="3">
        <v>10</v>
      </c>
      <c r="D274" s="3">
        <v>19</v>
      </c>
      <c r="E274" s="2">
        <v>4.5829514207149404E-2</v>
      </c>
      <c r="F274" s="2">
        <f t="shared" si="6"/>
        <v>0.68391738032640315</v>
      </c>
      <c r="H274" s="3">
        <v>2</v>
      </c>
      <c r="I274" s="3">
        <v>19</v>
      </c>
      <c r="J274" s="3">
        <v>41</v>
      </c>
      <c r="K274" s="2">
        <v>0.22410147991543342</v>
      </c>
    </row>
    <row r="275" spans="2:11">
      <c r="B275" s="3">
        <v>2</v>
      </c>
      <c r="C275" s="3">
        <v>12</v>
      </c>
      <c r="D275" s="3">
        <v>11</v>
      </c>
      <c r="E275" s="2">
        <v>4.5945945945945948E-2</v>
      </c>
      <c r="F275" s="2">
        <f t="shared" si="6"/>
        <v>0.68565490015750263</v>
      </c>
      <c r="H275" s="3">
        <v>1</v>
      </c>
      <c r="I275" s="3">
        <v>25</v>
      </c>
      <c r="J275" s="3">
        <v>16</v>
      </c>
      <c r="K275" s="2">
        <v>0.2257001647446458</v>
      </c>
    </row>
    <row r="276" spans="2:11">
      <c r="B276" s="3">
        <v>2</v>
      </c>
      <c r="C276" s="3">
        <v>10</v>
      </c>
      <c r="D276" s="3">
        <v>38</v>
      </c>
      <c r="E276" s="2">
        <v>4.6109510086455328E-2</v>
      </c>
      <c r="F276" s="2">
        <f t="shared" si="6"/>
        <v>0.68809578045980935</v>
      </c>
      <c r="H276" s="3">
        <v>2</v>
      </c>
      <c r="I276" s="3">
        <v>21</v>
      </c>
      <c r="J276" s="3">
        <v>44</v>
      </c>
      <c r="K276" s="2">
        <v>0.22639225181598063</v>
      </c>
    </row>
    <row r="277" spans="2:11">
      <c r="B277" s="3">
        <v>2</v>
      </c>
      <c r="C277" s="3">
        <v>21</v>
      </c>
      <c r="D277" s="3">
        <v>6</v>
      </c>
      <c r="E277" s="2">
        <v>4.632152588555858E-2</v>
      </c>
      <c r="F277" s="2">
        <f t="shared" si="6"/>
        <v>0.69125970860565655</v>
      </c>
      <c r="H277" s="3">
        <v>2</v>
      </c>
      <c r="I277" s="3">
        <v>20</v>
      </c>
      <c r="J277" s="3">
        <v>33</v>
      </c>
      <c r="K277" s="2">
        <v>0.22692307692307692</v>
      </c>
    </row>
    <row r="278" spans="2:11">
      <c r="B278" s="3">
        <v>2</v>
      </c>
      <c r="C278" s="3">
        <v>15</v>
      </c>
      <c r="D278" s="3">
        <v>6</v>
      </c>
      <c r="E278" s="2">
        <v>4.6370967741935484E-2</v>
      </c>
      <c r="F278" s="2">
        <f t="shared" si="6"/>
        <v>0.69199753324719493</v>
      </c>
      <c r="H278" s="3">
        <v>1</v>
      </c>
      <c r="I278" s="3">
        <v>23</v>
      </c>
      <c r="J278" s="3">
        <v>45</v>
      </c>
      <c r="K278" s="2">
        <v>0.22811671087533156</v>
      </c>
    </row>
    <row r="279" spans="2:11">
      <c r="B279" s="3">
        <v>2</v>
      </c>
      <c r="C279" s="3">
        <v>23</v>
      </c>
      <c r="D279" s="3">
        <v>21</v>
      </c>
      <c r="E279" s="2">
        <v>4.6565774155995346E-2</v>
      </c>
      <c r="F279" s="2">
        <f t="shared" si="6"/>
        <v>0.69490464441080868</v>
      </c>
      <c r="H279" s="3">
        <v>1</v>
      </c>
      <c r="I279" s="3">
        <v>10</v>
      </c>
      <c r="J279" s="3">
        <v>18</v>
      </c>
      <c r="K279" s="2">
        <v>0.22960151802656548</v>
      </c>
    </row>
    <row r="280" spans="2:11">
      <c r="B280" s="3">
        <v>2</v>
      </c>
      <c r="C280" s="3">
        <v>8</v>
      </c>
      <c r="D280" s="3">
        <v>31</v>
      </c>
      <c r="E280" s="2">
        <v>4.6948356807511735E-2</v>
      </c>
      <c r="F280" s="2">
        <f t="shared" si="6"/>
        <v>0.70061395486958289</v>
      </c>
      <c r="H280" s="3">
        <v>1</v>
      </c>
      <c r="I280" s="3">
        <v>17</v>
      </c>
      <c r="J280" s="3">
        <v>26</v>
      </c>
      <c r="K280" s="2">
        <v>0.23006134969325154</v>
      </c>
    </row>
    <row r="281" spans="2:11">
      <c r="B281" s="3">
        <v>2</v>
      </c>
      <c r="C281" s="3">
        <v>29</v>
      </c>
      <c r="D281" s="3">
        <v>29</v>
      </c>
      <c r="E281" s="2">
        <v>4.7034764826175871E-2</v>
      </c>
      <c r="F281" s="2">
        <f t="shared" si="6"/>
        <v>0.70190342840615272</v>
      </c>
      <c r="H281" s="3">
        <v>2</v>
      </c>
      <c r="I281" s="3">
        <v>26</v>
      </c>
      <c r="J281" s="3">
        <v>31</v>
      </c>
      <c r="K281" s="2">
        <v>0.2330654420206659</v>
      </c>
    </row>
    <row r="282" spans="2:11">
      <c r="B282" s="3">
        <v>2</v>
      </c>
      <c r="C282" s="3">
        <v>5</v>
      </c>
      <c r="D282" s="3">
        <v>40</v>
      </c>
      <c r="E282" s="2">
        <v>4.7058823529411764E-2</v>
      </c>
      <c r="F282" s="2">
        <f t="shared" si="6"/>
        <v>0.70226245829280542</v>
      </c>
      <c r="H282" s="3">
        <v>2</v>
      </c>
      <c r="I282" s="3">
        <v>10</v>
      </c>
      <c r="J282" s="3">
        <v>10</v>
      </c>
      <c r="K282" s="2">
        <v>0.23776223776223776</v>
      </c>
    </row>
    <row r="283" spans="2:11">
      <c r="B283" s="3">
        <v>1</v>
      </c>
      <c r="C283" s="3">
        <v>22</v>
      </c>
      <c r="D283" s="3">
        <v>20</v>
      </c>
      <c r="E283" s="2">
        <v>4.7377326565143825E-2</v>
      </c>
      <c r="F283" s="2">
        <f t="shared" si="6"/>
        <v>0.70701550369580246</v>
      </c>
      <c r="H283" s="3">
        <v>2</v>
      </c>
      <c r="I283" s="3">
        <v>24</v>
      </c>
      <c r="J283" s="3">
        <v>35</v>
      </c>
      <c r="K283" s="2">
        <v>0.23968565815324164</v>
      </c>
    </row>
    <row r="284" spans="2:11">
      <c r="B284" s="3">
        <v>2</v>
      </c>
      <c r="C284" s="3">
        <v>15</v>
      </c>
      <c r="D284" s="3">
        <v>31</v>
      </c>
      <c r="E284" s="2">
        <v>4.7513812154696133E-2</v>
      </c>
      <c r="F284" s="2">
        <f t="shared" si="6"/>
        <v>0.70905228869066406</v>
      </c>
      <c r="H284" s="3">
        <v>1</v>
      </c>
      <c r="I284" s="3">
        <v>23</v>
      </c>
      <c r="J284" s="3">
        <v>27</v>
      </c>
      <c r="K284" s="2">
        <v>0.24074074074074073</v>
      </c>
    </row>
    <row r="285" spans="2:11">
      <c r="B285" s="3">
        <v>1</v>
      </c>
      <c r="C285" s="3">
        <v>9</v>
      </c>
      <c r="D285" s="3">
        <v>10</v>
      </c>
      <c r="E285" s="2">
        <v>4.7668393782383418E-2</v>
      </c>
      <c r="F285" s="2">
        <f t="shared" si="6"/>
        <v>0.71135912226032882</v>
      </c>
      <c r="H285" s="3">
        <v>1</v>
      </c>
      <c r="I285" s="3">
        <v>10</v>
      </c>
      <c r="J285" s="3">
        <v>30</v>
      </c>
      <c r="K285" s="2">
        <v>0.24112149532710281</v>
      </c>
    </row>
    <row r="286" spans="2:11">
      <c r="B286" s="3">
        <v>2</v>
      </c>
      <c r="C286" s="3">
        <v>27</v>
      </c>
      <c r="D286" s="3">
        <v>18</v>
      </c>
      <c r="E286" s="2">
        <v>4.7717842323651449E-2</v>
      </c>
      <c r="F286" s="2">
        <f t="shared" si="6"/>
        <v>0.71209704666101381</v>
      </c>
      <c r="H286" s="3">
        <v>2</v>
      </c>
      <c r="I286" s="3">
        <v>27</v>
      </c>
      <c r="J286" s="3">
        <v>6</v>
      </c>
      <c r="K286" s="2">
        <v>0.24271844660194175</v>
      </c>
    </row>
    <row r="287" spans="2:11">
      <c r="B287" s="3">
        <v>2</v>
      </c>
      <c r="C287" s="3">
        <v>24</v>
      </c>
      <c r="D287" s="3">
        <v>19</v>
      </c>
      <c r="E287" s="2">
        <v>4.7961630695443645E-2</v>
      </c>
      <c r="F287" s="2">
        <f t="shared" si="6"/>
        <v>0.71573511936317102</v>
      </c>
      <c r="H287" s="3">
        <v>2</v>
      </c>
      <c r="I287" s="3">
        <v>29</v>
      </c>
      <c r="J287" s="3">
        <v>40</v>
      </c>
      <c r="K287" s="2">
        <v>0.24324324324324326</v>
      </c>
    </row>
    <row r="288" spans="2:11">
      <c r="B288" s="3">
        <v>1</v>
      </c>
      <c r="C288" s="3">
        <v>29</v>
      </c>
      <c r="D288" s="3">
        <v>6</v>
      </c>
      <c r="E288" s="2">
        <v>4.8330404217926184E-2</v>
      </c>
      <c r="F288" s="2">
        <f t="shared" si="6"/>
        <v>0.72123835512277357</v>
      </c>
      <c r="H288" s="3">
        <v>1</v>
      </c>
      <c r="I288" s="3">
        <v>18</v>
      </c>
      <c r="J288" s="3">
        <v>46</v>
      </c>
      <c r="K288" s="2">
        <v>0.24625267665952891</v>
      </c>
    </row>
    <row r="289" spans="2:11">
      <c r="B289" s="3">
        <v>1</v>
      </c>
      <c r="C289" s="3">
        <v>20</v>
      </c>
      <c r="D289" s="3">
        <v>45</v>
      </c>
      <c r="E289" s="2">
        <v>4.8346055979643768E-2</v>
      </c>
      <c r="F289" s="2">
        <f t="shared" si="6"/>
        <v>0.72147192757180723</v>
      </c>
      <c r="H289" s="3">
        <v>2</v>
      </c>
      <c r="I289" s="3">
        <v>9</v>
      </c>
      <c r="J289" s="3">
        <v>5</v>
      </c>
      <c r="K289" s="2">
        <v>0.24849215922798554</v>
      </c>
    </row>
    <row r="290" spans="2:11">
      <c r="B290" s="3">
        <v>2</v>
      </c>
      <c r="C290" s="3">
        <v>8</v>
      </c>
      <c r="D290" s="3">
        <v>6</v>
      </c>
      <c r="E290" s="2">
        <v>4.843304843304843E-2</v>
      </c>
      <c r="F290" s="2">
        <f t="shared" si="6"/>
        <v>0.72277012267315088</v>
      </c>
      <c r="H290" s="3">
        <v>1</v>
      </c>
      <c r="I290" s="3">
        <v>3</v>
      </c>
      <c r="J290" s="3">
        <v>20</v>
      </c>
      <c r="K290" s="2">
        <v>0.24914675767918087</v>
      </c>
    </row>
    <row r="291" spans="2:11">
      <c r="B291" s="3">
        <v>2</v>
      </c>
      <c r="C291" s="3">
        <v>12</v>
      </c>
      <c r="D291" s="3">
        <v>7</v>
      </c>
      <c r="E291" s="2">
        <v>4.8598130841121495E-2</v>
      </c>
      <c r="F291" s="2">
        <f t="shared" si="6"/>
        <v>0.72523366019957947</v>
      </c>
      <c r="H291" s="3">
        <v>2</v>
      </c>
      <c r="I291" s="3">
        <v>14</v>
      </c>
      <c r="J291" s="3">
        <v>43</v>
      </c>
      <c r="K291" s="2">
        <v>0.25345622119815669</v>
      </c>
    </row>
    <row r="292" spans="2:11">
      <c r="B292" s="3">
        <v>2</v>
      </c>
      <c r="C292" s="3">
        <v>15</v>
      </c>
      <c r="D292" s="3">
        <v>39</v>
      </c>
      <c r="E292" s="2">
        <v>4.8701298701298704E-2</v>
      </c>
      <c r="F292" s="2">
        <f t="shared" si="6"/>
        <v>0.72677324214555761</v>
      </c>
      <c r="H292" s="3">
        <v>1</v>
      </c>
      <c r="I292" s="3">
        <v>5</v>
      </c>
      <c r="J292" s="3">
        <v>5</v>
      </c>
      <c r="K292" s="2">
        <v>0.25555555555555554</v>
      </c>
    </row>
    <row r="293" spans="2:11">
      <c r="B293" s="3">
        <v>1</v>
      </c>
      <c r="C293" s="3">
        <v>10</v>
      </c>
      <c r="D293" s="3">
        <v>44</v>
      </c>
      <c r="E293" s="2">
        <v>4.8843187660668377E-2</v>
      </c>
      <c r="F293" s="2">
        <f t="shared" si="6"/>
        <v>0.72889066204555319</v>
      </c>
      <c r="H293" s="3">
        <v>1</v>
      </c>
      <c r="I293" s="3">
        <v>5</v>
      </c>
      <c r="J293" s="3">
        <v>3</v>
      </c>
      <c r="K293" s="2">
        <v>0.25872689938398358</v>
      </c>
    </row>
    <row r="294" spans="2:11">
      <c r="B294" s="3">
        <v>2</v>
      </c>
      <c r="C294" s="3">
        <v>4</v>
      </c>
      <c r="D294" s="3">
        <v>31</v>
      </c>
      <c r="E294" s="2">
        <v>4.8997772828507792E-2</v>
      </c>
      <c r="F294" s="2">
        <f t="shared" si="6"/>
        <v>0.73119754844518159</v>
      </c>
      <c r="H294" s="3">
        <v>1</v>
      </c>
      <c r="I294" s="3">
        <v>6</v>
      </c>
      <c r="J294" s="3">
        <v>20</v>
      </c>
      <c r="K294" s="2">
        <v>0.26046511627906976</v>
      </c>
    </row>
    <row r="295" spans="2:11">
      <c r="B295" s="3">
        <v>2</v>
      </c>
      <c r="C295" s="3">
        <v>5</v>
      </c>
      <c r="D295" s="3">
        <v>14</v>
      </c>
      <c r="E295" s="2">
        <v>4.900662251655629E-2</v>
      </c>
      <c r="F295" s="2">
        <f t="shared" si="6"/>
        <v>0.73132961302346799</v>
      </c>
      <c r="H295" s="3">
        <v>1</v>
      </c>
      <c r="I295" s="3">
        <v>23</v>
      </c>
      <c r="J295" s="3">
        <v>10</v>
      </c>
      <c r="K295" s="2">
        <v>0.26158940397350994</v>
      </c>
    </row>
    <row r="296" spans="2:11">
      <c r="B296" s="3">
        <v>2</v>
      </c>
      <c r="C296" s="3">
        <v>26</v>
      </c>
      <c r="D296" s="3">
        <v>16</v>
      </c>
      <c r="E296" s="2">
        <v>4.9180327868852458E-2</v>
      </c>
      <c r="F296" s="2">
        <f t="shared" si="6"/>
        <v>0.73392183141256306</v>
      </c>
      <c r="H296" s="3">
        <v>1</v>
      </c>
      <c r="I296" s="3">
        <v>22</v>
      </c>
      <c r="J296" s="3">
        <v>11</v>
      </c>
      <c r="K296" s="2">
        <v>0.26458036984352773</v>
      </c>
    </row>
    <row r="297" spans="2:11">
      <c r="B297" s="3">
        <v>2</v>
      </c>
      <c r="C297" s="3">
        <v>29</v>
      </c>
      <c r="D297" s="3">
        <v>42</v>
      </c>
      <c r="E297" s="2">
        <v>4.9504950495049507E-2</v>
      </c>
      <c r="F297" s="2">
        <f t="shared" si="6"/>
        <v>0.73876619993673842</v>
      </c>
      <c r="H297" s="3">
        <v>2</v>
      </c>
      <c r="I297" s="3">
        <v>19</v>
      </c>
      <c r="J297" s="3">
        <v>22</v>
      </c>
      <c r="K297" s="2">
        <v>0.26648351648351648</v>
      </c>
    </row>
    <row r="298" spans="2:11">
      <c r="B298" s="3">
        <v>1</v>
      </c>
      <c r="C298" s="3">
        <v>26</v>
      </c>
      <c r="D298" s="3">
        <v>20</v>
      </c>
      <c r="E298" s="2">
        <v>4.9606299212598425E-2</v>
      </c>
      <c r="F298" s="2">
        <f t="shared" si="6"/>
        <v>0.74027863467676636</v>
      </c>
      <c r="H298" s="3">
        <v>2</v>
      </c>
      <c r="I298" s="3">
        <v>26</v>
      </c>
      <c r="J298" s="3">
        <v>35</v>
      </c>
      <c r="K298" s="2">
        <v>0.26738609112709832</v>
      </c>
    </row>
    <row r="299" spans="2:11">
      <c r="B299" s="3">
        <v>2</v>
      </c>
      <c r="C299" s="3">
        <v>3</v>
      </c>
      <c r="D299" s="3">
        <v>24</v>
      </c>
      <c r="E299" s="2">
        <v>4.9653579676674366E-2</v>
      </c>
      <c r="F299" s="2">
        <f t="shared" si="6"/>
        <v>0.74098420469405435</v>
      </c>
      <c r="H299" s="3">
        <v>1</v>
      </c>
      <c r="I299" s="3">
        <v>3</v>
      </c>
      <c r="J299" s="3">
        <v>40</v>
      </c>
      <c r="K299" s="2">
        <v>0.27179487179487177</v>
      </c>
    </row>
    <row r="300" spans="2:11">
      <c r="B300" s="3">
        <v>1</v>
      </c>
      <c r="C300" s="3">
        <v>28</v>
      </c>
      <c r="D300" s="3">
        <v>38</v>
      </c>
      <c r="E300" s="2">
        <v>4.9738219895287955E-2</v>
      </c>
      <c r="F300" s="2">
        <f t="shared" si="6"/>
        <v>0.74224729721392724</v>
      </c>
      <c r="H300" s="3">
        <v>1</v>
      </c>
      <c r="I300" s="3">
        <v>22</v>
      </c>
      <c r="J300" s="3">
        <v>6</v>
      </c>
      <c r="K300" s="2">
        <v>0.27402135231316727</v>
      </c>
    </row>
    <row r="301" spans="2:11">
      <c r="B301" s="3">
        <v>2</v>
      </c>
      <c r="C301" s="3">
        <v>10</v>
      </c>
      <c r="D301" s="3">
        <v>18</v>
      </c>
      <c r="E301" s="2">
        <v>4.975124378109453E-2</v>
      </c>
      <c r="F301" s="2">
        <f t="shared" si="6"/>
        <v>0.74244165366776704</v>
      </c>
      <c r="H301" s="3">
        <v>1</v>
      </c>
      <c r="I301" s="3">
        <v>19</v>
      </c>
      <c r="J301" s="3">
        <v>38</v>
      </c>
      <c r="K301" s="2">
        <v>0.27573529411764708</v>
      </c>
    </row>
    <row r="302" spans="2:11">
      <c r="B302" s="3">
        <v>2</v>
      </c>
      <c r="C302" s="3">
        <v>13</v>
      </c>
      <c r="D302" s="3">
        <v>20</v>
      </c>
      <c r="E302" s="2">
        <v>0.05</v>
      </c>
      <c r="F302" s="2">
        <f t="shared" si="6"/>
        <v>0.74615386193610589</v>
      </c>
      <c r="H302" s="3">
        <v>1</v>
      </c>
      <c r="I302" s="3">
        <v>9</v>
      </c>
      <c r="J302" s="3">
        <v>25</v>
      </c>
      <c r="K302" s="2">
        <v>0.27687296416938112</v>
      </c>
    </row>
    <row r="303" spans="2:11">
      <c r="B303" s="3">
        <v>2</v>
      </c>
      <c r="C303" s="3">
        <v>8</v>
      </c>
      <c r="D303" s="3">
        <v>27</v>
      </c>
      <c r="E303" s="2">
        <v>5.0073637702503684E-2</v>
      </c>
      <c r="F303" s="2">
        <f t="shared" si="6"/>
        <v>0.74725276305825039</v>
      </c>
      <c r="H303" s="3">
        <v>1</v>
      </c>
      <c r="I303" s="3">
        <v>21</v>
      </c>
      <c r="J303" s="3">
        <v>28</v>
      </c>
      <c r="K303" s="2">
        <v>0.2768817204301075</v>
      </c>
    </row>
    <row r="304" spans="2:11">
      <c r="B304" s="3">
        <v>2</v>
      </c>
      <c r="C304" s="3">
        <v>29</v>
      </c>
      <c r="D304" s="3">
        <v>31</v>
      </c>
      <c r="E304" s="2">
        <v>5.0082101806239739E-2</v>
      </c>
      <c r="F304" s="2">
        <f t="shared" si="6"/>
        <v>0.74737907353206001</v>
      </c>
      <c r="H304" s="3">
        <v>1</v>
      </c>
      <c r="I304" s="3">
        <v>14</v>
      </c>
      <c r="J304" s="3">
        <v>37</v>
      </c>
      <c r="K304" s="2">
        <v>0.27710843373493976</v>
      </c>
    </row>
    <row r="305" spans="2:11">
      <c r="B305" s="3">
        <v>2</v>
      </c>
      <c r="C305" s="3">
        <v>19</v>
      </c>
      <c r="D305" s="3">
        <v>27</v>
      </c>
      <c r="E305" s="2">
        <v>5.0156739811912224E-2</v>
      </c>
      <c r="F305" s="2">
        <f t="shared" si="6"/>
        <v>0.74849290225565468</v>
      </c>
      <c r="H305" s="3">
        <v>1</v>
      </c>
      <c r="I305" s="3">
        <v>12</v>
      </c>
      <c r="J305" s="3">
        <v>34</v>
      </c>
      <c r="K305" s="2">
        <v>0.27828054298642535</v>
      </c>
    </row>
    <row r="306" spans="2:11">
      <c r="B306" s="3">
        <v>2</v>
      </c>
      <c r="C306" s="3">
        <v>5</v>
      </c>
      <c r="D306" s="3">
        <v>28</v>
      </c>
      <c r="E306" s="2">
        <v>5.0285714285714288E-2</v>
      </c>
      <c r="F306" s="2">
        <f t="shared" si="6"/>
        <v>0.75041759829002641</v>
      </c>
      <c r="H306" s="3">
        <v>1</v>
      </c>
      <c r="I306" s="3">
        <v>30</v>
      </c>
      <c r="J306" s="3">
        <v>33</v>
      </c>
      <c r="K306" s="2">
        <v>0.27921279212792127</v>
      </c>
    </row>
    <row r="307" spans="2:11">
      <c r="B307" s="3">
        <v>1</v>
      </c>
      <c r="C307" s="3">
        <v>21</v>
      </c>
      <c r="D307" s="3">
        <v>39</v>
      </c>
      <c r="E307" s="2">
        <v>5.0526315789473683E-2</v>
      </c>
      <c r="F307" s="2">
        <f t="shared" si="6"/>
        <v>0.75400811311438065</v>
      </c>
      <c r="H307" s="3">
        <v>2</v>
      </c>
      <c r="I307" s="3">
        <v>29</v>
      </c>
      <c r="J307" s="3">
        <v>9</v>
      </c>
      <c r="K307" s="2">
        <v>0.27931363203050524</v>
      </c>
    </row>
    <row r="308" spans="2:11">
      <c r="B308" s="3">
        <v>2</v>
      </c>
      <c r="C308" s="3">
        <v>3</v>
      </c>
      <c r="D308" s="3">
        <v>29</v>
      </c>
      <c r="E308" s="2">
        <v>5.0724637681159424E-2</v>
      </c>
      <c r="F308" s="2">
        <f t="shared" si="6"/>
        <v>0.75696768602213638</v>
      </c>
      <c r="H308" s="3">
        <v>2</v>
      </c>
      <c r="I308" s="3">
        <v>14</v>
      </c>
      <c r="J308" s="3">
        <v>16</v>
      </c>
      <c r="K308" s="2">
        <v>0.28080229226361031</v>
      </c>
    </row>
    <row r="309" spans="2:11">
      <c r="B309" s="3">
        <v>1</v>
      </c>
      <c r="C309" s="3">
        <v>27</v>
      </c>
      <c r="D309" s="3">
        <v>9</v>
      </c>
      <c r="E309" s="2">
        <v>5.0755939524838013E-2</v>
      </c>
      <c r="F309" s="2">
        <f t="shared" si="6"/>
        <v>0.75743480585306644</v>
      </c>
      <c r="H309" s="3">
        <v>1</v>
      </c>
      <c r="I309" s="3">
        <v>15</v>
      </c>
      <c r="J309" s="3">
        <v>33</v>
      </c>
      <c r="K309" s="2">
        <v>0.28082191780821919</v>
      </c>
    </row>
    <row r="310" spans="2:11">
      <c r="B310" s="3">
        <v>1</v>
      </c>
      <c r="C310" s="3">
        <v>26</v>
      </c>
      <c r="D310" s="3">
        <v>15</v>
      </c>
      <c r="E310" s="2">
        <v>5.1330798479087454E-2</v>
      </c>
      <c r="F310" s="2">
        <f t="shared" si="6"/>
        <v>0.76601347042870183</v>
      </c>
      <c r="H310" s="3">
        <v>1</v>
      </c>
      <c r="I310" s="3">
        <v>10</v>
      </c>
      <c r="J310" s="3">
        <v>28</v>
      </c>
      <c r="K310" s="2">
        <v>0.28151260504201681</v>
      </c>
    </row>
    <row r="311" spans="2:11">
      <c r="B311" s="3">
        <v>1</v>
      </c>
      <c r="C311" s="3">
        <v>27</v>
      </c>
      <c r="D311" s="3">
        <v>31</v>
      </c>
      <c r="E311" s="2">
        <v>5.1643192488262914E-2</v>
      </c>
      <c r="F311" s="2">
        <f t="shared" si="6"/>
        <v>0.77067535035654122</v>
      </c>
      <c r="H311" s="3">
        <v>1</v>
      </c>
      <c r="I311" s="3">
        <v>27</v>
      </c>
      <c r="J311" s="3">
        <v>11</v>
      </c>
      <c r="K311" s="2">
        <v>0.28415300546448086</v>
      </c>
    </row>
    <row r="312" spans="2:11">
      <c r="B312" s="3">
        <v>1</v>
      </c>
      <c r="C312" s="3">
        <v>13</v>
      </c>
      <c r="D312" s="3">
        <v>13</v>
      </c>
      <c r="E312" s="2">
        <v>5.2083333333333336E-2</v>
      </c>
      <c r="F312" s="2">
        <f t="shared" si="6"/>
        <v>0.77724360618344357</v>
      </c>
      <c r="H312" s="3">
        <v>1</v>
      </c>
      <c r="I312" s="3">
        <v>17</v>
      </c>
      <c r="J312" s="3">
        <v>21</v>
      </c>
      <c r="K312" s="2">
        <v>0.2859097127222982</v>
      </c>
    </row>
    <row r="313" spans="2:11">
      <c r="B313" s="3">
        <v>2</v>
      </c>
      <c r="C313" s="3">
        <v>15</v>
      </c>
      <c r="D313" s="3">
        <v>5</v>
      </c>
      <c r="E313" s="2">
        <v>5.2344601962922573E-2</v>
      </c>
      <c r="F313" s="2">
        <f t="shared" si="6"/>
        <v>0.78114253812285883</v>
      </c>
      <c r="H313" s="3">
        <v>2</v>
      </c>
      <c r="I313" s="3">
        <v>8</v>
      </c>
      <c r="J313" s="3">
        <v>11</v>
      </c>
      <c r="K313" s="2">
        <v>0.28658536585365851</v>
      </c>
    </row>
    <row r="314" spans="2:11">
      <c r="B314" s="3">
        <v>2</v>
      </c>
      <c r="C314" s="3">
        <v>30</v>
      </c>
      <c r="D314" s="3">
        <v>22</v>
      </c>
      <c r="E314" s="2">
        <v>5.2459016393442623E-2</v>
      </c>
      <c r="F314" s="2">
        <f t="shared" si="6"/>
        <v>0.78284995350673403</v>
      </c>
      <c r="H314" s="3">
        <v>1</v>
      </c>
      <c r="I314" s="3">
        <v>15</v>
      </c>
      <c r="J314" s="3">
        <v>46</v>
      </c>
      <c r="K314" s="2">
        <v>0.28666666666666668</v>
      </c>
    </row>
    <row r="315" spans="2:11">
      <c r="B315" s="3">
        <v>2</v>
      </c>
      <c r="C315" s="3">
        <v>22</v>
      </c>
      <c r="D315" s="3">
        <v>8</v>
      </c>
      <c r="E315" s="2">
        <v>5.2734375E-2</v>
      </c>
      <c r="F315" s="2">
        <f t="shared" si="6"/>
        <v>0.78695915126073657</v>
      </c>
      <c r="H315" s="3">
        <v>1</v>
      </c>
      <c r="I315" s="3">
        <v>5</v>
      </c>
      <c r="J315" s="3">
        <v>44</v>
      </c>
      <c r="K315" s="2">
        <v>0.28807339449541286</v>
      </c>
    </row>
    <row r="316" spans="2:11">
      <c r="B316" s="3">
        <v>2</v>
      </c>
      <c r="C316" s="3">
        <v>15</v>
      </c>
      <c r="D316" s="3">
        <v>21</v>
      </c>
      <c r="E316" s="2">
        <v>5.3133514986376022E-2</v>
      </c>
      <c r="F316" s="2">
        <f t="shared" si="6"/>
        <v>0.79291554810648845</v>
      </c>
      <c r="H316" s="3">
        <v>2</v>
      </c>
      <c r="I316" s="3">
        <v>30</v>
      </c>
      <c r="J316" s="3">
        <v>30</v>
      </c>
      <c r="K316" s="2">
        <v>0.28859060402684567</v>
      </c>
    </row>
    <row r="317" spans="2:11">
      <c r="B317" s="3">
        <v>1</v>
      </c>
      <c r="C317" s="3">
        <v>13</v>
      </c>
      <c r="D317" s="3">
        <v>19</v>
      </c>
      <c r="E317" s="2">
        <v>5.3134962805526036E-2</v>
      </c>
      <c r="F317" s="2">
        <f t="shared" si="6"/>
        <v>0.79293715402349185</v>
      </c>
      <c r="H317" s="3">
        <v>1</v>
      </c>
      <c r="I317" s="3">
        <v>29</v>
      </c>
      <c r="J317" s="3">
        <v>29</v>
      </c>
      <c r="K317" s="2">
        <v>0.29398148148148145</v>
      </c>
    </row>
    <row r="318" spans="2:11">
      <c r="B318" s="3">
        <v>1</v>
      </c>
      <c r="C318" s="3">
        <v>23</v>
      </c>
      <c r="D318" s="3">
        <v>42</v>
      </c>
      <c r="E318" s="2">
        <v>5.3304904051172705E-2</v>
      </c>
      <c r="F318" s="2">
        <f t="shared" si="6"/>
        <v>0.7954732003583217</v>
      </c>
      <c r="H318" s="3">
        <v>1</v>
      </c>
      <c r="I318" s="3">
        <v>5</v>
      </c>
      <c r="J318" s="3">
        <v>21</v>
      </c>
      <c r="K318" s="2">
        <v>0.2969187675070028</v>
      </c>
    </row>
    <row r="319" spans="2:11">
      <c r="B319" s="3">
        <v>1</v>
      </c>
      <c r="C319" s="3">
        <v>27</v>
      </c>
      <c r="D319" s="3">
        <v>5</v>
      </c>
      <c r="E319" s="2">
        <v>5.4320987654320987E-2</v>
      </c>
      <c r="F319" s="2">
        <f t="shared" si="6"/>
        <v>0.81063629444910257</v>
      </c>
      <c r="H319" s="3">
        <v>1</v>
      </c>
      <c r="I319" s="3">
        <v>29</v>
      </c>
      <c r="J319" s="3">
        <v>23</v>
      </c>
      <c r="K319" s="2">
        <v>0.29720279720279719</v>
      </c>
    </row>
    <row r="320" spans="2:11">
      <c r="B320" s="3">
        <v>1</v>
      </c>
      <c r="C320" s="3">
        <v>3</v>
      </c>
      <c r="D320" s="3">
        <v>8</v>
      </c>
      <c r="E320" s="2">
        <v>5.4435483870967742E-2</v>
      </c>
      <c r="F320" s="2">
        <f t="shared" si="6"/>
        <v>0.81234493033366362</v>
      </c>
      <c r="H320" s="3">
        <v>1</v>
      </c>
      <c r="I320" s="3">
        <v>9</v>
      </c>
      <c r="J320" s="3">
        <v>24</v>
      </c>
      <c r="K320" s="2">
        <v>0.29879518072289157</v>
      </c>
    </row>
    <row r="321" spans="2:11">
      <c r="B321" s="3">
        <v>2</v>
      </c>
      <c r="C321" s="3">
        <v>14</v>
      </c>
      <c r="D321" s="3">
        <v>3</v>
      </c>
      <c r="E321" s="2">
        <v>5.4545454545454543E-2</v>
      </c>
      <c r="F321" s="2">
        <f t="shared" si="6"/>
        <v>0.81398603120302448</v>
      </c>
      <c r="H321" s="3">
        <v>1</v>
      </c>
      <c r="I321" s="3">
        <v>25</v>
      </c>
      <c r="J321" s="3">
        <v>7</v>
      </c>
      <c r="K321" s="2">
        <v>0.29894179894179895</v>
      </c>
    </row>
    <row r="322" spans="2:11">
      <c r="B322" s="3">
        <v>2</v>
      </c>
      <c r="C322" s="3">
        <v>11</v>
      </c>
      <c r="D322" s="3">
        <v>42</v>
      </c>
      <c r="E322" s="2">
        <v>5.4592720970537259E-2</v>
      </c>
      <c r="F322" s="2">
        <f t="shared" si="6"/>
        <v>0.81469139171533211</v>
      </c>
      <c r="H322" s="3">
        <v>1</v>
      </c>
      <c r="I322" s="3">
        <v>16</v>
      </c>
      <c r="J322" s="3">
        <v>11</v>
      </c>
      <c r="K322" s="2">
        <v>0.29915966386554621</v>
      </c>
    </row>
    <row r="323" spans="2:11">
      <c r="B323" s="3">
        <v>2</v>
      </c>
      <c r="C323" s="3">
        <v>9</v>
      </c>
      <c r="D323" s="3">
        <v>3</v>
      </c>
      <c r="E323" s="2">
        <v>5.4830287206266322E-2</v>
      </c>
      <c r="F323" s="2">
        <f t="shared" si="6"/>
        <v>0.81823661100042944</v>
      </c>
      <c r="H323" s="3">
        <v>2</v>
      </c>
      <c r="I323" s="3">
        <v>5</v>
      </c>
      <c r="J323" s="3">
        <v>25</v>
      </c>
      <c r="K323" s="2">
        <v>0.30153321976149916</v>
      </c>
    </row>
    <row r="324" spans="2:11">
      <c r="B324" s="3">
        <v>2</v>
      </c>
      <c r="C324" s="3">
        <v>3</v>
      </c>
      <c r="D324" s="3">
        <v>35</v>
      </c>
      <c r="E324" s="2">
        <v>5.5666003976143144E-2</v>
      </c>
      <c r="F324" s="2">
        <f t="shared" ref="F324:F387" si="7">+E324/$E$549</f>
        <v>0.83070807690699655</v>
      </c>
      <c r="H324" s="3">
        <v>1</v>
      </c>
      <c r="I324" s="3">
        <v>3</v>
      </c>
      <c r="J324" s="3">
        <v>30</v>
      </c>
      <c r="K324" s="2">
        <v>0.30155642023346302</v>
      </c>
    </row>
    <row r="325" spans="2:11">
      <c r="B325" s="3">
        <v>2</v>
      </c>
      <c r="C325" s="3">
        <v>26</v>
      </c>
      <c r="D325" s="3">
        <v>26</v>
      </c>
      <c r="E325" s="2">
        <v>5.6000000000000001E-2</v>
      </c>
      <c r="F325" s="2">
        <f t="shared" si="7"/>
        <v>0.83569232536843852</v>
      </c>
      <c r="H325" s="3">
        <v>1</v>
      </c>
      <c r="I325" s="3">
        <v>21</v>
      </c>
      <c r="J325" s="3">
        <v>18</v>
      </c>
      <c r="K325" s="2">
        <v>0.30642201834862387</v>
      </c>
    </row>
    <row r="326" spans="2:11">
      <c r="B326" s="3">
        <v>2</v>
      </c>
      <c r="C326" s="3">
        <v>7</v>
      </c>
      <c r="D326" s="3">
        <v>23</v>
      </c>
      <c r="E326" s="2">
        <v>5.6000000000000001E-2</v>
      </c>
      <c r="F326" s="2">
        <f t="shared" si="7"/>
        <v>0.83569232536843852</v>
      </c>
      <c r="H326" s="3">
        <v>2</v>
      </c>
      <c r="I326" s="3">
        <v>3</v>
      </c>
      <c r="J326" s="3">
        <v>13</v>
      </c>
      <c r="K326" s="2">
        <v>0.30864197530864196</v>
      </c>
    </row>
    <row r="327" spans="2:11">
      <c r="B327" s="3">
        <v>1</v>
      </c>
      <c r="C327" s="3">
        <v>24</v>
      </c>
      <c r="D327" s="3">
        <v>43</v>
      </c>
      <c r="E327" s="2">
        <v>5.6047197640117993E-2</v>
      </c>
      <c r="F327" s="2">
        <f t="shared" si="7"/>
        <v>0.83639665939740471</v>
      </c>
      <c r="H327" s="3">
        <v>2</v>
      </c>
      <c r="I327" s="3">
        <v>6</v>
      </c>
      <c r="J327" s="3">
        <v>44</v>
      </c>
      <c r="K327" s="2">
        <v>0.31226765799256506</v>
      </c>
    </row>
    <row r="328" spans="2:11">
      <c r="B328" s="3">
        <v>2</v>
      </c>
      <c r="C328" s="3">
        <v>14</v>
      </c>
      <c r="D328" s="3">
        <v>6</v>
      </c>
      <c r="E328" s="2">
        <v>5.6102362204724407E-2</v>
      </c>
      <c r="F328" s="2">
        <f t="shared" si="7"/>
        <v>0.8372198844558667</v>
      </c>
      <c r="H328" s="3">
        <v>1</v>
      </c>
      <c r="I328" s="3">
        <v>22</v>
      </c>
      <c r="J328" s="3">
        <v>22</v>
      </c>
      <c r="K328" s="2">
        <v>0.31306990881458968</v>
      </c>
    </row>
    <row r="329" spans="2:11">
      <c r="B329" s="3">
        <v>1</v>
      </c>
      <c r="C329" s="3">
        <v>15</v>
      </c>
      <c r="D329" s="3">
        <v>46</v>
      </c>
      <c r="E329" s="2">
        <v>5.6250000000000001E-2</v>
      </c>
      <c r="F329" s="2">
        <f t="shared" si="7"/>
        <v>0.83942309467811904</v>
      </c>
      <c r="H329" s="3">
        <v>2</v>
      </c>
      <c r="I329" s="3">
        <v>13</v>
      </c>
      <c r="J329" s="3">
        <v>36</v>
      </c>
      <c r="K329" s="2">
        <v>0.31338028169014087</v>
      </c>
    </row>
    <row r="330" spans="2:11">
      <c r="B330" s="3">
        <v>1</v>
      </c>
      <c r="C330" s="3">
        <v>27</v>
      </c>
      <c r="D330" s="3">
        <v>23</v>
      </c>
      <c r="E330" s="2">
        <v>5.6390977443609019E-2</v>
      </c>
      <c r="F330" s="2">
        <f t="shared" si="7"/>
        <v>0.84152691195801399</v>
      </c>
      <c r="H330" s="3">
        <v>1</v>
      </c>
      <c r="I330" s="3">
        <v>15</v>
      </c>
      <c r="J330" s="3">
        <v>21</v>
      </c>
      <c r="K330" s="2">
        <v>0.31422018348623854</v>
      </c>
    </row>
    <row r="331" spans="2:11">
      <c r="B331" s="3">
        <v>1</v>
      </c>
      <c r="C331" s="3">
        <v>15</v>
      </c>
      <c r="D331" s="3">
        <v>33</v>
      </c>
      <c r="E331" s="2">
        <v>5.6555269922879174E-2</v>
      </c>
      <c r="F331" s="2">
        <f t="shared" si="7"/>
        <v>0.84397866131590371</v>
      </c>
      <c r="H331" s="3">
        <v>2</v>
      </c>
      <c r="I331" s="3">
        <v>20</v>
      </c>
      <c r="J331" s="3">
        <v>17</v>
      </c>
      <c r="K331" s="2">
        <v>0.31664315937940762</v>
      </c>
    </row>
    <row r="332" spans="2:11">
      <c r="B332" s="3">
        <v>2</v>
      </c>
      <c r="C332" s="3">
        <v>28</v>
      </c>
      <c r="D332" s="3">
        <v>44</v>
      </c>
      <c r="E332" s="2">
        <v>5.6971514242878558E-2</v>
      </c>
      <c r="F332" s="2">
        <f t="shared" si="7"/>
        <v>0.85019030745343394</v>
      </c>
      <c r="H332" s="3">
        <v>2</v>
      </c>
      <c r="I332" s="3">
        <v>3</v>
      </c>
      <c r="J332" s="3">
        <v>7</v>
      </c>
      <c r="K332" s="2">
        <v>0.31710709318497915</v>
      </c>
    </row>
    <row r="333" spans="2:11">
      <c r="B333" s="3">
        <v>2</v>
      </c>
      <c r="C333" s="3">
        <v>6</v>
      </c>
      <c r="D333" s="3">
        <v>16</v>
      </c>
      <c r="E333" s="2">
        <v>5.7073954983922828E-2</v>
      </c>
      <c r="F333" s="2">
        <f t="shared" si="7"/>
        <v>0.85171903854442943</v>
      </c>
      <c r="H333" s="3">
        <v>2</v>
      </c>
      <c r="I333" s="3">
        <v>10</v>
      </c>
      <c r="J333" s="3">
        <v>7</v>
      </c>
      <c r="K333" s="2">
        <v>0.31824234354194408</v>
      </c>
    </row>
    <row r="334" spans="2:11">
      <c r="B334" s="3">
        <v>1</v>
      </c>
      <c r="C334" s="3">
        <v>27</v>
      </c>
      <c r="D334" s="3">
        <v>24</v>
      </c>
      <c r="E334" s="2">
        <v>5.7245080500894455E-2</v>
      </c>
      <c r="F334" s="2">
        <f t="shared" si="7"/>
        <v>0.8542727578517133</v>
      </c>
      <c r="H334" s="3">
        <v>1</v>
      </c>
      <c r="I334" s="3">
        <v>26</v>
      </c>
      <c r="J334" s="3">
        <v>21</v>
      </c>
      <c r="K334" s="2">
        <v>0.31980906921241048</v>
      </c>
    </row>
    <row r="335" spans="2:11">
      <c r="B335" s="3">
        <v>1</v>
      </c>
      <c r="C335" s="3">
        <v>4</v>
      </c>
      <c r="D335" s="3">
        <v>39</v>
      </c>
      <c r="E335" s="2">
        <v>5.7416267942583733E-2</v>
      </c>
      <c r="F335" s="2">
        <f t="shared" si="7"/>
        <v>0.8568274012663416</v>
      </c>
      <c r="H335" s="3">
        <v>2</v>
      </c>
      <c r="I335" s="3">
        <v>23</v>
      </c>
      <c r="J335" s="3">
        <v>28</v>
      </c>
      <c r="K335" s="2">
        <v>0.32038834951456313</v>
      </c>
    </row>
    <row r="336" spans="2:11">
      <c r="B336" s="3">
        <v>1</v>
      </c>
      <c r="C336" s="3">
        <v>26</v>
      </c>
      <c r="D336" s="3">
        <v>44</v>
      </c>
      <c r="E336" s="2">
        <v>5.742821473158552E-2</v>
      </c>
      <c r="F336" s="2">
        <f t="shared" si="7"/>
        <v>0.85700568412137001</v>
      </c>
      <c r="H336" s="3">
        <v>1</v>
      </c>
      <c r="I336" s="3">
        <v>14</v>
      </c>
      <c r="J336" s="3">
        <v>4</v>
      </c>
      <c r="K336" s="2">
        <v>0.32432432432432434</v>
      </c>
    </row>
    <row r="337" spans="2:11">
      <c r="B337" s="3">
        <v>2</v>
      </c>
      <c r="C337" s="3">
        <v>12</v>
      </c>
      <c r="D337" s="3">
        <v>36</v>
      </c>
      <c r="E337" s="2">
        <v>5.7591623036649213E-2</v>
      </c>
      <c r="F337" s="2">
        <f t="shared" si="7"/>
        <v>0.85944423887928412</v>
      </c>
      <c r="H337" s="3">
        <v>1</v>
      </c>
      <c r="I337" s="3">
        <v>20</v>
      </c>
      <c r="J337" s="3">
        <v>37</v>
      </c>
      <c r="K337" s="2">
        <v>0.33211678832116787</v>
      </c>
    </row>
    <row r="338" spans="2:11">
      <c r="B338" s="3">
        <v>1</v>
      </c>
      <c r="C338" s="3">
        <v>28</v>
      </c>
      <c r="D338" s="3">
        <v>9</v>
      </c>
      <c r="E338" s="2">
        <v>5.7803468208092484E-2</v>
      </c>
      <c r="F338" s="2">
        <f t="shared" si="7"/>
        <v>0.86260562073538249</v>
      </c>
      <c r="H338" s="3">
        <v>2</v>
      </c>
      <c r="I338" s="3">
        <v>27</v>
      </c>
      <c r="J338" s="3">
        <v>15</v>
      </c>
      <c r="K338" s="2">
        <v>0.33414932680538556</v>
      </c>
    </row>
    <row r="339" spans="2:11">
      <c r="B339" s="3">
        <v>1</v>
      </c>
      <c r="C339" s="3">
        <v>24</v>
      </c>
      <c r="D339" s="3">
        <v>11</v>
      </c>
      <c r="E339" s="2">
        <v>5.8309037900874633E-2</v>
      </c>
      <c r="F339" s="2">
        <f t="shared" si="7"/>
        <v>0.87015027631032749</v>
      </c>
      <c r="H339" s="3">
        <v>2</v>
      </c>
      <c r="I339" s="3">
        <v>8</v>
      </c>
      <c r="J339" s="3">
        <v>38</v>
      </c>
      <c r="K339" s="2">
        <v>0.34397163120567376</v>
      </c>
    </row>
    <row r="340" spans="2:11">
      <c r="B340" s="3">
        <v>1</v>
      </c>
      <c r="C340" s="3">
        <v>12</v>
      </c>
      <c r="D340" s="3">
        <v>15</v>
      </c>
      <c r="E340" s="2">
        <v>5.8402860548271755E-2</v>
      </c>
      <c r="F340" s="2">
        <f t="shared" si="7"/>
        <v>0.87155039892417607</v>
      </c>
      <c r="H340" s="3">
        <v>1</v>
      </c>
      <c r="I340" s="3">
        <v>18</v>
      </c>
      <c r="J340" s="3">
        <v>41</v>
      </c>
      <c r="K340" s="2">
        <v>0.34710743801652894</v>
      </c>
    </row>
    <row r="341" spans="2:11">
      <c r="B341" s="3">
        <v>1</v>
      </c>
      <c r="C341" s="3">
        <v>11</v>
      </c>
      <c r="D341" s="3">
        <v>5</v>
      </c>
      <c r="E341" s="2">
        <v>5.8631921824104233E-2</v>
      </c>
      <c r="F341" s="2">
        <f t="shared" si="7"/>
        <v>0.87496869803582444</v>
      </c>
      <c r="H341" s="3">
        <v>2</v>
      </c>
      <c r="I341" s="3">
        <v>6</v>
      </c>
      <c r="J341" s="3">
        <v>11</v>
      </c>
      <c r="K341" s="2">
        <v>0.35100286532951291</v>
      </c>
    </row>
    <row r="342" spans="2:11">
      <c r="B342" s="3">
        <v>2</v>
      </c>
      <c r="C342" s="3">
        <v>24</v>
      </c>
      <c r="D342" s="3">
        <v>39</v>
      </c>
      <c r="E342" s="2">
        <v>5.8761804826862538E-2</v>
      </c>
      <c r="F342" s="2">
        <f t="shared" si="7"/>
        <v>0.87690695211798375</v>
      </c>
      <c r="H342" s="3">
        <v>2</v>
      </c>
      <c r="I342" s="3">
        <v>18</v>
      </c>
      <c r="J342" s="3">
        <v>27</v>
      </c>
      <c r="K342" s="2">
        <v>0.35389610389610388</v>
      </c>
    </row>
    <row r="343" spans="2:11">
      <c r="B343" s="3">
        <v>2</v>
      </c>
      <c r="C343" s="3">
        <v>16</v>
      </c>
      <c r="D343" s="3">
        <v>30</v>
      </c>
      <c r="E343" s="2">
        <v>5.9050064184852376E-2</v>
      </c>
      <c r="F343" s="2">
        <f t="shared" si="7"/>
        <v>0.88120866878205051</v>
      </c>
      <c r="H343" s="3">
        <v>2</v>
      </c>
      <c r="I343" s="3">
        <v>30</v>
      </c>
      <c r="J343" s="3">
        <v>42</v>
      </c>
      <c r="K343" s="2">
        <v>0.35390946502057613</v>
      </c>
    </row>
    <row r="344" spans="2:11">
      <c r="B344" s="3">
        <v>2</v>
      </c>
      <c r="C344" s="3">
        <v>30</v>
      </c>
      <c r="D344" s="3">
        <v>11</v>
      </c>
      <c r="E344" s="2">
        <v>5.9347181008902079E-2</v>
      </c>
      <c r="F344" s="2">
        <f t="shared" si="7"/>
        <v>0.88564256609626812</v>
      </c>
      <c r="H344" s="3">
        <v>1</v>
      </c>
      <c r="I344" s="3">
        <v>11</v>
      </c>
      <c r="J344" s="3">
        <v>25</v>
      </c>
      <c r="K344" s="2">
        <v>0.36029411764705882</v>
      </c>
    </row>
    <row r="345" spans="2:11">
      <c r="B345" s="3">
        <v>1</v>
      </c>
      <c r="C345" s="3">
        <v>12</v>
      </c>
      <c r="D345" s="3">
        <v>44</v>
      </c>
      <c r="E345" s="2">
        <v>5.9356966199505361E-2</v>
      </c>
      <c r="F345" s="2">
        <f t="shared" si="7"/>
        <v>0.8857885912514365</v>
      </c>
      <c r="H345" s="3">
        <v>1</v>
      </c>
      <c r="I345" s="3">
        <v>30</v>
      </c>
      <c r="J345" s="3">
        <v>3</v>
      </c>
      <c r="K345" s="2">
        <v>0.36220472440944884</v>
      </c>
    </row>
    <row r="346" spans="2:11">
      <c r="B346" s="3">
        <v>2</v>
      </c>
      <c r="C346" s="3">
        <v>12</v>
      </c>
      <c r="D346" s="3">
        <v>45</v>
      </c>
      <c r="E346" s="2">
        <v>5.9931506849315065E-2</v>
      </c>
      <c r="F346" s="2">
        <f t="shared" si="7"/>
        <v>0.89436250574533227</v>
      </c>
      <c r="H346" s="3">
        <v>1</v>
      </c>
      <c r="I346" s="3">
        <v>9</v>
      </c>
      <c r="J346" s="3">
        <v>30</v>
      </c>
      <c r="K346" s="2">
        <v>0.36458333333333331</v>
      </c>
    </row>
    <row r="347" spans="2:11">
      <c r="B347" s="3">
        <v>2</v>
      </c>
      <c r="C347" s="3">
        <v>9</v>
      </c>
      <c r="D347" s="3">
        <v>18</v>
      </c>
      <c r="E347" s="2">
        <v>6.0022650056625139E-2</v>
      </c>
      <c r="F347" s="2">
        <f t="shared" si="7"/>
        <v>0.89572264286780534</v>
      </c>
      <c r="H347" s="3">
        <v>1</v>
      </c>
      <c r="I347" s="3">
        <v>10</v>
      </c>
      <c r="J347" s="3">
        <v>6</v>
      </c>
      <c r="K347" s="2">
        <v>0.36567164179104478</v>
      </c>
    </row>
    <row r="348" spans="2:11">
      <c r="B348" s="3">
        <v>2</v>
      </c>
      <c r="C348" s="3">
        <v>24</v>
      </c>
      <c r="D348" s="3">
        <v>42</v>
      </c>
      <c r="E348" s="2">
        <v>6.0144927536231886E-2</v>
      </c>
      <c r="F348" s="2">
        <f t="shared" si="7"/>
        <v>0.89754739914053316</v>
      </c>
      <c r="H348" s="3">
        <v>1</v>
      </c>
      <c r="I348" s="3">
        <v>13</v>
      </c>
      <c r="J348" s="3">
        <v>36</v>
      </c>
      <c r="K348" s="2">
        <v>0.36578947368421055</v>
      </c>
    </row>
    <row r="349" spans="2:11">
      <c r="B349" s="3">
        <v>1</v>
      </c>
      <c r="C349" s="3">
        <v>11</v>
      </c>
      <c r="D349" s="3">
        <v>36</v>
      </c>
      <c r="E349" s="2">
        <v>6.0422960725075532E-2</v>
      </c>
      <c r="F349" s="2">
        <f t="shared" si="7"/>
        <v>0.9016965098925751</v>
      </c>
      <c r="H349" s="3">
        <v>1</v>
      </c>
      <c r="I349" s="3">
        <v>3</v>
      </c>
      <c r="J349" s="3">
        <v>39</v>
      </c>
      <c r="K349" s="2">
        <v>0.37333333333333335</v>
      </c>
    </row>
    <row r="350" spans="2:11">
      <c r="B350" s="3">
        <v>2</v>
      </c>
      <c r="C350" s="3">
        <v>30</v>
      </c>
      <c r="D350" s="3">
        <v>20</v>
      </c>
      <c r="E350" s="2">
        <v>6.042884990253411E-2</v>
      </c>
      <c r="F350" s="2">
        <f t="shared" si="7"/>
        <v>0.90178439454266202</v>
      </c>
      <c r="H350" s="3">
        <v>2</v>
      </c>
      <c r="I350" s="3">
        <v>8</v>
      </c>
      <c r="J350" s="3">
        <v>18</v>
      </c>
      <c r="K350" s="2">
        <v>0.375</v>
      </c>
    </row>
    <row r="351" spans="2:11">
      <c r="B351" s="3">
        <v>1</v>
      </c>
      <c r="C351" s="3">
        <v>28</v>
      </c>
      <c r="D351" s="3">
        <v>12</v>
      </c>
      <c r="E351" s="2">
        <v>6.0784313725490195E-2</v>
      </c>
      <c r="F351" s="2">
        <f t="shared" si="7"/>
        <v>0.90708900862820707</v>
      </c>
      <c r="H351" s="3">
        <v>2</v>
      </c>
      <c r="I351" s="3">
        <v>4</v>
      </c>
      <c r="J351" s="3">
        <v>44</v>
      </c>
      <c r="K351" s="2">
        <v>0.38193018480492813</v>
      </c>
    </row>
    <row r="352" spans="2:11">
      <c r="B352" s="3">
        <v>1</v>
      </c>
      <c r="C352" s="3">
        <v>18</v>
      </c>
      <c r="D352" s="3">
        <v>41</v>
      </c>
      <c r="E352" s="2">
        <v>6.093189964157706E-2</v>
      </c>
      <c r="F352" s="2">
        <f t="shared" si="7"/>
        <v>0.9092914446533189</v>
      </c>
      <c r="H352" s="3">
        <v>1</v>
      </c>
      <c r="I352" s="3">
        <v>22</v>
      </c>
      <c r="J352" s="3">
        <v>3</v>
      </c>
      <c r="K352" s="2">
        <v>0.38720538720538722</v>
      </c>
    </row>
    <row r="353" spans="2:11">
      <c r="B353" s="3">
        <v>2</v>
      </c>
      <c r="C353" s="3">
        <v>7</v>
      </c>
      <c r="D353" s="3">
        <v>5</v>
      </c>
      <c r="E353" s="2">
        <v>6.1277705345501955E-2</v>
      </c>
      <c r="F353" s="2">
        <f t="shared" si="7"/>
        <v>0.91445192988258084</v>
      </c>
      <c r="H353" s="3">
        <v>2</v>
      </c>
      <c r="I353" s="3">
        <v>24</v>
      </c>
      <c r="J353" s="3">
        <v>6</v>
      </c>
      <c r="K353" s="2">
        <v>0.38775510204081631</v>
      </c>
    </row>
    <row r="354" spans="2:11">
      <c r="B354" s="3">
        <v>2</v>
      </c>
      <c r="C354" s="3">
        <v>23</v>
      </c>
      <c r="D354" s="3">
        <v>36</v>
      </c>
      <c r="E354" s="2">
        <v>6.1643835616438353E-2</v>
      </c>
      <c r="F354" s="2">
        <f t="shared" si="7"/>
        <v>0.91991572019519896</v>
      </c>
      <c r="H354" s="3">
        <v>1</v>
      </c>
      <c r="I354" s="3">
        <v>21</v>
      </c>
      <c r="J354" s="3">
        <v>41</v>
      </c>
      <c r="K354" s="2">
        <v>0.38964577656675747</v>
      </c>
    </row>
    <row r="355" spans="2:11">
      <c r="B355" s="3">
        <v>2</v>
      </c>
      <c r="C355" s="3">
        <v>28</v>
      </c>
      <c r="D355" s="3">
        <v>3</v>
      </c>
      <c r="E355" s="2">
        <v>6.1825318940137389E-2</v>
      </c>
      <c r="F355" s="2">
        <f t="shared" si="7"/>
        <v>0.92262400985229964</v>
      </c>
      <c r="H355" s="3">
        <v>1</v>
      </c>
      <c r="I355" s="3">
        <v>30</v>
      </c>
      <c r="J355" s="3">
        <v>6</v>
      </c>
      <c r="K355" s="2">
        <v>0.3931297709923664</v>
      </c>
    </row>
    <row r="356" spans="2:11">
      <c r="B356" s="3">
        <v>1</v>
      </c>
      <c r="C356" s="3">
        <v>22</v>
      </c>
      <c r="D356" s="3">
        <v>19</v>
      </c>
      <c r="E356" s="2">
        <v>6.2289562289562291E-2</v>
      </c>
      <c r="F356" s="2">
        <f t="shared" si="7"/>
        <v>0.92955194921333051</v>
      </c>
      <c r="H356" s="3">
        <v>1</v>
      </c>
      <c r="I356" s="3">
        <v>4</v>
      </c>
      <c r="J356" s="3">
        <v>41</v>
      </c>
      <c r="K356" s="2">
        <v>0.41279069767441862</v>
      </c>
    </row>
    <row r="357" spans="2:11">
      <c r="B357" s="3">
        <v>2</v>
      </c>
      <c r="C357" s="3">
        <v>15</v>
      </c>
      <c r="D357" s="3">
        <v>20</v>
      </c>
      <c r="E357" s="2">
        <v>6.2663185378590072E-2</v>
      </c>
      <c r="F357" s="2">
        <f t="shared" si="7"/>
        <v>0.93512755542906201</v>
      </c>
      <c r="H357" s="3">
        <v>2</v>
      </c>
      <c r="I357" s="3">
        <v>4</v>
      </c>
      <c r="J357" s="3">
        <v>27</v>
      </c>
      <c r="K357" s="2">
        <v>0.41945288753799392</v>
      </c>
    </row>
    <row r="358" spans="2:11">
      <c r="B358" s="3">
        <v>1</v>
      </c>
      <c r="C358" s="3">
        <v>14</v>
      </c>
      <c r="D358" s="3">
        <v>22</v>
      </c>
      <c r="E358" s="2">
        <v>6.2980030721966201E-2</v>
      </c>
      <c r="F358" s="2">
        <f t="shared" si="7"/>
        <v>0.93985586296099344</v>
      </c>
      <c r="H358" s="3">
        <v>1</v>
      </c>
      <c r="I358" s="3">
        <v>26</v>
      </c>
      <c r="J358" s="3">
        <v>11</v>
      </c>
      <c r="K358" s="2">
        <v>0.42407407407407405</v>
      </c>
    </row>
    <row r="359" spans="2:11">
      <c r="B359" s="3">
        <v>1</v>
      </c>
      <c r="C359" s="3">
        <v>10</v>
      </c>
      <c r="D359" s="3">
        <v>40</v>
      </c>
      <c r="E359" s="2">
        <v>6.3106796116504854E-2</v>
      </c>
      <c r="F359" s="2">
        <f t="shared" si="7"/>
        <v>0.94174759273489084</v>
      </c>
      <c r="H359" s="3">
        <v>2</v>
      </c>
      <c r="I359" s="3">
        <v>13</v>
      </c>
      <c r="J359" s="3">
        <v>4</v>
      </c>
      <c r="K359" s="2">
        <v>0.42481203007518797</v>
      </c>
    </row>
    <row r="360" spans="2:11">
      <c r="B360" s="3">
        <v>1</v>
      </c>
      <c r="C360" s="3">
        <v>8</v>
      </c>
      <c r="D360" s="3">
        <v>38</v>
      </c>
      <c r="E360" s="2">
        <v>6.3235294117647056E-2</v>
      </c>
      <c r="F360" s="2">
        <f t="shared" si="7"/>
        <v>0.94366517833095731</v>
      </c>
      <c r="H360" s="3">
        <v>1</v>
      </c>
      <c r="I360" s="3">
        <v>18</v>
      </c>
      <c r="J360" s="3">
        <v>18</v>
      </c>
      <c r="K360" s="2">
        <v>0.42857142857142855</v>
      </c>
    </row>
    <row r="361" spans="2:11">
      <c r="B361" s="3">
        <v>1</v>
      </c>
      <c r="C361" s="3">
        <v>29</v>
      </c>
      <c r="D361" s="3">
        <v>29</v>
      </c>
      <c r="E361" s="2">
        <v>6.354515050167224E-2</v>
      </c>
      <c r="F361" s="2">
        <f t="shared" si="7"/>
        <v>0.94828918908267634</v>
      </c>
      <c r="H361" s="3">
        <v>2</v>
      </c>
      <c r="I361" s="3">
        <v>4</v>
      </c>
      <c r="J361" s="3">
        <v>15</v>
      </c>
      <c r="K361" s="2">
        <v>0.43174603174603177</v>
      </c>
    </row>
    <row r="362" spans="2:11">
      <c r="B362" s="3">
        <v>2</v>
      </c>
      <c r="C362" s="3">
        <v>18</v>
      </c>
      <c r="D362" s="3">
        <v>10</v>
      </c>
      <c r="E362" s="2">
        <v>6.3938618925831206E-2</v>
      </c>
      <c r="F362" s="2">
        <f t="shared" si="7"/>
        <v>0.95416094876739876</v>
      </c>
      <c r="H362" s="3">
        <v>2</v>
      </c>
      <c r="I362" s="3">
        <v>18</v>
      </c>
      <c r="J362" s="3">
        <v>24</v>
      </c>
      <c r="K362" s="2">
        <v>0.43203883495145629</v>
      </c>
    </row>
    <row r="363" spans="2:11">
      <c r="B363" s="3">
        <v>1</v>
      </c>
      <c r="C363" s="3">
        <v>23</v>
      </c>
      <c r="D363" s="3">
        <v>14</v>
      </c>
      <c r="E363" s="2">
        <v>6.4017660044150104E-2</v>
      </c>
      <c r="F363" s="2">
        <f t="shared" si="7"/>
        <v>0.95534048548110673</v>
      </c>
      <c r="H363" s="3">
        <v>2</v>
      </c>
      <c r="I363" s="3">
        <v>14</v>
      </c>
      <c r="J363" s="3">
        <v>9</v>
      </c>
      <c r="K363" s="2">
        <v>0.43316831683168316</v>
      </c>
    </row>
    <row r="364" spans="2:11">
      <c r="B364" s="3">
        <v>1</v>
      </c>
      <c r="C364" s="3">
        <v>27</v>
      </c>
      <c r="D364" s="3">
        <v>18</v>
      </c>
      <c r="E364" s="2">
        <v>6.4039408866995079E-2</v>
      </c>
      <c r="F364" s="2">
        <f t="shared" si="7"/>
        <v>0.9556650448442735</v>
      </c>
      <c r="H364" s="3">
        <v>2</v>
      </c>
      <c r="I364" s="3">
        <v>3</v>
      </c>
      <c r="J364" s="3">
        <v>37</v>
      </c>
      <c r="K364" s="2">
        <v>0.43529411764705883</v>
      </c>
    </row>
    <row r="365" spans="2:11">
      <c r="B365" s="3">
        <v>2</v>
      </c>
      <c r="C365" s="3">
        <v>5</v>
      </c>
      <c r="D365" s="3">
        <v>36</v>
      </c>
      <c r="E365" s="2">
        <v>6.4102564102564097E-2</v>
      </c>
      <c r="F365" s="2">
        <f t="shared" si="7"/>
        <v>0.95660751530269972</v>
      </c>
      <c r="H365" s="3">
        <v>2</v>
      </c>
      <c r="I365" s="3">
        <v>24</v>
      </c>
      <c r="J365" s="3">
        <v>41</v>
      </c>
      <c r="K365" s="2">
        <v>0.43597560975609756</v>
      </c>
    </row>
    <row r="366" spans="2:11">
      <c r="B366" s="3">
        <v>2</v>
      </c>
      <c r="C366" s="3">
        <v>14</v>
      </c>
      <c r="D366" s="3">
        <v>4</v>
      </c>
      <c r="E366" s="2">
        <v>6.411698537682789E-2</v>
      </c>
      <c r="F366" s="2">
        <f t="shared" si="7"/>
        <v>0.95682272509241906</v>
      </c>
      <c r="H366" s="3">
        <v>1</v>
      </c>
      <c r="I366" s="3">
        <v>5</v>
      </c>
      <c r="J366" s="3">
        <v>24</v>
      </c>
      <c r="K366" s="2">
        <v>0.44724770642201833</v>
      </c>
    </row>
    <row r="367" spans="2:11">
      <c r="B367" s="3">
        <v>1</v>
      </c>
      <c r="C367" s="3">
        <v>30</v>
      </c>
      <c r="D367" s="3">
        <v>35</v>
      </c>
      <c r="E367" s="2">
        <v>6.5015479876160992E-2</v>
      </c>
      <c r="F367" s="2">
        <f t="shared" si="7"/>
        <v>0.97023102790453386</v>
      </c>
      <c r="H367" s="3">
        <v>1</v>
      </c>
      <c r="I367" s="3">
        <v>5</v>
      </c>
      <c r="J367" s="3">
        <v>12</v>
      </c>
      <c r="K367" s="2">
        <v>0.45983379501385041</v>
      </c>
    </row>
    <row r="368" spans="2:11">
      <c r="B368" s="3">
        <v>2</v>
      </c>
      <c r="C368" s="3">
        <v>8</v>
      </c>
      <c r="D368" s="3">
        <v>40</v>
      </c>
      <c r="E368" s="2">
        <v>6.5326633165829151E-2</v>
      </c>
      <c r="F368" s="2">
        <f t="shared" si="7"/>
        <v>0.97487439247933427</v>
      </c>
      <c r="H368" s="3">
        <v>1</v>
      </c>
      <c r="I368" s="3">
        <v>28</v>
      </c>
      <c r="J368" s="3">
        <v>4</v>
      </c>
      <c r="K368" s="2">
        <v>0.46232876712328769</v>
      </c>
    </row>
    <row r="369" spans="2:11">
      <c r="B369" s="3">
        <v>2</v>
      </c>
      <c r="C369" s="3">
        <v>17</v>
      </c>
      <c r="D369" s="3">
        <v>5</v>
      </c>
      <c r="E369" s="2">
        <v>6.6157760814249358E-2</v>
      </c>
      <c r="F369" s="2">
        <f t="shared" si="7"/>
        <v>0.98727737457194653</v>
      </c>
      <c r="H369" s="3">
        <v>1</v>
      </c>
      <c r="I369" s="3">
        <v>26</v>
      </c>
      <c r="J369" s="3">
        <v>46</v>
      </c>
      <c r="K369" s="2">
        <v>0.46296296296296297</v>
      </c>
    </row>
    <row r="370" spans="2:11">
      <c r="B370" s="3">
        <v>2</v>
      </c>
      <c r="C370" s="3">
        <v>29</v>
      </c>
      <c r="D370" s="3">
        <v>6</v>
      </c>
      <c r="E370" s="2">
        <v>6.634146341463415E-2</v>
      </c>
      <c r="F370" s="2">
        <f t="shared" si="7"/>
        <v>0.99001878266644294</v>
      </c>
      <c r="H370" s="3">
        <v>1</v>
      </c>
      <c r="I370" s="3">
        <v>13</v>
      </c>
      <c r="J370" s="3">
        <v>38</v>
      </c>
      <c r="K370" s="2">
        <v>0.46703296703296704</v>
      </c>
    </row>
    <row r="371" spans="2:11">
      <c r="B371" s="3">
        <v>1</v>
      </c>
      <c r="C371" s="3">
        <v>13</v>
      </c>
      <c r="D371" s="3">
        <v>8</v>
      </c>
      <c r="E371" s="2">
        <v>6.640625E-2</v>
      </c>
      <c r="F371" s="2">
        <f t="shared" si="7"/>
        <v>0.99098559788389051</v>
      </c>
      <c r="H371" s="3">
        <v>1</v>
      </c>
      <c r="I371" s="3">
        <v>28</v>
      </c>
      <c r="J371" s="3">
        <v>15</v>
      </c>
      <c r="K371" s="2">
        <v>0.47535211267605632</v>
      </c>
    </row>
    <row r="372" spans="2:11">
      <c r="B372" s="3">
        <v>1</v>
      </c>
      <c r="C372" s="3">
        <v>10</v>
      </c>
      <c r="D372" s="3">
        <v>42</v>
      </c>
      <c r="E372" s="2">
        <v>6.6666666666666666E-2</v>
      </c>
      <c r="F372" s="2">
        <f t="shared" si="7"/>
        <v>0.99487181591480778</v>
      </c>
      <c r="H372" s="3">
        <v>1</v>
      </c>
      <c r="I372" s="3">
        <v>6</v>
      </c>
      <c r="J372" s="3">
        <v>22</v>
      </c>
      <c r="K372" s="2">
        <v>0.47629310344827586</v>
      </c>
    </row>
    <row r="373" spans="2:11">
      <c r="B373" s="3">
        <v>1</v>
      </c>
      <c r="C373" s="3">
        <v>21</v>
      </c>
      <c r="D373" s="3">
        <v>42</v>
      </c>
      <c r="E373" s="2">
        <v>6.7150635208711437E-2</v>
      </c>
      <c r="F373" s="2">
        <f t="shared" si="7"/>
        <v>1.0020941158488537</v>
      </c>
      <c r="H373" s="3">
        <v>1</v>
      </c>
      <c r="I373" s="3">
        <v>17</v>
      </c>
      <c r="J373" s="3">
        <v>39</v>
      </c>
      <c r="K373" s="2">
        <v>0.48330914368650219</v>
      </c>
    </row>
    <row r="374" spans="2:11">
      <c r="B374" s="3">
        <v>2</v>
      </c>
      <c r="C374" s="3">
        <v>11</v>
      </c>
      <c r="D374" s="3">
        <v>44</v>
      </c>
      <c r="E374" s="2">
        <v>6.7484662576687116E-2</v>
      </c>
      <c r="F374" s="2">
        <f t="shared" si="7"/>
        <v>1.0070788320610018</v>
      </c>
      <c r="H374" s="3">
        <v>2</v>
      </c>
      <c r="I374" s="3">
        <v>20</v>
      </c>
      <c r="J374" s="3">
        <v>10</v>
      </c>
      <c r="K374" s="2">
        <v>0.48727272727272725</v>
      </c>
    </row>
    <row r="375" spans="2:11">
      <c r="B375" s="3">
        <v>2</v>
      </c>
      <c r="C375" s="3">
        <v>22</v>
      </c>
      <c r="D375" s="3">
        <v>38</v>
      </c>
      <c r="E375" s="2">
        <v>6.7500000000000004E-2</v>
      </c>
      <c r="F375" s="2">
        <f t="shared" si="7"/>
        <v>1.0073077136137429</v>
      </c>
      <c r="H375" s="3">
        <v>1</v>
      </c>
      <c r="I375" s="3">
        <v>26</v>
      </c>
      <c r="J375" s="3">
        <v>4</v>
      </c>
      <c r="K375" s="2">
        <v>0.49</v>
      </c>
    </row>
    <row r="376" spans="2:11">
      <c r="B376" s="3">
        <v>1</v>
      </c>
      <c r="C376" s="3">
        <v>26</v>
      </c>
      <c r="D376" s="3">
        <v>45</v>
      </c>
      <c r="E376" s="2">
        <v>6.8148148148148152E-2</v>
      </c>
      <c r="F376" s="2">
        <f t="shared" si="7"/>
        <v>1.0169800784906924</v>
      </c>
      <c r="H376" s="3">
        <v>1</v>
      </c>
      <c r="I376" s="3">
        <v>22</v>
      </c>
      <c r="J376" s="3">
        <v>10</v>
      </c>
      <c r="K376" s="2">
        <v>0.4908321579689704</v>
      </c>
    </row>
    <row r="377" spans="2:11">
      <c r="B377" s="3">
        <v>2</v>
      </c>
      <c r="C377" s="3">
        <v>10</v>
      </c>
      <c r="D377" s="3">
        <v>39</v>
      </c>
      <c r="E377" s="2">
        <v>6.8217054263565891E-2</v>
      </c>
      <c r="F377" s="2">
        <f t="shared" si="7"/>
        <v>1.0180083697732916</v>
      </c>
      <c r="H377" s="3">
        <v>2</v>
      </c>
      <c r="I377" s="3">
        <v>12</v>
      </c>
      <c r="J377" s="3">
        <v>45</v>
      </c>
      <c r="K377" s="2">
        <v>0.49354838709677418</v>
      </c>
    </row>
    <row r="378" spans="2:11">
      <c r="B378" s="3">
        <v>1</v>
      </c>
      <c r="C378" s="3">
        <v>14</v>
      </c>
      <c r="D378" s="3">
        <v>33</v>
      </c>
      <c r="E378" s="2">
        <v>6.8376068376068383E-2</v>
      </c>
      <c r="F378" s="2">
        <f t="shared" si="7"/>
        <v>1.0203813496562133</v>
      </c>
      <c r="H378" s="3">
        <v>2</v>
      </c>
      <c r="I378" s="3">
        <v>14</v>
      </c>
      <c r="J378" s="3">
        <v>31</v>
      </c>
      <c r="K378" s="2">
        <v>0.51590909090909087</v>
      </c>
    </row>
    <row r="379" spans="2:11">
      <c r="B379" s="3">
        <v>1</v>
      </c>
      <c r="C379" s="3">
        <v>29</v>
      </c>
      <c r="D379" s="3">
        <v>45</v>
      </c>
      <c r="E379" s="2">
        <v>6.8421052631578952E-2</v>
      </c>
      <c r="F379" s="2">
        <f t="shared" si="7"/>
        <v>1.0210526531757238</v>
      </c>
      <c r="H379" s="3">
        <v>1</v>
      </c>
      <c r="I379" s="3">
        <v>9</v>
      </c>
      <c r="J379" s="3">
        <v>38</v>
      </c>
      <c r="K379" s="2">
        <v>0.51903114186851207</v>
      </c>
    </row>
    <row r="380" spans="2:11">
      <c r="B380" s="3">
        <v>1</v>
      </c>
      <c r="C380" s="3">
        <v>18</v>
      </c>
      <c r="D380" s="3">
        <v>33</v>
      </c>
      <c r="E380" s="2">
        <v>6.9047619047619052E-2</v>
      </c>
      <c r="F380" s="2">
        <f t="shared" si="7"/>
        <v>1.0304029521974796</v>
      </c>
      <c r="H380" s="3">
        <v>1</v>
      </c>
      <c r="I380" s="3">
        <v>18</v>
      </c>
      <c r="J380" s="3">
        <v>4</v>
      </c>
      <c r="K380" s="2">
        <v>0.52134831460674158</v>
      </c>
    </row>
    <row r="381" spans="2:11">
      <c r="B381" s="3">
        <v>1</v>
      </c>
      <c r="C381" s="3">
        <v>25</v>
      </c>
      <c r="D381" s="3">
        <v>23</v>
      </c>
      <c r="E381" s="2">
        <v>6.9124423963133647E-2</v>
      </c>
      <c r="F381" s="2">
        <f t="shared" si="7"/>
        <v>1.0315491178840173</v>
      </c>
      <c r="H381" s="3">
        <v>2</v>
      </c>
      <c r="I381" s="3">
        <v>14</v>
      </c>
      <c r="J381" s="3">
        <v>26</v>
      </c>
      <c r="K381" s="2">
        <v>0.52981651376146788</v>
      </c>
    </row>
    <row r="382" spans="2:11">
      <c r="B382" s="3">
        <v>1</v>
      </c>
      <c r="C382" s="3">
        <v>22</v>
      </c>
      <c r="D382" s="3">
        <v>9</v>
      </c>
      <c r="E382" s="2">
        <v>6.9264069264069264E-2</v>
      </c>
      <c r="F382" s="2">
        <f t="shared" si="7"/>
        <v>1.0336330554959041</v>
      </c>
      <c r="H382" s="3">
        <v>2</v>
      </c>
      <c r="I382" s="3">
        <v>5</v>
      </c>
      <c r="J382" s="3">
        <v>36</v>
      </c>
      <c r="K382" s="2">
        <v>0.53405017921146958</v>
      </c>
    </row>
    <row r="383" spans="2:11">
      <c r="B383" s="3">
        <v>1</v>
      </c>
      <c r="C383" s="3">
        <v>21</v>
      </c>
      <c r="D383" s="3">
        <v>30</v>
      </c>
      <c r="E383" s="2">
        <v>6.9541029207232263E-2</v>
      </c>
      <c r="F383" s="2">
        <f t="shared" si="7"/>
        <v>1.0377661501197577</v>
      </c>
      <c r="H383" s="3">
        <v>1</v>
      </c>
      <c r="I383" s="3">
        <v>11</v>
      </c>
      <c r="J383" s="3">
        <v>32</v>
      </c>
      <c r="K383" s="2">
        <v>0.54320987654320985</v>
      </c>
    </row>
    <row r="384" spans="2:11">
      <c r="B384" s="3">
        <v>1</v>
      </c>
      <c r="C384" s="3">
        <v>30</v>
      </c>
      <c r="D384" s="3">
        <v>5</v>
      </c>
      <c r="E384" s="2">
        <v>6.962576153176675E-2</v>
      </c>
      <c r="F384" s="2">
        <f t="shared" si="7"/>
        <v>1.0390306171434023</v>
      </c>
      <c r="H384" s="3">
        <v>1</v>
      </c>
      <c r="I384" s="3">
        <v>27</v>
      </c>
      <c r="J384" s="3">
        <v>23</v>
      </c>
      <c r="K384" s="2">
        <v>0.58144329896907221</v>
      </c>
    </row>
    <row r="385" spans="2:11">
      <c r="B385" s="3">
        <v>1</v>
      </c>
      <c r="C385" s="3">
        <v>20</v>
      </c>
      <c r="D385" s="3">
        <v>32</v>
      </c>
      <c r="E385" s="2">
        <v>6.9832402234636867E-2</v>
      </c>
      <c r="F385" s="2">
        <f t="shared" si="7"/>
        <v>1.0421143323129969</v>
      </c>
      <c r="H385" s="3">
        <v>2</v>
      </c>
      <c r="I385" s="3">
        <v>30</v>
      </c>
      <c r="J385" s="3">
        <v>39</v>
      </c>
      <c r="K385" s="2">
        <v>0.59642857142857142</v>
      </c>
    </row>
    <row r="386" spans="2:11">
      <c r="B386" s="3">
        <v>2</v>
      </c>
      <c r="C386" s="3">
        <v>2</v>
      </c>
      <c r="D386" s="3">
        <v>21</v>
      </c>
      <c r="E386" s="2">
        <v>6.9970845481049565E-2</v>
      </c>
      <c r="F386" s="2">
        <f t="shared" si="7"/>
        <v>1.044180331572393</v>
      </c>
      <c r="H386" s="3">
        <v>1</v>
      </c>
      <c r="I386" s="3">
        <v>23</v>
      </c>
      <c r="J386" s="3">
        <v>14</v>
      </c>
      <c r="K386" s="2">
        <v>0.5992366412213741</v>
      </c>
    </row>
    <row r="387" spans="2:11">
      <c r="B387" s="3">
        <v>2</v>
      </c>
      <c r="C387" s="3">
        <v>21</v>
      </c>
      <c r="D387" s="3">
        <v>20</v>
      </c>
      <c r="E387" s="2">
        <v>6.9983136593591899E-2</v>
      </c>
      <c r="F387" s="2">
        <f t="shared" si="7"/>
        <v>1.044363752794212</v>
      </c>
      <c r="H387" s="3">
        <v>1</v>
      </c>
      <c r="I387" s="3">
        <v>28</v>
      </c>
      <c r="J387" s="3">
        <v>43</v>
      </c>
      <c r="K387" s="2">
        <v>0.62250712250712248</v>
      </c>
    </row>
    <row r="388" spans="2:11">
      <c r="B388" s="3">
        <v>2</v>
      </c>
      <c r="C388" s="3">
        <v>13</v>
      </c>
      <c r="D388" s="3">
        <v>5</v>
      </c>
      <c r="E388" s="2">
        <v>7.0217917675544791E-2</v>
      </c>
      <c r="F388" s="2">
        <f t="shared" ref="F388:F451" si="8">+E388/$E$549</f>
        <v>1.0478674090143858</v>
      </c>
      <c r="H388" s="3">
        <v>1</v>
      </c>
      <c r="I388" s="3">
        <v>4</v>
      </c>
      <c r="J388" s="3">
        <v>32</v>
      </c>
      <c r="K388" s="2">
        <v>0.6265486725663717</v>
      </c>
    </row>
    <row r="389" spans="2:11">
      <c r="B389" s="3">
        <v>2</v>
      </c>
      <c r="C389" s="3">
        <v>16</v>
      </c>
      <c r="D389" s="3">
        <v>19</v>
      </c>
      <c r="E389" s="2">
        <v>7.1530758226037203E-2</v>
      </c>
      <c r="F389" s="2">
        <f t="shared" si="8"/>
        <v>1.0674590299515105</v>
      </c>
      <c r="H389" s="3">
        <v>1</v>
      </c>
      <c r="I389" s="3">
        <v>24</v>
      </c>
      <c r="J389" s="3">
        <v>9</v>
      </c>
      <c r="K389" s="2">
        <v>0.62977867203219318</v>
      </c>
    </row>
    <row r="390" spans="2:11">
      <c r="B390" s="3">
        <v>2</v>
      </c>
      <c r="C390" s="3">
        <v>30</v>
      </c>
      <c r="D390" s="3">
        <v>28</v>
      </c>
      <c r="E390" s="2">
        <v>7.1942446043165464E-2</v>
      </c>
      <c r="F390" s="2">
        <f t="shared" si="8"/>
        <v>1.0736026790447566</v>
      </c>
      <c r="H390" s="3">
        <v>1</v>
      </c>
      <c r="I390" s="3">
        <v>6</v>
      </c>
      <c r="J390" s="3">
        <v>46</v>
      </c>
      <c r="K390" s="2">
        <v>0.66274509803921566</v>
      </c>
    </row>
    <row r="391" spans="2:11">
      <c r="B391" s="3">
        <v>2</v>
      </c>
      <c r="C391" s="3">
        <v>6</v>
      </c>
      <c r="D391" s="3">
        <v>8</v>
      </c>
      <c r="E391" s="2">
        <v>7.2727272727272724E-2</v>
      </c>
      <c r="F391" s="2">
        <f t="shared" si="8"/>
        <v>1.0853147082706993</v>
      </c>
      <c r="H391" s="3">
        <v>2</v>
      </c>
      <c r="I391" s="3">
        <v>25</v>
      </c>
      <c r="J391" s="3">
        <v>34</v>
      </c>
      <c r="K391" s="2">
        <v>0.67209775967413443</v>
      </c>
    </row>
    <row r="392" spans="2:11">
      <c r="B392" s="3">
        <v>1</v>
      </c>
      <c r="C392" s="3">
        <v>18</v>
      </c>
      <c r="D392" s="3">
        <v>13</v>
      </c>
      <c r="E392" s="2">
        <v>7.3170731707317069E-2</v>
      </c>
      <c r="F392" s="2">
        <f t="shared" si="8"/>
        <v>1.091932480882106</v>
      </c>
      <c r="H392" s="3">
        <v>1</v>
      </c>
      <c r="I392" s="3">
        <v>26</v>
      </c>
      <c r="J392" s="3">
        <v>26</v>
      </c>
      <c r="K392" s="2">
        <v>0.73653566229985445</v>
      </c>
    </row>
    <row r="393" spans="2:11">
      <c r="B393" s="3">
        <v>1</v>
      </c>
      <c r="C393" s="3">
        <v>27</v>
      </c>
      <c r="D393" s="3">
        <v>10</v>
      </c>
      <c r="E393" s="2">
        <v>7.3593073593073599E-2</v>
      </c>
      <c r="F393" s="2">
        <f t="shared" si="8"/>
        <v>1.0982351214643982</v>
      </c>
      <c r="H393" s="3">
        <v>2</v>
      </c>
      <c r="I393" s="3">
        <v>25</v>
      </c>
      <c r="J393" s="3">
        <v>28</v>
      </c>
      <c r="K393" s="2">
        <v>0.85833333333333328</v>
      </c>
    </row>
    <row r="394" spans="2:11">
      <c r="B394" s="3">
        <v>2</v>
      </c>
      <c r="C394" s="3">
        <v>13</v>
      </c>
      <c r="D394" s="3">
        <v>25</v>
      </c>
      <c r="E394" s="2">
        <v>7.3809523809523811E-2</v>
      </c>
      <c r="F394" s="2">
        <f t="shared" si="8"/>
        <v>1.1014652247628229</v>
      </c>
      <c r="H394" s="3">
        <v>1</v>
      </c>
      <c r="I394" s="3">
        <v>5</v>
      </c>
      <c r="J394" s="3">
        <v>20</v>
      </c>
      <c r="K394" s="2">
        <v>1</v>
      </c>
    </row>
    <row r="395" spans="2:11">
      <c r="B395" s="3">
        <v>2</v>
      </c>
      <c r="C395" s="3">
        <v>9</v>
      </c>
      <c r="D395" s="3">
        <v>22</v>
      </c>
      <c r="E395" s="2">
        <v>7.5709779179810727E-2</v>
      </c>
      <c r="F395" s="2">
        <f t="shared" si="8"/>
        <v>1.129822882426911</v>
      </c>
      <c r="H395" s="3">
        <v>1</v>
      </c>
      <c r="I395" s="3">
        <v>20</v>
      </c>
      <c r="J395" s="3">
        <v>7</v>
      </c>
      <c r="K395" s="2">
        <v>1.1002277904328017</v>
      </c>
    </row>
    <row r="396" spans="2:11">
      <c r="B396" s="3">
        <v>1</v>
      </c>
      <c r="C396" s="3">
        <v>25</v>
      </c>
      <c r="D396" s="3">
        <v>25</v>
      </c>
      <c r="E396" s="2">
        <v>7.5774971297359356E-2</v>
      </c>
      <c r="F396" s="2">
        <f t="shared" si="8"/>
        <v>1.130795749432445</v>
      </c>
    </row>
    <row r="397" spans="2:11">
      <c r="B397" s="3">
        <v>2</v>
      </c>
      <c r="C397" s="3">
        <v>5</v>
      </c>
      <c r="D397" s="3">
        <v>26</v>
      </c>
      <c r="E397" s="2">
        <v>7.586206896551724E-2</v>
      </c>
      <c r="F397" s="2">
        <f t="shared" si="8"/>
        <v>1.1320955146616778</v>
      </c>
    </row>
    <row r="398" spans="2:11">
      <c r="B398" s="3">
        <v>2</v>
      </c>
      <c r="C398" s="3">
        <v>23</v>
      </c>
      <c r="D398" s="3">
        <v>46</v>
      </c>
      <c r="E398" s="2">
        <v>7.7170418006430874E-2</v>
      </c>
      <c r="F398" s="2">
        <f t="shared" si="8"/>
        <v>1.15162010845444</v>
      </c>
    </row>
    <row r="399" spans="2:11">
      <c r="B399" s="3">
        <v>2</v>
      </c>
      <c r="C399" s="3">
        <v>22</v>
      </c>
      <c r="D399" s="3">
        <v>36</v>
      </c>
      <c r="E399" s="2">
        <v>7.7209797657081997E-2</v>
      </c>
      <c r="F399" s="2">
        <f t="shared" si="8"/>
        <v>1.1522077740227405</v>
      </c>
    </row>
    <row r="400" spans="2:11">
      <c r="B400" s="3">
        <v>2</v>
      </c>
      <c r="C400" s="3">
        <v>13</v>
      </c>
      <c r="D400" s="3">
        <v>17</v>
      </c>
      <c r="E400" s="2">
        <v>7.7235772357723581E-2</v>
      </c>
      <c r="F400" s="2">
        <f t="shared" si="8"/>
        <v>1.1525953964866675</v>
      </c>
    </row>
    <row r="401" spans="2:6">
      <c r="B401" s="3">
        <v>2</v>
      </c>
      <c r="C401" s="3">
        <v>3</v>
      </c>
      <c r="D401" s="3">
        <v>42</v>
      </c>
      <c r="E401" s="2">
        <v>7.746478873239436E-2</v>
      </c>
      <c r="F401" s="2">
        <f t="shared" si="8"/>
        <v>1.1560130255348118</v>
      </c>
    </row>
    <row r="402" spans="2:6">
      <c r="B402" s="3">
        <v>2</v>
      </c>
      <c r="C402" s="3">
        <v>11</v>
      </c>
      <c r="D402" s="3">
        <v>36</v>
      </c>
      <c r="E402" s="2">
        <v>7.8231292517006806E-2</v>
      </c>
      <c r="F402" s="2">
        <f t="shared" si="8"/>
        <v>1.1674516207163561</v>
      </c>
    </row>
    <row r="403" spans="2:6">
      <c r="B403" s="3">
        <v>2</v>
      </c>
      <c r="C403" s="3">
        <v>23</v>
      </c>
      <c r="D403" s="3">
        <v>11</v>
      </c>
      <c r="E403" s="2">
        <v>7.8313253012048195E-2</v>
      </c>
      <c r="F403" s="2">
        <f t="shared" si="8"/>
        <v>1.1686747235143826</v>
      </c>
    </row>
    <row r="404" spans="2:6">
      <c r="B404" s="3">
        <v>2</v>
      </c>
      <c r="C404" s="3">
        <v>13</v>
      </c>
      <c r="D404" s="3">
        <v>35</v>
      </c>
      <c r="E404" s="2">
        <v>7.8608247422680411E-2</v>
      </c>
      <c r="F404" s="2">
        <f t="shared" si="8"/>
        <v>1.1730769478892384</v>
      </c>
    </row>
    <row r="405" spans="2:6">
      <c r="B405" s="3">
        <v>2</v>
      </c>
      <c r="C405" s="3">
        <v>30</v>
      </c>
      <c r="D405" s="3">
        <v>33</v>
      </c>
      <c r="E405" s="2">
        <v>7.9563182527301088E-2</v>
      </c>
      <c r="F405" s="2">
        <f t="shared" si="8"/>
        <v>1.1873275182134602</v>
      </c>
    </row>
    <row r="406" spans="2:6">
      <c r="B406" s="3">
        <v>2</v>
      </c>
      <c r="C406" s="3">
        <v>21</v>
      </c>
      <c r="D406" s="3">
        <v>9</v>
      </c>
      <c r="E406" s="2">
        <v>0.08</v>
      </c>
      <c r="F406" s="2">
        <f t="shared" si="8"/>
        <v>1.1938461790977692</v>
      </c>
    </row>
    <row r="407" spans="2:6">
      <c r="B407" s="3">
        <v>2</v>
      </c>
      <c r="C407" s="3">
        <v>12</v>
      </c>
      <c r="D407" s="3">
        <v>38</v>
      </c>
      <c r="E407" s="2">
        <v>8.0586080586080591E-2</v>
      </c>
      <c r="F407" s="2">
        <f t="shared" si="8"/>
        <v>1.2025923049519656</v>
      </c>
    </row>
    <row r="408" spans="2:6">
      <c r="B408" s="3">
        <v>2</v>
      </c>
      <c r="C408" s="3">
        <v>4</v>
      </c>
      <c r="D408" s="3">
        <v>29</v>
      </c>
      <c r="E408" s="2">
        <v>8.0888888888888885E-2</v>
      </c>
      <c r="F408" s="2">
        <f t="shared" si="8"/>
        <v>1.2071111366433001</v>
      </c>
    </row>
    <row r="409" spans="2:6">
      <c r="B409" s="3">
        <v>1</v>
      </c>
      <c r="C409" s="3">
        <v>13</v>
      </c>
      <c r="D409" s="3">
        <v>45</v>
      </c>
      <c r="E409" s="2">
        <v>8.1300813008130079E-2</v>
      </c>
      <c r="F409" s="2">
        <f t="shared" si="8"/>
        <v>1.213258312091229</v>
      </c>
    </row>
    <row r="410" spans="2:6">
      <c r="B410" s="3">
        <v>1</v>
      </c>
      <c r="C410" s="3">
        <v>13</v>
      </c>
      <c r="D410" s="3">
        <v>31</v>
      </c>
      <c r="E410" s="2">
        <v>8.143322475570032E-2</v>
      </c>
      <c r="F410" s="2">
        <f t="shared" si="8"/>
        <v>1.2152343028275339</v>
      </c>
    </row>
    <row r="411" spans="2:6">
      <c r="B411" s="3">
        <v>2</v>
      </c>
      <c r="C411" s="3">
        <v>4</v>
      </c>
      <c r="D411" s="3">
        <v>33</v>
      </c>
      <c r="E411" s="2">
        <v>8.1761006289308172E-2</v>
      </c>
      <c r="F411" s="2">
        <f t="shared" si="8"/>
        <v>1.2201258119709906</v>
      </c>
    </row>
    <row r="412" spans="2:6">
      <c r="B412" s="3">
        <v>1</v>
      </c>
      <c r="C412" s="3">
        <v>22</v>
      </c>
      <c r="D412" s="3">
        <v>10</v>
      </c>
      <c r="E412" s="2">
        <v>8.2813891362422079E-2</v>
      </c>
      <c r="F412" s="2">
        <f t="shared" si="8"/>
        <v>1.2358380972405669</v>
      </c>
    </row>
    <row r="413" spans="2:6">
      <c r="B413" s="3">
        <v>1</v>
      </c>
      <c r="C413" s="3">
        <v>11</v>
      </c>
      <c r="D413" s="3">
        <v>23</v>
      </c>
      <c r="E413" s="2">
        <v>8.2908163265306117E-2</v>
      </c>
      <c r="F413" s="2">
        <f t="shared" si="8"/>
        <v>1.2372449241287469</v>
      </c>
    </row>
    <row r="414" spans="2:6">
      <c r="B414" s="3">
        <v>1</v>
      </c>
      <c r="C414" s="3">
        <v>13</v>
      </c>
      <c r="D414" s="3">
        <v>33</v>
      </c>
      <c r="E414" s="2">
        <v>8.4134615384615391E-2</v>
      </c>
      <c r="F414" s="2">
        <f t="shared" si="8"/>
        <v>1.2555473638347936</v>
      </c>
    </row>
    <row r="415" spans="2:6">
      <c r="B415" s="3">
        <v>1</v>
      </c>
      <c r="C415" s="3">
        <v>26</v>
      </c>
      <c r="D415" s="3">
        <v>5</v>
      </c>
      <c r="E415" s="2">
        <v>8.4188911704312114E-2</v>
      </c>
      <c r="F415" s="2">
        <f t="shared" si="8"/>
        <v>1.2563576320074061</v>
      </c>
    </row>
    <row r="416" spans="2:6">
      <c r="B416" s="3">
        <v>1</v>
      </c>
      <c r="C416" s="3">
        <v>14</v>
      </c>
      <c r="D416" s="3">
        <v>26</v>
      </c>
      <c r="E416" s="2">
        <v>8.4275436793422406E-2</v>
      </c>
      <c r="F416" s="2">
        <f t="shared" si="8"/>
        <v>1.2576488525952862</v>
      </c>
    </row>
    <row r="417" spans="2:6">
      <c r="B417" s="3">
        <v>2</v>
      </c>
      <c r="C417" s="3">
        <v>15</v>
      </c>
      <c r="D417" s="3">
        <v>24</v>
      </c>
      <c r="E417" s="2">
        <v>8.45771144278607E-2</v>
      </c>
      <c r="F417" s="2">
        <f t="shared" si="8"/>
        <v>1.262150811235204</v>
      </c>
    </row>
    <row r="418" spans="2:6">
      <c r="B418" s="3">
        <v>1</v>
      </c>
      <c r="C418" s="3">
        <v>3</v>
      </c>
      <c r="D418" s="3">
        <v>33</v>
      </c>
      <c r="E418" s="2">
        <v>8.4581923634606093E-2</v>
      </c>
      <c r="F418" s="2">
        <f t="shared" si="8"/>
        <v>1.2622225793989224</v>
      </c>
    </row>
    <row r="419" spans="2:6">
      <c r="B419" s="3">
        <v>2</v>
      </c>
      <c r="C419" s="3">
        <v>30</v>
      </c>
      <c r="D419" s="3">
        <v>42</v>
      </c>
      <c r="E419" s="2">
        <v>8.4592145015105744E-2</v>
      </c>
      <c r="F419" s="2">
        <f t="shared" si="8"/>
        <v>1.2623751138496051</v>
      </c>
    </row>
    <row r="420" spans="2:6">
      <c r="B420" s="3">
        <v>1</v>
      </c>
      <c r="C420" s="3">
        <v>28</v>
      </c>
      <c r="D420" s="3">
        <v>8</v>
      </c>
      <c r="E420" s="2">
        <v>8.4788029925187039E-2</v>
      </c>
      <c r="F420" s="2">
        <f t="shared" si="8"/>
        <v>1.2652983194926484</v>
      </c>
    </row>
    <row r="421" spans="2:6">
      <c r="B421" s="3">
        <v>2</v>
      </c>
      <c r="C421" s="3">
        <v>16</v>
      </c>
      <c r="D421" s="3">
        <v>7</v>
      </c>
      <c r="E421" s="2">
        <v>8.5020242914979755E-2</v>
      </c>
      <c r="F421" s="2">
        <f t="shared" si="8"/>
        <v>1.2687636518751597</v>
      </c>
    </row>
    <row r="422" spans="2:6">
      <c r="B422" s="3">
        <v>1</v>
      </c>
      <c r="C422" s="3">
        <v>30</v>
      </c>
      <c r="D422" s="3">
        <v>42</v>
      </c>
      <c r="E422" s="2">
        <v>8.5496183206106871E-2</v>
      </c>
      <c r="F422" s="2">
        <f t="shared" si="8"/>
        <v>1.2758661456006695</v>
      </c>
    </row>
    <row r="423" spans="2:6">
      <c r="B423" s="3">
        <v>1</v>
      </c>
      <c r="C423" s="3">
        <v>15</v>
      </c>
      <c r="D423" s="3">
        <v>32</v>
      </c>
      <c r="E423" s="2">
        <v>8.6699507389162558E-2</v>
      </c>
      <c r="F423" s="2">
        <f t="shared" si="8"/>
        <v>1.2938234453276318</v>
      </c>
    </row>
    <row r="424" spans="2:6">
      <c r="B424" s="3">
        <v>1</v>
      </c>
      <c r="C424" s="3">
        <v>14</v>
      </c>
      <c r="D424" s="3">
        <v>32</v>
      </c>
      <c r="E424" s="2">
        <v>8.7378640776699032E-2</v>
      </c>
      <c r="F424" s="2">
        <f t="shared" si="8"/>
        <v>1.3039582053252334</v>
      </c>
    </row>
    <row r="425" spans="2:6">
      <c r="B425" s="3">
        <v>2</v>
      </c>
      <c r="C425" s="3">
        <v>30</v>
      </c>
      <c r="D425" s="3">
        <v>6</v>
      </c>
      <c r="E425" s="2">
        <v>8.7673611111111105E-2</v>
      </c>
      <c r="F425" s="2">
        <f t="shared" si="8"/>
        <v>1.3083600704087965</v>
      </c>
    </row>
    <row r="426" spans="2:6">
      <c r="B426" s="3">
        <v>1</v>
      </c>
      <c r="C426" s="3">
        <v>26</v>
      </c>
      <c r="D426" s="3">
        <v>35</v>
      </c>
      <c r="E426" s="2">
        <v>8.8235294117647065E-2</v>
      </c>
      <c r="F426" s="2">
        <f t="shared" si="8"/>
        <v>1.3167421092990104</v>
      </c>
    </row>
    <row r="427" spans="2:6">
      <c r="B427" s="3">
        <v>2</v>
      </c>
      <c r="C427" s="3">
        <v>12</v>
      </c>
      <c r="D427" s="3">
        <v>40</v>
      </c>
      <c r="E427" s="2">
        <v>8.8589652728561299E-2</v>
      </c>
      <c r="F427" s="2">
        <f t="shared" si="8"/>
        <v>1.3220302302198899</v>
      </c>
    </row>
    <row r="428" spans="2:6">
      <c r="B428" s="3">
        <v>1</v>
      </c>
      <c r="C428" s="3">
        <v>10</v>
      </c>
      <c r="D428" s="3">
        <v>22</v>
      </c>
      <c r="E428" s="2">
        <v>8.8942307692307696E-2</v>
      </c>
      <c r="F428" s="2">
        <f t="shared" si="8"/>
        <v>1.3272929274824961</v>
      </c>
    </row>
    <row r="429" spans="2:6">
      <c r="B429" s="3">
        <v>2</v>
      </c>
      <c r="C429" s="3">
        <v>8</v>
      </c>
      <c r="D429" s="3">
        <v>4</v>
      </c>
      <c r="E429" s="2">
        <v>8.8964927288280579E-2</v>
      </c>
      <c r="F429" s="2">
        <f t="shared" si="8"/>
        <v>1.3276304814603079</v>
      </c>
    </row>
    <row r="430" spans="2:6">
      <c r="B430" s="3">
        <v>2</v>
      </c>
      <c r="C430" s="3">
        <v>25</v>
      </c>
      <c r="D430" s="3">
        <v>3</v>
      </c>
      <c r="E430" s="2">
        <v>8.9715536105032828E-2</v>
      </c>
      <c r="F430" s="2">
        <f t="shared" si="8"/>
        <v>1.3388318748087678</v>
      </c>
    </row>
    <row r="431" spans="2:6">
      <c r="B431" s="3">
        <v>2</v>
      </c>
      <c r="C431" s="3">
        <v>7</v>
      </c>
      <c r="D431" s="3">
        <v>44</v>
      </c>
      <c r="E431" s="2">
        <v>9.1059602649006616E-2</v>
      </c>
      <c r="F431" s="2">
        <f t="shared" si="8"/>
        <v>1.3588894836584708</v>
      </c>
    </row>
    <row r="432" spans="2:6">
      <c r="B432" s="3">
        <v>1</v>
      </c>
      <c r="C432" s="3">
        <v>11</v>
      </c>
      <c r="D432" s="3">
        <v>44</v>
      </c>
      <c r="E432" s="2">
        <v>9.1656874265569913E-2</v>
      </c>
      <c r="F432" s="2">
        <f t="shared" si="8"/>
        <v>1.3678026141249413</v>
      </c>
    </row>
    <row r="433" spans="2:6">
      <c r="B433" s="3">
        <v>2</v>
      </c>
      <c r="C433" s="3">
        <v>24</v>
      </c>
      <c r="D433" s="3">
        <v>6</v>
      </c>
      <c r="E433" s="2">
        <v>9.166666666666666E-2</v>
      </c>
      <c r="F433" s="2">
        <f t="shared" si="8"/>
        <v>1.3679487468828606</v>
      </c>
    </row>
    <row r="434" spans="2:6">
      <c r="B434" s="3">
        <v>2</v>
      </c>
      <c r="C434" s="3">
        <v>16</v>
      </c>
      <c r="D434" s="3">
        <v>26</v>
      </c>
      <c r="E434" s="2">
        <v>9.2077087794432549E-2</v>
      </c>
      <c r="F434" s="2">
        <f t="shared" si="8"/>
        <v>1.3740734930729144</v>
      </c>
    </row>
    <row r="435" spans="2:6">
      <c r="B435" s="3">
        <v>2</v>
      </c>
      <c r="C435" s="3">
        <v>27</v>
      </c>
      <c r="D435" s="3">
        <v>14</v>
      </c>
      <c r="E435" s="2">
        <v>9.2105263157894732E-2</v>
      </c>
      <c r="F435" s="2">
        <f t="shared" si="8"/>
        <v>1.3744939561980896</v>
      </c>
    </row>
    <row r="436" spans="2:6">
      <c r="B436" s="3">
        <v>1</v>
      </c>
      <c r="C436" s="3">
        <v>5</v>
      </c>
      <c r="D436" s="3">
        <v>7</v>
      </c>
      <c r="E436" s="2">
        <v>9.2219020172910657E-2</v>
      </c>
      <c r="F436" s="2">
        <f t="shared" si="8"/>
        <v>1.3761915609196187</v>
      </c>
    </row>
    <row r="437" spans="2:6">
      <c r="B437" s="3">
        <v>2</v>
      </c>
      <c r="C437" s="3">
        <v>28</v>
      </c>
      <c r="D437" s="3">
        <v>24</v>
      </c>
      <c r="E437" s="2">
        <v>9.2709270927092705E-2</v>
      </c>
      <c r="F437" s="2">
        <f t="shared" si="8"/>
        <v>1.3835076107906192</v>
      </c>
    </row>
    <row r="438" spans="2:6">
      <c r="B438" s="3">
        <v>2</v>
      </c>
      <c r="C438" s="3">
        <v>12</v>
      </c>
      <c r="D438" s="3">
        <v>46</v>
      </c>
      <c r="E438" s="2">
        <v>9.3085106382978719E-2</v>
      </c>
      <c r="F438" s="2">
        <f t="shared" si="8"/>
        <v>1.3891162323278565</v>
      </c>
    </row>
    <row r="439" spans="2:6">
      <c r="B439" s="3">
        <v>2</v>
      </c>
      <c r="C439" s="3">
        <v>24</v>
      </c>
      <c r="D439" s="3">
        <v>5</v>
      </c>
      <c r="E439" s="2">
        <v>9.4276094276094277E-2</v>
      </c>
      <c r="F439" s="2">
        <f t="shared" si="8"/>
        <v>1.4068894366472029</v>
      </c>
    </row>
    <row r="440" spans="2:6">
      <c r="B440" s="3">
        <v>2</v>
      </c>
      <c r="C440" s="3">
        <v>20</v>
      </c>
      <c r="D440" s="3">
        <v>45</v>
      </c>
      <c r="E440" s="2">
        <v>9.4650205761316872E-2</v>
      </c>
      <c r="F440" s="2">
        <f t="shared" si="8"/>
        <v>1.4124723312370728</v>
      </c>
    </row>
    <row r="441" spans="2:6">
      <c r="B441" s="3">
        <v>1</v>
      </c>
      <c r="C441" s="3">
        <v>14</v>
      </c>
      <c r="D441" s="3">
        <v>18</v>
      </c>
      <c r="E441" s="2">
        <v>9.5930232558139539E-2</v>
      </c>
      <c r="F441" s="2">
        <f t="shared" si="8"/>
        <v>1.4315742699936915</v>
      </c>
    </row>
    <row r="442" spans="2:6">
      <c r="B442" s="3">
        <v>2</v>
      </c>
      <c r="C442" s="3">
        <v>4</v>
      </c>
      <c r="D442" s="3">
        <v>28</v>
      </c>
      <c r="E442" s="2">
        <v>9.6103896103896108E-2</v>
      </c>
      <c r="F442" s="2">
        <f t="shared" si="8"/>
        <v>1.434165864500567</v>
      </c>
    </row>
    <row r="443" spans="2:6">
      <c r="B443" s="3">
        <v>2</v>
      </c>
      <c r="C443" s="3">
        <v>5</v>
      </c>
      <c r="D443" s="3">
        <v>7</v>
      </c>
      <c r="E443" s="2">
        <v>9.6695226438188495E-2</v>
      </c>
      <c r="F443" s="2">
        <f t="shared" si="8"/>
        <v>1.4429903327528117</v>
      </c>
    </row>
    <row r="444" spans="2:6">
      <c r="B444" s="3">
        <v>2</v>
      </c>
      <c r="C444" s="3">
        <v>7</v>
      </c>
      <c r="D444" s="3">
        <v>3</v>
      </c>
      <c r="E444" s="2">
        <v>9.8591549295774641E-2</v>
      </c>
      <c r="F444" s="2">
        <f t="shared" si="8"/>
        <v>1.471289305226124</v>
      </c>
    </row>
    <row r="445" spans="2:6">
      <c r="B445" s="3">
        <v>1</v>
      </c>
      <c r="C445" s="3">
        <v>25</v>
      </c>
      <c r="D445" s="3">
        <v>11</v>
      </c>
      <c r="E445" s="2">
        <v>9.8958333333333329E-2</v>
      </c>
      <c r="F445" s="2">
        <f t="shared" si="8"/>
        <v>1.4767628517485427</v>
      </c>
    </row>
    <row r="446" spans="2:6">
      <c r="B446" s="3">
        <v>2</v>
      </c>
      <c r="C446" s="3">
        <v>8</v>
      </c>
      <c r="D446" s="3">
        <v>12</v>
      </c>
      <c r="E446" s="2">
        <v>9.9236641221374045E-2</v>
      </c>
      <c r="F446" s="2">
        <f t="shared" si="8"/>
        <v>1.48091606185792</v>
      </c>
    </row>
    <row r="447" spans="2:6">
      <c r="B447" s="3">
        <v>1</v>
      </c>
      <c r="C447" s="3">
        <v>23</v>
      </c>
      <c r="D447" s="3">
        <v>34</v>
      </c>
      <c r="E447" s="2">
        <v>9.9833610648918464E-2</v>
      </c>
      <c r="F447" s="2">
        <f t="shared" si="8"/>
        <v>1.4898246827343211</v>
      </c>
    </row>
    <row r="448" spans="2:6">
      <c r="B448" s="3">
        <v>1</v>
      </c>
      <c r="C448" s="3">
        <v>6</v>
      </c>
      <c r="D448" s="3">
        <v>12</v>
      </c>
      <c r="E448" s="2">
        <v>0.10119047619047619</v>
      </c>
      <c r="F448" s="2">
        <f t="shared" si="8"/>
        <v>1.5100732920135476</v>
      </c>
    </row>
    <row r="449" spans="2:6">
      <c r="B449" s="3">
        <v>2</v>
      </c>
      <c r="C449" s="3">
        <v>29</v>
      </c>
      <c r="D449" s="3">
        <v>30</v>
      </c>
      <c r="E449" s="2">
        <v>0.10240963855421686</v>
      </c>
      <c r="F449" s="2">
        <f t="shared" si="8"/>
        <v>1.5282669461341927</v>
      </c>
    </row>
    <row r="450" spans="2:6">
      <c r="B450" s="3">
        <v>2</v>
      </c>
      <c r="C450" s="3">
        <v>10</v>
      </c>
      <c r="D450" s="3">
        <v>7</v>
      </c>
      <c r="E450" s="2">
        <v>0.1033013844515442</v>
      </c>
      <c r="F450" s="2">
        <f t="shared" si="8"/>
        <v>1.5415745390373221</v>
      </c>
    </row>
    <row r="451" spans="2:6">
      <c r="B451" s="3">
        <v>1</v>
      </c>
      <c r="C451" s="3">
        <v>4</v>
      </c>
      <c r="D451" s="3">
        <v>12</v>
      </c>
      <c r="E451" s="2">
        <v>0.10537634408602151</v>
      </c>
      <c r="F451" s="2">
        <f t="shared" si="8"/>
        <v>1.5725393219298573</v>
      </c>
    </row>
    <row r="452" spans="2:6">
      <c r="B452" s="3">
        <v>1</v>
      </c>
      <c r="C452" s="3">
        <v>14</v>
      </c>
      <c r="D452" s="3">
        <v>11</v>
      </c>
      <c r="E452" s="2">
        <v>0.10663683818046234</v>
      </c>
      <c r="F452" s="2">
        <f t="shared" ref="F452:F515" si="9">+E452/$E$549</f>
        <v>1.5913497726601511</v>
      </c>
    </row>
    <row r="453" spans="2:6">
      <c r="B453" s="3">
        <v>1</v>
      </c>
      <c r="C453" s="3">
        <v>26</v>
      </c>
      <c r="D453" s="3">
        <v>9</v>
      </c>
      <c r="E453" s="2">
        <v>0.10679611650485436</v>
      </c>
      <c r="F453" s="2">
        <f t="shared" si="9"/>
        <v>1.5937266953975076</v>
      </c>
    </row>
    <row r="454" spans="2:6">
      <c r="B454" s="3">
        <v>2</v>
      </c>
      <c r="C454" s="3">
        <v>8</v>
      </c>
      <c r="D454" s="3">
        <v>30</v>
      </c>
      <c r="E454" s="2">
        <v>0.10704225352112676</v>
      </c>
      <c r="F454" s="2">
        <f t="shared" si="9"/>
        <v>1.5973998171026491</v>
      </c>
    </row>
    <row r="455" spans="2:6">
      <c r="B455" s="3">
        <v>2</v>
      </c>
      <c r="C455" s="3">
        <v>27</v>
      </c>
      <c r="D455" s="3">
        <v>35</v>
      </c>
      <c r="E455" s="2">
        <v>0.10749185667752444</v>
      </c>
      <c r="F455" s="2">
        <f t="shared" si="9"/>
        <v>1.6041092797323449</v>
      </c>
    </row>
    <row r="456" spans="2:6">
      <c r="B456" s="3">
        <v>2</v>
      </c>
      <c r="C456" s="3">
        <v>30</v>
      </c>
      <c r="D456" s="3">
        <v>32</v>
      </c>
      <c r="E456" s="2">
        <v>0.10863509749303621</v>
      </c>
      <c r="F456" s="2">
        <f t="shared" si="9"/>
        <v>1.6211699507246866</v>
      </c>
    </row>
    <row r="457" spans="2:6">
      <c r="B457" s="3">
        <v>1</v>
      </c>
      <c r="C457" s="3">
        <v>24</v>
      </c>
      <c r="D457" s="3">
        <v>21</v>
      </c>
      <c r="E457" s="2">
        <v>0.11004784688995216</v>
      </c>
      <c r="F457" s="2">
        <f t="shared" si="9"/>
        <v>1.6422525190938215</v>
      </c>
    </row>
    <row r="458" spans="2:6">
      <c r="B458" s="3">
        <v>1</v>
      </c>
      <c r="C458" s="3">
        <v>9</v>
      </c>
      <c r="D458" s="3">
        <v>9</v>
      </c>
      <c r="E458" s="2">
        <v>0.11136363636363636</v>
      </c>
      <c r="F458" s="2">
        <f t="shared" si="9"/>
        <v>1.6618881470395084</v>
      </c>
    </row>
    <row r="459" spans="2:6">
      <c r="B459" s="3">
        <v>2</v>
      </c>
      <c r="C459" s="3">
        <v>21</v>
      </c>
      <c r="D459" s="3">
        <v>41</v>
      </c>
      <c r="E459" s="2">
        <v>0.11152073732718894</v>
      </c>
      <c r="F459" s="2">
        <f t="shared" si="9"/>
        <v>1.6642325768528812</v>
      </c>
    </row>
    <row r="460" spans="2:6">
      <c r="B460" s="3">
        <v>2</v>
      </c>
      <c r="C460" s="3">
        <v>26</v>
      </c>
      <c r="D460" s="3">
        <v>36</v>
      </c>
      <c r="E460" s="2">
        <v>0.11222780569514237</v>
      </c>
      <c r="F460" s="2">
        <f t="shared" si="9"/>
        <v>1.6747842127209074</v>
      </c>
    </row>
    <row r="461" spans="2:6">
      <c r="B461" s="3">
        <v>2</v>
      </c>
      <c r="C461" s="3">
        <v>11</v>
      </c>
      <c r="D461" s="3">
        <v>33</v>
      </c>
      <c r="E461" s="2">
        <v>0.1124031007751938</v>
      </c>
      <c r="F461" s="2">
        <f t="shared" si="9"/>
        <v>1.677400154740083</v>
      </c>
    </row>
    <row r="462" spans="2:6">
      <c r="B462" s="3">
        <v>2</v>
      </c>
      <c r="C462" s="3">
        <v>12</v>
      </c>
      <c r="D462" s="3">
        <v>12</v>
      </c>
      <c r="E462" s="2">
        <v>0.11246730601569312</v>
      </c>
      <c r="F462" s="2">
        <f t="shared" si="9"/>
        <v>1.678358294503185</v>
      </c>
    </row>
    <row r="463" spans="2:6">
      <c r="B463" s="3">
        <v>2</v>
      </c>
      <c r="C463" s="3">
        <v>22</v>
      </c>
      <c r="D463" s="3">
        <v>23</v>
      </c>
      <c r="E463" s="2">
        <v>0.11363636363636363</v>
      </c>
      <c r="F463" s="2">
        <f t="shared" si="9"/>
        <v>1.6958042316729678</v>
      </c>
    </row>
    <row r="464" spans="2:6">
      <c r="B464" s="3">
        <v>1</v>
      </c>
      <c r="C464" s="3">
        <v>22</v>
      </c>
      <c r="D464" s="3">
        <v>26</v>
      </c>
      <c r="E464" s="2">
        <v>0.11389128559102675</v>
      </c>
      <c r="F464" s="2">
        <f t="shared" si="9"/>
        <v>1.6996084516922514</v>
      </c>
    </row>
    <row r="465" spans="2:6">
      <c r="B465" s="3">
        <v>1</v>
      </c>
      <c r="C465" s="3">
        <v>28</v>
      </c>
      <c r="D465" s="3">
        <v>7</v>
      </c>
      <c r="E465" s="2">
        <v>0.11421911421911422</v>
      </c>
      <c r="F465" s="2">
        <f t="shared" si="9"/>
        <v>1.7045006636302651</v>
      </c>
    </row>
    <row r="466" spans="2:6">
      <c r="B466" s="3">
        <v>1</v>
      </c>
      <c r="C466" s="3">
        <v>9</v>
      </c>
      <c r="D466" s="3">
        <v>30</v>
      </c>
      <c r="E466" s="2">
        <v>0.11481481481481481</v>
      </c>
      <c r="F466" s="2">
        <f t="shared" si="9"/>
        <v>1.7133903496310579</v>
      </c>
    </row>
    <row r="467" spans="2:6">
      <c r="B467" s="3">
        <v>1</v>
      </c>
      <c r="C467" s="3">
        <v>21</v>
      </c>
      <c r="D467" s="3">
        <v>40</v>
      </c>
      <c r="E467" s="2">
        <v>0.11594202898550725</v>
      </c>
      <c r="F467" s="2">
        <f t="shared" si="9"/>
        <v>1.7302118537648832</v>
      </c>
    </row>
    <row r="468" spans="2:6">
      <c r="B468" s="3">
        <v>1</v>
      </c>
      <c r="C468" s="3">
        <v>12</v>
      </c>
      <c r="D468" s="3">
        <v>14</v>
      </c>
      <c r="E468" s="2">
        <v>0.11612903225806452</v>
      </c>
      <c r="F468" s="2">
        <f t="shared" si="9"/>
        <v>1.7330025180451492</v>
      </c>
    </row>
    <row r="469" spans="2:6">
      <c r="B469" s="3">
        <v>1</v>
      </c>
      <c r="C469" s="3">
        <v>10</v>
      </c>
      <c r="D469" s="3">
        <v>6</v>
      </c>
      <c r="E469" s="2">
        <v>0.11764705882352941</v>
      </c>
      <c r="F469" s="2">
        <f t="shared" si="9"/>
        <v>1.7556561457320137</v>
      </c>
    </row>
    <row r="470" spans="2:6">
      <c r="B470" s="3">
        <v>1</v>
      </c>
      <c r="C470" s="3">
        <v>15</v>
      </c>
      <c r="D470" s="3">
        <v>16</v>
      </c>
      <c r="E470" s="2">
        <v>0.11783960720130933</v>
      </c>
      <c r="F470" s="2">
        <f t="shared" si="9"/>
        <v>1.758529560045814</v>
      </c>
    </row>
    <row r="471" spans="2:6">
      <c r="B471" s="3">
        <v>2</v>
      </c>
      <c r="C471" s="3">
        <v>5</v>
      </c>
      <c r="D471" s="3">
        <v>23</v>
      </c>
      <c r="E471" s="2">
        <v>0.11832946635730858</v>
      </c>
      <c r="F471" s="2">
        <f t="shared" si="9"/>
        <v>1.7658397660668861</v>
      </c>
    </row>
    <row r="472" spans="2:6">
      <c r="B472" s="3">
        <v>2</v>
      </c>
      <c r="C472" s="3">
        <v>23</v>
      </c>
      <c r="D472" s="3">
        <v>6</v>
      </c>
      <c r="E472" s="2">
        <v>0.11995577667219458</v>
      </c>
      <c r="F472" s="2">
        <f t="shared" si="9"/>
        <v>1.7901093205100604</v>
      </c>
    </row>
    <row r="473" spans="2:6">
      <c r="B473" s="3">
        <v>1</v>
      </c>
      <c r="C473" s="3">
        <v>24</v>
      </c>
      <c r="D473" s="3">
        <v>23</v>
      </c>
      <c r="E473" s="2">
        <v>0.1204954954954955</v>
      </c>
      <c r="F473" s="2">
        <f t="shared" si="9"/>
        <v>1.7981635861973722</v>
      </c>
    </row>
    <row r="474" spans="2:6">
      <c r="B474" s="3">
        <v>1</v>
      </c>
      <c r="C474" s="3">
        <v>7</v>
      </c>
      <c r="D474" s="3">
        <v>46</v>
      </c>
      <c r="E474" s="2">
        <v>0.12195121951219512</v>
      </c>
      <c r="F474" s="2">
        <f t="shared" si="9"/>
        <v>1.8198874681368435</v>
      </c>
    </row>
    <row r="475" spans="2:6">
      <c r="B475" s="3">
        <v>2</v>
      </c>
      <c r="C475" s="3">
        <v>21</v>
      </c>
      <c r="D475" s="3">
        <v>21</v>
      </c>
      <c r="E475" s="2">
        <v>0.12713936430317849</v>
      </c>
      <c r="F475" s="2">
        <f t="shared" si="9"/>
        <v>1.8973105535783621</v>
      </c>
    </row>
    <row r="476" spans="2:6">
      <c r="B476" s="3">
        <v>1</v>
      </c>
      <c r="C476" s="3">
        <v>5</v>
      </c>
      <c r="D476" s="3">
        <v>34</v>
      </c>
      <c r="E476" s="2">
        <v>0.12751677852348994</v>
      </c>
      <c r="F476" s="2">
        <f t="shared" si="9"/>
        <v>1.902942735139062</v>
      </c>
    </row>
    <row r="477" spans="2:6">
      <c r="B477" s="3">
        <v>2</v>
      </c>
      <c r="C477" s="3">
        <v>24</v>
      </c>
      <c r="D477" s="3">
        <v>11</v>
      </c>
      <c r="E477" s="2">
        <v>0.1276595744680851</v>
      </c>
      <c r="F477" s="2">
        <f t="shared" si="9"/>
        <v>1.9050736900496317</v>
      </c>
    </row>
    <row r="478" spans="2:6">
      <c r="B478" s="3">
        <v>2</v>
      </c>
      <c r="C478" s="3">
        <v>10</v>
      </c>
      <c r="D478" s="3">
        <v>8</v>
      </c>
      <c r="E478" s="2">
        <v>0.12778315585672798</v>
      </c>
      <c r="F478" s="2">
        <f t="shared" si="9"/>
        <v>1.9069179046576179</v>
      </c>
    </row>
    <row r="479" spans="2:6">
      <c r="B479" s="3">
        <v>2</v>
      </c>
      <c r="C479" s="3">
        <v>23</v>
      </c>
      <c r="D479" s="3">
        <v>19</v>
      </c>
      <c r="E479" s="2">
        <v>0.13035019455252919</v>
      </c>
      <c r="F479" s="2">
        <f t="shared" si="9"/>
        <v>1.945226021389848</v>
      </c>
    </row>
    <row r="480" spans="2:6">
      <c r="B480" s="3">
        <v>2</v>
      </c>
      <c r="C480" s="3">
        <v>4</v>
      </c>
      <c r="D480" s="3">
        <v>17</v>
      </c>
      <c r="E480" s="2">
        <v>0.13097072419106318</v>
      </c>
      <c r="F480" s="2">
        <f t="shared" si="9"/>
        <v>1.9544862331146069</v>
      </c>
    </row>
    <row r="481" spans="2:6">
      <c r="B481" s="3">
        <v>2</v>
      </c>
      <c r="C481" s="3">
        <v>16</v>
      </c>
      <c r="D481" s="3">
        <v>33</v>
      </c>
      <c r="E481" s="2">
        <v>0.13148788927335639</v>
      </c>
      <c r="F481" s="2">
        <f t="shared" si="9"/>
        <v>1.9622039275828387</v>
      </c>
    </row>
    <row r="482" spans="2:6">
      <c r="B482" s="3">
        <v>1</v>
      </c>
      <c r="C482" s="3">
        <v>27</v>
      </c>
      <c r="D482" s="3">
        <v>16</v>
      </c>
      <c r="E482" s="2">
        <v>0.13212435233160622</v>
      </c>
      <c r="F482" s="2">
        <f t="shared" si="9"/>
        <v>1.971701914960694</v>
      </c>
    </row>
    <row r="483" spans="2:6">
      <c r="B483" s="3">
        <v>2</v>
      </c>
      <c r="C483" s="3">
        <v>6</v>
      </c>
      <c r="D483" s="3">
        <v>18</v>
      </c>
      <c r="E483" s="2">
        <v>0.1348314606741573</v>
      </c>
      <c r="F483" s="2">
        <f t="shared" si="9"/>
        <v>2.0121003018501731</v>
      </c>
    </row>
    <row r="484" spans="2:6">
      <c r="B484" s="3">
        <v>2</v>
      </c>
      <c r="C484" s="3">
        <v>6</v>
      </c>
      <c r="D484" s="3">
        <v>6</v>
      </c>
      <c r="E484" s="2">
        <v>0.13489736070381231</v>
      </c>
      <c r="F484" s="2">
        <f t="shared" si="9"/>
        <v>2.0130837330827487</v>
      </c>
    </row>
    <row r="485" spans="2:6">
      <c r="B485" s="3">
        <v>2</v>
      </c>
      <c r="C485" s="3">
        <v>16</v>
      </c>
      <c r="D485" s="3">
        <v>43</v>
      </c>
      <c r="E485" s="2">
        <v>0.13516367476240759</v>
      </c>
      <c r="F485" s="2">
        <f t="shared" si="9"/>
        <v>2.0170579583489237</v>
      </c>
    </row>
    <row r="486" spans="2:6">
      <c r="B486" s="3">
        <v>1</v>
      </c>
      <c r="C486" s="3">
        <v>19</v>
      </c>
      <c r="D486" s="3">
        <v>15</v>
      </c>
      <c r="E486" s="2">
        <v>0.13698630136986301</v>
      </c>
      <c r="F486" s="2">
        <f t="shared" si="9"/>
        <v>2.0442571559893308</v>
      </c>
    </row>
    <row r="487" spans="2:6">
      <c r="B487" s="3">
        <v>2</v>
      </c>
      <c r="C487" s="3">
        <v>3</v>
      </c>
      <c r="D487" s="3">
        <v>10</v>
      </c>
      <c r="E487" s="2">
        <v>0.13747645951035781</v>
      </c>
      <c r="F487" s="2">
        <f t="shared" si="9"/>
        <v>2.0515718237791232</v>
      </c>
    </row>
    <row r="488" spans="2:6">
      <c r="B488" s="3">
        <v>1</v>
      </c>
      <c r="C488" s="3">
        <v>30</v>
      </c>
      <c r="D488" s="3">
        <v>7</v>
      </c>
      <c r="E488" s="2">
        <v>0.13803088803088803</v>
      </c>
      <c r="F488" s="2">
        <f t="shared" si="9"/>
        <v>2.0598456034143462</v>
      </c>
    </row>
    <row r="489" spans="2:6">
      <c r="B489" s="3">
        <v>2</v>
      </c>
      <c r="C489" s="3">
        <v>15</v>
      </c>
      <c r="D489" s="3">
        <v>32</v>
      </c>
      <c r="E489" s="2">
        <v>0.14006514657980457</v>
      </c>
      <c r="F489" s="2">
        <f t="shared" si="9"/>
        <v>2.0902030008633585</v>
      </c>
    </row>
    <row r="490" spans="2:6">
      <c r="B490" s="3">
        <v>1</v>
      </c>
      <c r="C490" s="3">
        <v>6</v>
      </c>
      <c r="D490" s="3">
        <v>45</v>
      </c>
      <c r="E490" s="2">
        <v>0.14022988505747128</v>
      </c>
      <c r="F490" s="2">
        <f t="shared" si="9"/>
        <v>2.0926614058897681</v>
      </c>
    </row>
    <row r="491" spans="2:6">
      <c r="B491" s="3">
        <v>2</v>
      </c>
      <c r="C491" s="3">
        <v>10</v>
      </c>
      <c r="D491" s="3">
        <v>33</v>
      </c>
      <c r="E491" s="2">
        <v>0.14106583072100312</v>
      </c>
      <c r="F491" s="2">
        <f t="shared" si="9"/>
        <v>2.1051362875940289</v>
      </c>
    </row>
    <row r="492" spans="2:6">
      <c r="B492" s="3">
        <v>2</v>
      </c>
      <c r="C492" s="3">
        <v>9</v>
      </c>
      <c r="D492" s="3">
        <v>31</v>
      </c>
      <c r="E492" s="2">
        <v>0.14158730158730159</v>
      </c>
      <c r="F492" s="2">
        <f t="shared" si="9"/>
        <v>2.1129182376095441</v>
      </c>
    </row>
    <row r="493" spans="2:6">
      <c r="B493" s="3">
        <v>1</v>
      </c>
      <c r="C493" s="3">
        <v>11</v>
      </c>
      <c r="D493" s="3">
        <v>16</v>
      </c>
      <c r="E493" s="2">
        <v>0.14702154626108999</v>
      </c>
      <c r="F493" s="2">
        <f t="shared" si="9"/>
        <v>2.1940138906106026</v>
      </c>
    </row>
    <row r="494" spans="2:6">
      <c r="B494" s="3">
        <v>2</v>
      </c>
      <c r="C494" s="3">
        <v>10</v>
      </c>
      <c r="D494" s="3">
        <v>15</v>
      </c>
      <c r="E494" s="2">
        <v>0.14702702702702702</v>
      </c>
      <c r="F494" s="2">
        <f t="shared" si="9"/>
        <v>2.1940956805040086</v>
      </c>
    </row>
    <row r="495" spans="2:6">
      <c r="B495" s="3">
        <v>2</v>
      </c>
      <c r="C495" s="3">
        <v>13</v>
      </c>
      <c r="D495" s="3">
        <v>24</v>
      </c>
      <c r="E495" s="2">
        <v>0.14880952380952381</v>
      </c>
      <c r="F495" s="2">
        <f t="shared" si="9"/>
        <v>2.2206960176669814</v>
      </c>
    </row>
    <row r="496" spans="2:6">
      <c r="B496" s="3">
        <v>2</v>
      </c>
      <c r="C496" s="3">
        <v>26</v>
      </c>
      <c r="D496" s="3">
        <v>9</v>
      </c>
      <c r="E496" s="2">
        <v>0.14921090387374461</v>
      </c>
      <c r="F496" s="2">
        <f t="shared" si="9"/>
        <v>2.2266858433674317</v>
      </c>
    </row>
    <row r="497" spans="2:6">
      <c r="B497" s="3">
        <v>2</v>
      </c>
      <c r="C497" s="3">
        <v>30</v>
      </c>
      <c r="D497" s="3">
        <v>4</v>
      </c>
      <c r="E497" s="2">
        <v>0.15028901734104047</v>
      </c>
      <c r="F497" s="2">
        <f t="shared" si="9"/>
        <v>2.2427746139119944</v>
      </c>
    </row>
    <row r="498" spans="2:6">
      <c r="B498" s="3">
        <v>1</v>
      </c>
      <c r="C498" s="3">
        <v>10</v>
      </c>
      <c r="D498" s="3">
        <v>46</v>
      </c>
      <c r="E498" s="2">
        <v>0.15106732348111659</v>
      </c>
      <c r="F498" s="2">
        <f t="shared" si="9"/>
        <v>2.2543893365557222</v>
      </c>
    </row>
    <row r="499" spans="2:6">
      <c r="B499" s="3">
        <v>1</v>
      </c>
      <c r="C499" s="3">
        <v>8</v>
      </c>
      <c r="D499" s="3">
        <v>19</v>
      </c>
      <c r="E499" s="2">
        <v>0.15313935681470137</v>
      </c>
      <c r="F499" s="2">
        <f t="shared" si="9"/>
        <v>2.2853104500340145</v>
      </c>
    </row>
    <row r="500" spans="2:6">
      <c r="B500" s="3">
        <v>1</v>
      </c>
      <c r="C500" s="3">
        <v>7</v>
      </c>
      <c r="D500" s="3">
        <v>22</v>
      </c>
      <c r="E500" s="2">
        <v>0.15337423312883436</v>
      </c>
      <c r="F500" s="2">
        <f t="shared" si="9"/>
        <v>2.2888155274113675</v>
      </c>
    </row>
    <row r="501" spans="2:6">
      <c r="B501" s="3">
        <v>2</v>
      </c>
      <c r="C501" s="3">
        <v>13</v>
      </c>
      <c r="D501" s="3">
        <v>7</v>
      </c>
      <c r="E501" s="2">
        <v>0.1543026706231454</v>
      </c>
      <c r="F501" s="2">
        <f t="shared" si="9"/>
        <v>2.3026706718502967</v>
      </c>
    </row>
    <row r="502" spans="2:6">
      <c r="B502" s="3">
        <v>2</v>
      </c>
      <c r="C502" s="3">
        <v>7</v>
      </c>
      <c r="D502" s="3">
        <v>12</v>
      </c>
      <c r="E502" s="2">
        <v>0.15564738292011018</v>
      </c>
      <c r="F502" s="2">
        <f t="shared" si="9"/>
        <v>2.3227379173217617</v>
      </c>
    </row>
    <row r="503" spans="2:6">
      <c r="B503" s="3">
        <v>1</v>
      </c>
      <c r="C503" s="3">
        <v>4</v>
      </c>
      <c r="D503" s="3">
        <v>5</v>
      </c>
      <c r="E503" s="2">
        <v>0.15789473684210525</v>
      </c>
      <c r="F503" s="2">
        <f t="shared" si="9"/>
        <v>2.3562753534824394</v>
      </c>
    </row>
    <row r="504" spans="2:6">
      <c r="B504" s="3">
        <v>1</v>
      </c>
      <c r="C504" s="3">
        <v>28</v>
      </c>
      <c r="D504" s="3">
        <v>22</v>
      </c>
      <c r="E504" s="2">
        <v>0.15957446808510639</v>
      </c>
      <c r="F504" s="2">
        <f t="shared" si="9"/>
        <v>2.3813421125620402</v>
      </c>
    </row>
    <row r="505" spans="2:6">
      <c r="B505" s="3">
        <v>1</v>
      </c>
      <c r="C505" s="3">
        <v>5</v>
      </c>
      <c r="D505" s="3">
        <v>15</v>
      </c>
      <c r="E505" s="2">
        <v>0.1598360655737705</v>
      </c>
      <c r="F505" s="2">
        <f t="shared" si="9"/>
        <v>2.3852459520908305</v>
      </c>
    </row>
    <row r="506" spans="2:6">
      <c r="B506" s="3">
        <v>2</v>
      </c>
      <c r="C506" s="3">
        <v>22</v>
      </c>
      <c r="D506" s="3">
        <v>47</v>
      </c>
      <c r="E506" s="2">
        <v>0.1619718309859155</v>
      </c>
      <c r="F506" s="2">
        <f t="shared" si="9"/>
        <v>2.4171181443000611</v>
      </c>
    </row>
    <row r="507" spans="2:6">
      <c r="B507" s="3">
        <v>2</v>
      </c>
      <c r="C507" s="3">
        <v>3</v>
      </c>
      <c r="D507" s="3">
        <v>25</v>
      </c>
      <c r="E507" s="2">
        <v>0.16330275229357799</v>
      </c>
      <c r="F507" s="2">
        <f t="shared" si="9"/>
        <v>2.4369795857729697</v>
      </c>
    </row>
    <row r="508" spans="2:6">
      <c r="B508" s="3">
        <v>2</v>
      </c>
      <c r="C508" s="3">
        <v>30</v>
      </c>
      <c r="D508" s="3">
        <v>38</v>
      </c>
      <c r="E508" s="2">
        <v>0.16370106761565836</v>
      </c>
      <c r="F508" s="2">
        <f t="shared" si="9"/>
        <v>2.4429236760897415</v>
      </c>
    </row>
    <row r="509" spans="2:6">
      <c r="B509" s="3">
        <v>2</v>
      </c>
      <c r="C509" s="3">
        <v>15</v>
      </c>
      <c r="D509" s="3">
        <v>11</v>
      </c>
      <c r="E509" s="2">
        <v>0.16561514195583596</v>
      </c>
      <c r="F509" s="2">
        <f t="shared" si="9"/>
        <v>2.471487555308868</v>
      </c>
    </row>
    <row r="510" spans="2:6">
      <c r="B510" s="3">
        <v>2</v>
      </c>
      <c r="C510" s="3">
        <v>4</v>
      </c>
      <c r="D510" s="3">
        <v>12</v>
      </c>
      <c r="E510" s="2">
        <v>0.16666666666666666</v>
      </c>
      <c r="F510" s="2">
        <f t="shared" si="9"/>
        <v>2.4871795397870193</v>
      </c>
    </row>
    <row r="511" spans="2:6">
      <c r="B511" s="3">
        <v>2</v>
      </c>
      <c r="C511" s="3">
        <v>27</v>
      </c>
      <c r="D511" s="3">
        <v>12</v>
      </c>
      <c r="E511" s="2">
        <v>0.17223650385604114</v>
      </c>
      <c r="F511" s="2">
        <f t="shared" si="9"/>
        <v>2.5702986503711616</v>
      </c>
    </row>
    <row r="512" spans="2:6">
      <c r="B512" s="3">
        <v>1</v>
      </c>
      <c r="C512" s="3">
        <v>21</v>
      </c>
      <c r="D512" s="3">
        <v>46</v>
      </c>
      <c r="E512" s="2">
        <v>0.17532467532467533</v>
      </c>
      <c r="F512" s="2">
        <f t="shared" si="9"/>
        <v>2.6163836717240074</v>
      </c>
    </row>
    <row r="513" spans="2:6">
      <c r="B513" s="3">
        <v>1</v>
      </c>
      <c r="C513" s="3">
        <v>3</v>
      </c>
      <c r="D513" s="3">
        <v>14</v>
      </c>
      <c r="E513" s="2">
        <v>0.17933130699088146</v>
      </c>
      <c r="F513" s="2">
        <f t="shared" si="9"/>
        <v>2.6761749455459114</v>
      </c>
    </row>
    <row r="514" spans="2:6">
      <c r="B514" s="3">
        <v>2</v>
      </c>
      <c r="C514" s="3">
        <v>23</v>
      </c>
      <c r="D514" s="3">
        <v>35</v>
      </c>
      <c r="E514" s="2">
        <v>0.1853932584269663</v>
      </c>
      <c r="F514" s="2">
        <f t="shared" si="9"/>
        <v>2.7666379150439879</v>
      </c>
    </row>
    <row r="515" spans="2:6">
      <c r="B515" s="3">
        <v>2</v>
      </c>
      <c r="C515" s="3">
        <v>31</v>
      </c>
      <c r="D515" s="3">
        <v>29</v>
      </c>
      <c r="E515" s="2">
        <v>0.1873015873015873</v>
      </c>
      <c r="F515" s="2">
        <f t="shared" si="9"/>
        <v>2.795116054236841</v>
      </c>
    </row>
    <row r="516" spans="2:6">
      <c r="B516" s="3">
        <v>1</v>
      </c>
      <c r="C516" s="3">
        <v>4</v>
      </c>
      <c r="D516" s="3">
        <v>30</v>
      </c>
      <c r="E516" s="2">
        <v>0.18731988472622479</v>
      </c>
      <c r="F516" s="2">
        <f t="shared" ref="F516:F579" si="10">+E516/$E$549</f>
        <v>2.795389108117976</v>
      </c>
    </row>
    <row r="517" spans="2:6">
      <c r="B517" s="3">
        <v>1</v>
      </c>
      <c r="C517" s="3">
        <v>5</v>
      </c>
      <c r="D517" s="3">
        <v>10</v>
      </c>
      <c r="E517" s="2">
        <v>0.18995929443690637</v>
      </c>
      <c r="F517" s="2">
        <f t="shared" si="10"/>
        <v>2.8347772230951103</v>
      </c>
    </row>
    <row r="518" spans="2:6">
      <c r="B518" s="3">
        <v>2</v>
      </c>
      <c r="C518" s="3">
        <v>9</v>
      </c>
      <c r="D518" s="3">
        <v>27</v>
      </c>
      <c r="E518" s="2">
        <v>0.18999073215940684</v>
      </c>
      <c r="F518" s="2">
        <f t="shared" si="10"/>
        <v>2.8352463706561943</v>
      </c>
    </row>
    <row r="519" spans="2:6">
      <c r="B519" s="3">
        <v>1</v>
      </c>
      <c r="C519" s="3">
        <v>24</v>
      </c>
      <c r="D519" s="3">
        <v>14</v>
      </c>
      <c r="E519" s="2">
        <v>0.19024390243902439</v>
      </c>
      <c r="F519" s="2">
        <f t="shared" si="10"/>
        <v>2.8390244502934761</v>
      </c>
    </row>
    <row r="520" spans="2:6">
      <c r="B520" s="3">
        <v>2</v>
      </c>
      <c r="C520" s="3">
        <v>11</v>
      </c>
      <c r="D520" s="3">
        <v>5</v>
      </c>
      <c r="E520" s="2">
        <v>0.1904315196998124</v>
      </c>
      <c r="F520" s="2">
        <f t="shared" si="10"/>
        <v>2.8418242771675328</v>
      </c>
    </row>
    <row r="521" spans="2:6">
      <c r="B521" s="3">
        <v>2</v>
      </c>
      <c r="C521" s="3">
        <v>10</v>
      </c>
      <c r="D521" s="3">
        <v>11</v>
      </c>
      <c r="E521" s="2">
        <v>0.19321394910461828</v>
      </c>
      <c r="F521" s="2">
        <f t="shared" si="10"/>
        <v>2.8833466860867425</v>
      </c>
    </row>
    <row r="522" spans="2:6">
      <c r="B522" s="3">
        <v>2</v>
      </c>
      <c r="C522" s="3">
        <v>5</v>
      </c>
      <c r="D522" s="3">
        <v>15</v>
      </c>
      <c r="E522" s="2">
        <v>0.19576059850374064</v>
      </c>
      <c r="F522" s="2">
        <f t="shared" si="10"/>
        <v>2.9213505317697908</v>
      </c>
    </row>
    <row r="523" spans="2:6">
      <c r="B523" s="3">
        <v>1</v>
      </c>
      <c r="C523" s="3">
        <v>15</v>
      </c>
      <c r="D523" s="3">
        <v>18</v>
      </c>
      <c r="E523" s="2">
        <v>0.1984126984126984</v>
      </c>
      <c r="F523" s="2">
        <f t="shared" si="10"/>
        <v>2.9609280235559754</v>
      </c>
    </row>
    <row r="524" spans="2:6">
      <c r="B524" s="3">
        <v>2</v>
      </c>
      <c r="C524" s="3">
        <v>7</v>
      </c>
      <c r="D524" s="3">
        <v>7</v>
      </c>
      <c r="E524" s="2">
        <v>0.2</v>
      </c>
      <c r="F524" s="2">
        <f t="shared" si="10"/>
        <v>2.9846154477444236</v>
      </c>
    </row>
    <row r="525" spans="2:6">
      <c r="B525" s="3">
        <v>2</v>
      </c>
      <c r="C525" s="3">
        <v>8</v>
      </c>
      <c r="D525" s="3">
        <v>8</v>
      </c>
      <c r="E525" s="2">
        <v>0.20157068062827224</v>
      </c>
      <c r="F525" s="2">
        <f t="shared" si="10"/>
        <v>3.0080548360774944</v>
      </c>
    </row>
    <row r="526" spans="2:6">
      <c r="B526" s="3">
        <v>1</v>
      </c>
      <c r="C526" s="3">
        <v>21</v>
      </c>
      <c r="D526" s="3">
        <v>3</v>
      </c>
      <c r="E526" s="2">
        <v>0.21582733812949639</v>
      </c>
      <c r="F526" s="2">
        <f t="shared" si="10"/>
        <v>3.2208080371342698</v>
      </c>
    </row>
    <row r="527" spans="2:6">
      <c r="B527" s="3">
        <v>2</v>
      </c>
      <c r="C527" s="3">
        <v>18</v>
      </c>
      <c r="D527" s="3">
        <v>7</v>
      </c>
      <c r="E527" s="2">
        <v>0.21794871794871795</v>
      </c>
      <c r="F527" s="2">
        <f t="shared" si="10"/>
        <v>3.2524655520291792</v>
      </c>
    </row>
    <row r="528" spans="2:6">
      <c r="B528" s="3">
        <v>1</v>
      </c>
      <c r="C528" s="3">
        <v>15</v>
      </c>
      <c r="D528" s="3">
        <v>9</v>
      </c>
      <c r="E528" s="2">
        <v>0.23529411764705882</v>
      </c>
      <c r="F528" s="2">
        <f t="shared" si="10"/>
        <v>3.5113122914640273</v>
      </c>
    </row>
    <row r="529" spans="2:6">
      <c r="B529" s="3">
        <v>1</v>
      </c>
      <c r="C529" s="3">
        <v>9</v>
      </c>
      <c r="D529" s="3">
        <v>11</v>
      </c>
      <c r="E529" s="2">
        <v>0.23715846994535519</v>
      </c>
      <c r="F529" s="2">
        <f t="shared" si="10"/>
        <v>3.5391341648116934</v>
      </c>
    </row>
    <row r="530" spans="2:6">
      <c r="B530" s="3">
        <v>1</v>
      </c>
      <c r="C530" s="3">
        <v>28</v>
      </c>
      <c r="D530" s="3">
        <v>21</v>
      </c>
      <c r="E530" s="2">
        <v>0.24413145539906103</v>
      </c>
      <c r="F530" s="2">
        <f t="shared" si="10"/>
        <v>3.6431925653218311</v>
      </c>
    </row>
    <row r="531" spans="2:6">
      <c r="B531" s="3">
        <v>2</v>
      </c>
      <c r="C531" s="3">
        <v>7</v>
      </c>
      <c r="D531" s="3">
        <v>14</v>
      </c>
      <c r="E531" s="2">
        <v>0.24552429667519182</v>
      </c>
      <c r="F531" s="2">
        <f t="shared" si="10"/>
        <v>3.6639780432668112</v>
      </c>
    </row>
    <row r="532" spans="2:6">
      <c r="B532" s="3">
        <v>2</v>
      </c>
      <c r="C532" s="3">
        <v>10</v>
      </c>
      <c r="D532" s="3">
        <v>28</v>
      </c>
      <c r="E532" s="2">
        <v>0.24812030075187969</v>
      </c>
      <c r="F532" s="2">
        <f t="shared" si="10"/>
        <v>3.7027184126152619</v>
      </c>
    </row>
    <row r="533" spans="2:6">
      <c r="B533" s="3">
        <v>2</v>
      </c>
      <c r="C533" s="3">
        <v>13</v>
      </c>
      <c r="D533" s="3">
        <v>45</v>
      </c>
      <c r="E533" s="2">
        <v>0.25352112676056338</v>
      </c>
      <c r="F533" s="2">
        <f t="shared" si="10"/>
        <v>3.783315356295748</v>
      </c>
    </row>
    <row r="534" spans="2:6">
      <c r="B534" s="3">
        <v>1</v>
      </c>
      <c r="C534" s="3">
        <v>29</v>
      </c>
      <c r="D534" s="3">
        <v>25</v>
      </c>
      <c r="E534" s="2">
        <v>0.2680115273775216</v>
      </c>
      <c r="F534" s="2">
        <f t="shared" si="10"/>
        <v>3.9995567239226419</v>
      </c>
    </row>
    <row r="535" spans="2:6">
      <c r="B535" s="3">
        <v>1</v>
      </c>
      <c r="C535" s="3">
        <v>28</v>
      </c>
      <c r="D535" s="3">
        <v>24</v>
      </c>
      <c r="E535" s="2">
        <v>0.27244094488188975</v>
      </c>
      <c r="F535" s="2">
        <f t="shared" si="10"/>
        <v>4.0656572634628754</v>
      </c>
    </row>
    <row r="536" spans="2:6">
      <c r="B536" s="3">
        <v>2</v>
      </c>
      <c r="C536" s="3">
        <v>14</v>
      </c>
      <c r="D536" s="3">
        <v>21</v>
      </c>
      <c r="E536" s="2">
        <v>0.28843106180665612</v>
      </c>
      <c r="F536" s="2">
        <f t="shared" si="10"/>
        <v>4.3042790133873616</v>
      </c>
    </row>
    <row r="537" spans="2:6">
      <c r="B537" s="3">
        <v>2</v>
      </c>
      <c r="C537" s="3">
        <v>10</v>
      </c>
      <c r="D537" s="3">
        <v>12</v>
      </c>
      <c r="E537" s="2">
        <v>0.28915662650602408</v>
      </c>
      <c r="F537" s="2">
        <f t="shared" si="10"/>
        <v>4.3151066714377206</v>
      </c>
    </row>
    <row r="538" spans="2:6">
      <c r="B538" s="3">
        <v>1</v>
      </c>
      <c r="C538" s="3">
        <v>9</v>
      </c>
      <c r="D538" s="3">
        <v>22</v>
      </c>
      <c r="E538" s="2">
        <v>0.2966252220248668</v>
      </c>
      <c r="F538" s="2">
        <f t="shared" si="10"/>
        <v>4.4265610992301836</v>
      </c>
    </row>
    <row r="539" spans="2:6">
      <c r="B539" s="3">
        <v>1</v>
      </c>
      <c r="C539" s="3">
        <v>26</v>
      </c>
      <c r="D539" s="3">
        <v>24</v>
      </c>
      <c r="E539" s="2">
        <v>0.29961832061068705</v>
      </c>
      <c r="F539" s="2">
        <f t="shared" si="10"/>
        <v>4.4712273406094898</v>
      </c>
    </row>
    <row r="540" spans="2:6">
      <c r="B540" s="3">
        <v>2</v>
      </c>
      <c r="C540" s="3">
        <v>7</v>
      </c>
      <c r="D540" s="3">
        <v>8</v>
      </c>
      <c r="E540" s="2">
        <v>0.29971988795518206</v>
      </c>
      <c r="F540" s="2">
        <f t="shared" si="10"/>
        <v>4.4727430379363202</v>
      </c>
    </row>
    <row r="541" spans="2:6">
      <c r="B541" s="3">
        <v>2</v>
      </c>
      <c r="C541" s="3">
        <v>7</v>
      </c>
      <c r="D541" s="3">
        <v>32</v>
      </c>
      <c r="E541" s="2">
        <v>0.32941176470588235</v>
      </c>
      <c r="F541" s="2">
        <f t="shared" si="10"/>
        <v>4.9158372080496386</v>
      </c>
    </row>
    <row r="542" spans="2:6">
      <c r="B542" s="3">
        <v>1</v>
      </c>
      <c r="C542" s="3">
        <v>25</v>
      </c>
      <c r="D542" s="3">
        <v>28</v>
      </c>
      <c r="E542" s="2">
        <v>0.34880239520958084</v>
      </c>
      <c r="F542" s="2">
        <f t="shared" si="10"/>
        <v>5.2052050847638522</v>
      </c>
    </row>
    <row r="543" spans="2:6">
      <c r="B543" s="3">
        <v>2</v>
      </c>
      <c r="C543" s="3">
        <v>23</v>
      </c>
      <c r="D543" s="3">
        <v>4</v>
      </c>
      <c r="E543" s="2">
        <v>0.35964912280701755</v>
      </c>
      <c r="F543" s="2">
        <f t="shared" si="10"/>
        <v>5.3670716384877792</v>
      </c>
    </row>
    <row r="544" spans="2:6">
      <c r="B544" s="3">
        <v>2</v>
      </c>
      <c r="C544" s="3">
        <v>27</v>
      </c>
      <c r="D544" s="3">
        <v>5</v>
      </c>
      <c r="E544" s="2">
        <v>0.37103594080338265</v>
      </c>
      <c r="F544" s="2">
        <f t="shared" si="10"/>
        <v>5.5369980029508064</v>
      </c>
    </row>
    <row r="545" spans="2:6">
      <c r="B545" s="3">
        <v>2</v>
      </c>
      <c r="C545" s="3">
        <v>14</v>
      </c>
      <c r="D545" s="3">
        <v>28</v>
      </c>
      <c r="E545" s="2">
        <v>0.51724137931034486</v>
      </c>
      <c r="F545" s="2">
        <f t="shared" si="10"/>
        <v>7.7188330545114399</v>
      </c>
    </row>
    <row r="546" spans="2:6">
      <c r="B546" s="3">
        <v>1</v>
      </c>
      <c r="C546" s="3">
        <v>4</v>
      </c>
      <c r="D546" s="3">
        <v>9</v>
      </c>
      <c r="E546" s="2">
        <v>0.62886597938144329</v>
      </c>
      <c r="F546" s="2">
        <f t="shared" si="10"/>
        <v>9.3846155831139075</v>
      </c>
    </row>
    <row r="547" spans="2:6">
      <c r="B547" s="3">
        <v>2</v>
      </c>
      <c r="C547" s="3">
        <v>6</v>
      </c>
      <c r="D547" s="3">
        <v>21</v>
      </c>
      <c r="E547" s="2">
        <v>0.81173594132029336</v>
      </c>
      <c r="F547" s="2">
        <f t="shared" si="10"/>
        <v>12.113598149769542</v>
      </c>
    </row>
    <row r="549" spans="2:6">
      <c r="D549" t="s">
        <v>0</v>
      </c>
      <c r="E549" s="2">
        <f>AVERAGE(E4:E547)</f>
        <v>6.7010307860983193E-2</v>
      </c>
    </row>
  </sheetData>
  <mergeCells count="3">
    <mergeCell ref="B2:E2"/>
    <mergeCell ref="H2:K2"/>
    <mergeCell ref="N2:P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86"/>
  <sheetViews>
    <sheetView topLeftCell="F1" zoomScale="70" zoomScaleNormal="70" workbookViewId="0">
      <selection activeCell="AC67" sqref="AC67"/>
    </sheetView>
  </sheetViews>
  <sheetFormatPr defaultRowHeight="15"/>
  <cols>
    <col min="13" max="13" width="14.5703125" customWidth="1"/>
    <col min="21" max="21" width="13.7109375" customWidth="1"/>
    <col min="22" max="22" width="11.7109375" customWidth="1"/>
    <col min="24" max="24" width="9.85546875" customWidth="1"/>
    <col min="44" max="44" width="8.7109375" customWidth="1"/>
  </cols>
  <sheetData>
    <row r="1" spans="2:32">
      <c r="B1" s="18" t="s">
        <v>29</v>
      </c>
      <c r="C1" s="17"/>
      <c r="D1" s="16"/>
      <c r="E1" s="16"/>
      <c r="F1" s="16"/>
      <c r="I1" s="18" t="s">
        <v>28</v>
      </c>
      <c r="J1" s="17"/>
      <c r="K1" s="16"/>
      <c r="L1" s="16"/>
      <c r="Q1" s="18" t="s">
        <v>27</v>
      </c>
      <c r="R1" s="17"/>
      <c r="S1" s="16"/>
      <c r="T1" s="16"/>
      <c r="Y1" s="16" t="s">
        <v>26</v>
      </c>
      <c r="Z1" s="16"/>
      <c r="AA1" s="16"/>
      <c r="AB1" s="16"/>
      <c r="AD1" s="16" t="s">
        <v>25</v>
      </c>
    </row>
    <row r="2" spans="2:32" s="13" customFormat="1" ht="14.45" customHeight="1">
      <c r="B2" s="15"/>
      <c r="C2" s="14"/>
      <c r="E2" s="107" t="s">
        <v>24</v>
      </c>
      <c r="F2" s="107"/>
      <c r="I2" s="15"/>
      <c r="J2" s="14"/>
      <c r="L2" s="107" t="s">
        <v>24</v>
      </c>
      <c r="M2" s="107"/>
      <c r="Q2" s="15"/>
      <c r="R2" s="14"/>
      <c r="T2" s="107" t="s">
        <v>24</v>
      </c>
      <c r="U2" s="107"/>
    </row>
    <row r="3" spans="2:32" ht="69" customHeight="1">
      <c r="B3" s="4" t="s">
        <v>7</v>
      </c>
      <c r="C3" s="4" t="s">
        <v>6</v>
      </c>
      <c r="D3" s="4" t="s">
        <v>16</v>
      </c>
      <c r="E3" s="4" t="s">
        <v>15</v>
      </c>
      <c r="F3" s="4" t="s">
        <v>17</v>
      </c>
      <c r="I3" s="4" t="s">
        <v>7</v>
      </c>
      <c r="J3" s="4" t="s">
        <v>6</v>
      </c>
      <c r="K3" s="4" t="s">
        <v>16</v>
      </c>
      <c r="L3" s="4" t="s">
        <v>15</v>
      </c>
      <c r="M3" s="4" t="s">
        <v>14</v>
      </c>
      <c r="Q3" s="4" t="s">
        <v>7</v>
      </c>
      <c r="R3" s="4" t="s">
        <v>6</v>
      </c>
      <c r="S3" s="4" t="s">
        <v>16</v>
      </c>
      <c r="T3" s="4" t="s">
        <v>15</v>
      </c>
      <c r="U3" s="4" t="s">
        <v>14</v>
      </c>
      <c r="V3" s="4" t="s">
        <v>9</v>
      </c>
      <c r="Y3" s="12" t="s">
        <v>4</v>
      </c>
      <c r="Z3" s="12" t="s">
        <v>3</v>
      </c>
      <c r="AA3" s="12" t="s">
        <v>23</v>
      </c>
      <c r="AB3" s="12"/>
      <c r="AD3" s="12"/>
      <c r="AE3" s="12" t="s">
        <v>22</v>
      </c>
      <c r="AF3" s="12" t="s">
        <v>21</v>
      </c>
    </row>
    <row r="4" spans="2:32">
      <c r="B4" s="3">
        <v>9</v>
      </c>
      <c r="C4" s="3">
        <v>13</v>
      </c>
      <c r="D4" s="6" t="s">
        <v>3</v>
      </c>
      <c r="E4" s="3">
        <v>2018</v>
      </c>
      <c r="F4" s="3">
        <v>445</v>
      </c>
      <c r="I4" s="3">
        <v>9</v>
      </c>
      <c r="J4" s="3">
        <v>13</v>
      </c>
      <c r="K4" s="6" t="s">
        <v>3</v>
      </c>
      <c r="L4" s="3">
        <f t="shared" ref="L4:L67" si="0">E4</f>
        <v>2018</v>
      </c>
      <c r="M4" s="5">
        <f t="shared" ref="M4:M67" si="1">F4/E4</f>
        <v>0.22051536174430128</v>
      </c>
      <c r="N4" s="3"/>
      <c r="Q4" s="3">
        <v>3</v>
      </c>
      <c r="R4" s="3">
        <v>43</v>
      </c>
      <c r="S4" s="6" t="s">
        <v>3</v>
      </c>
      <c r="T4" s="3">
        <v>1831</v>
      </c>
      <c r="U4" s="5">
        <v>2.7307482250136538E-3</v>
      </c>
      <c r="V4" s="2">
        <f t="shared" ref="V4:V67" si="2">+U4/$U$412</f>
        <v>3.2801703562920323E-2</v>
      </c>
      <c r="Y4">
        <v>0</v>
      </c>
      <c r="Z4">
        <f t="array" ref="Z4:Z55">FREQUENCY(U4:U411,Y4:Y54)</f>
        <v>0</v>
      </c>
      <c r="AA4">
        <f t="array" ref="AA4:AA55">FREQUENCY(U415:U686,Y4:Y54)</f>
        <v>0</v>
      </c>
      <c r="AD4" s="8">
        <v>0</v>
      </c>
      <c r="AE4" s="8">
        <f t="shared" ref="AE4:AE35" si="3">+Z4/$Z$57</f>
        <v>0</v>
      </c>
      <c r="AF4" s="8">
        <f t="shared" ref="AF4:AF35" si="4">+AA4/$AA$57</f>
        <v>0</v>
      </c>
    </row>
    <row r="5" spans="2:32">
      <c r="B5" s="3">
        <v>18</v>
      </c>
      <c r="C5" s="3">
        <v>24</v>
      </c>
      <c r="D5" s="6" t="s">
        <v>3</v>
      </c>
      <c r="E5" s="3">
        <v>1967</v>
      </c>
      <c r="F5" s="3">
        <v>63</v>
      </c>
      <c r="I5" s="3">
        <v>18</v>
      </c>
      <c r="J5" s="3">
        <v>24</v>
      </c>
      <c r="K5" s="6" t="s">
        <v>3</v>
      </c>
      <c r="L5" s="3">
        <f t="shared" si="0"/>
        <v>1967</v>
      </c>
      <c r="M5" s="5">
        <f t="shared" si="1"/>
        <v>3.2028469750889681E-2</v>
      </c>
      <c r="N5" s="3"/>
      <c r="Q5" s="3">
        <v>19</v>
      </c>
      <c r="R5" s="3">
        <v>6</v>
      </c>
      <c r="S5" s="6" t="s">
        <v>3</v>
      </c>
      <c r="T5" s="3">
        <v>994</v>
      </c>
      <c r="U5" s="5">
        <v>3.0181086519114686E-3</v>
      </c>
      <c r="V5" s="2">
        <f t="shared" si="2"/>
        <v>3.6253472368434875E-2</v>
      </c>
      <c r="Y5">
        <f t="shared" ref="Y5:Y36" si="5">Y4+0.02</f>
        <v>0.02</v>
      </c>
      <c r="Z5">
        <v>56</v>
      </c>
      <c r="AA5">
        <v>5</v>
      </c>
      <c r="AD5" s="8">
        <f t="shared" ref="AD5:AD36" si="6">AD4+0.02</f>
        <v>0.02</v>
      </c>
      <c r="AE5" s="8">
        <f t="shared" si="3"/>
        <v>0.13725490196078433</v>
      </c>
      <c r="AF5" s="8">
        <f t="shared" si="4"/>
        <v>1.8382352941176471E-2</v>
      </c>
    </row>
    <row r="6" spans="2:32">
      <c r="B6" s="3">
        <v>28</v>
      </c>
      <c r="C6" s="3">
        <v>28</v>
      </c>
      <c r="D6" s="6" t="s">
        <v>3</v>
      </c>
      <c r="E6" s="3">
        <v>1879</v>
      </c>
      <c r="F6" s="3">
        <v>104</v>
      </c>
      <c r="I6" s="3">
        <v>28</v>
      </c>
      <c r="J6" s="3">
        <v>28</v>
      </c>
      <c r="K6" s="6" t="s">
        <v>3</v>
      </c>
      <c r="L6" s="3">
        <f t="shared" si="0"/>
        <v>1879</v>
      </c>
      <c r="M6" s="5">
        <f t="shared" si="1"/>
        <v>5.534858967535923E-2</v>
      </c>
      <c r="N6" s="3"/>
      <c r="Q6" s="3">
        <v>3</v>
      </c>
      <c r="R6" s="3">
        <v>40</v>
      </c>
      <c r="S6" s="6" t="s">
        <v>3</v>
      </c>
      <c r="T6" s="3">
        <v>651</v>
      </c>
      <c r="U6" s="5">
        <v>3.0721966205837174E-3</v>
      </c>
      <c r="V6" s="2">
        <f t="shared" si="2"/>
        <v>3.6903176174320804E-2</v>
      </c>
      <c r="Y6">
        <f t="shared" si="5"/>
        <v>0.04</v>
      </c>
      <c r="Z6">
        <v>96</v>
      </c>
      <c r="AA6">
        <v>10</v>
      </c>
      <c r="AD6" s="8">
        <f t="shared" si="6"/>
        <v>0.04</v>
      </c>
      <c r="AE6" s="8">
        <f t="shared" si="3"/>
        <v>0.23529411764705882</v>
      </c>
      <c r="AF6" s="8">
        <f t="shared" si="4"/>
        <v>3.6764705882352942E-2</v>
      </c>
    </row>
    <row r="7" spans="2:32">
      <c r="B7" s="3">
        <v>17</v>
      </c>
      <c r="C7" s="3">
        <v>22</v>
      </c>
      <c r="D7" s="6" t="s">
        <v>3</v>
      </c>
      <c r="E7" s="3">
        <v>1863</v>
      </c>
      <c r="F7" s="3">
        <v>45</v>
      </c>
      <c r="I7" s="3">
        <v>17</v>
      </c>
      <c r="J7" s="3">
        <v>22</v>
      </c>
      <c r="K7" s="6" t="s">
        <v>3</v>
      </c>
      <c r="L7" s="3">
        <f t="shared" si="0"/>
        <v>1863</v>
      </c>
      <c r="M7" s="5">
        <f t="shared" si="1"/>
        <v>2.4154589371980676E-2</v>
      </c>
      <c r="N7" s="3"/>
      <c r="Q7" s="3">
        <v>20</v>
      </c>
      <c r="R7" s="3">
        <v>16</v>
      </c>
      <c r="S7" s="6" t="s">
        <v>3</v>
      </c>
      <c r="T7" s="3">
        <v>297</v>
      </c>
      <c r="U7" s="5">
        <v>3.3670033670033669E-3</v>
      </c>
      <c r="V7" s="2">
        <f t="shared" si="2"/>
        <v>4.0444390049634418E-2</v>
      </c>
      <c r="Y7">
        <f t="shared" si="5"/>
        <v>0.06</v>
      </c>
      <c r="Z7">
        <v>79</v>
      </c>
      <c r="AA7">
        <v>20</v>
      </c>
      <c r="AD7" s="8">
        <f t="shared" si="6"/>
        <v>0.06</v>
      </c>
      <c r="AE7" s="8">
        <f t="shared" si="3"/>
        <v>0.19362745098039216</v>
      </c>
      <c r="AF7" s="8">
        <f t="shared" si="4"/>
        <v>7.3529411764705885E-2</v>
      </c>
    </row>
    <row r="8" spans="2:32">
      <c r="B8" s="3">
        <v>7</v>
      </c>
      <c r="C8" s="3">
        <v>11</v>
      </c>
      <c r="D8" s="6" t="s">
        <v>3</v>
      </c>
      <c r="E8" s="3">
        <v>1854</v>
      </c>
      <c r="F8" s="3">
        <v>101</v>
      </c>
      <c r="I8" s="3">
        <v>7</v>
      </c>
      <c r="J8" s="3">
        <v>11</v>
      </c>
      <c r="K8" s="6" t="s">
        <v>3</v>
      </c>
      <c r="L8" s="3">
        <f t="shared" si="0"/>
        <v>1854</v>
      </c>
      <c r="M8" s="5">
        <f t="shared" si="1"/>
        <v>5.447680690399137E-2</v>
      </c>
      <c r="N8" s="3"/>
      <c r="Q8" s="3">
        <v>27</v>
      </c>
      <c r="R8" s="3">
        <v>43</v>
      </c>
      <c r="S8" s="6" t="s">
        <v>3</v>
      </c>
      <c r="T8" s="3">
        <v>289</v>
      </c>
      <c r="U8" s="5">
        <v>3.4602076124567475E-3</v>
      </c>
      <c r="V8" s="2">
        <f t="shared" si="2"/>
        <v>4.156395794028174E-2</v>
      </c>
      <c r="Y8">
        <f t="shared" si="5"/>
        <v>0.08</v>
      </c>
      <c r="Z8">
        <v>45</v>
      </c>
      <c r="AA8">
        <v>17</v>
      </c>
      <c r="AD8" s="8">
        <f t="shared" si="6"/>
        <v>0.08</v>
      </c>
      <c r="AE8" s="8">
        <f t="shared" si="3"/>
        <v>0.11029411764705882</v>
      </c>
      <c r="AF8" s="8">
        <f t="shared" si="4"/>
        <v>6.25E-2</v>
      </c>
    </row>
    <row r="9" spans="2:32">
      <c r="B9" s="3">
        <v>6</v>
      </c>
      <c r="C9" s="3">
        <v>23</v>
      </c>
      <c r="D9" s="6" t="s">
        <v>3</v>
      </c>
      <c r="E9" s="3">
        <v>1841</v>
      </c>
      <c r="F9" s="3">
        <v>262</v>
      </c>
      <c r="I9" s="3">
        <v>6</v>
      </c>
      <c r="J9" s="3">
        <v>23</v>
      </c>
      <c r="K9" s="6" t="s">
        <v>3</v>
      </c>
      <c r="L9" s="3">
        <f t="shared" si="0"/>
        <v>1841</v>
      </c>
      <c r="M9" s="5">
        <f t="shared" si="1"/>
        <v>0.1423139598044541</v>
      </c>
      <c r="N9" s="3"/>
      <c r="Q9" s="3">
        <v>9</v>
      </c>
      <c r="R9" s="3">
        <v>11</v>
      </c>
      <c r="S9" s="6" t="s">
        <v>3</v>
      </c>
      <c r="T9" s="3">
        <v>766</v>
      </c>
      <c r="U9" s="5">
        <v>3.9164490861618795E-3</v>
      </c>
      <c r="V9" s="2">
        <f t="shared" si="2"/>
        <v>4.7044323151728802E-2</v>
      </c>
      <c r="Y9">
        <f t="shared" si="5"/>
        <v>0.1</v>
      </c>
      <c r="Z9">
        <v>22</v>
      </c>
      <c r="AA9">
        <v>16</v>
      </c>
      <c r="AD9" s="8">
        <f t="shared" si="6"/>
        <v>0.1</v>
      </c>
      <c r="AE9" s="8">
        <f t="shared" si="3"/>
        <v>5.3921568627450983E-2</v>
      </c>
      <c r="AF9" s="8">
        <f t="shared" si="4"/>
        <v>5.8823529411764705E-2</v>
      </c>
    </row>
    <row r="10" spans="2:32">
      <c r="B10" s="3">
        <v>3</v>
      </c>
      <c r="C10" s="3">
        <v>43</v>
      </c>
      <c r="D10" s="6" t="s">
        <v>3</v>
      </c>
      <c r="E10" s="3">
        <v>1831</v>
      </c>
      <c r="F10" s="3">
        <v>5</v>
      </c>
      <c r="I10" s="3">
        <v>3</v>
      </c>
      <c r="J10" s="3">
        <v>43</v>
      </c>
      <c r="K10" s="6" t="s">
        <v>3</v>
      </c>
      <c r="L10" s="3">
        <f t="shared" si="0"/>
        <v>1831</v>
      </c>
      <c r="M10" s="5">
        <f t="shared" si="1"/>
        <v>2.7307482250136538E-3</v>
      </c>
      <c r="N10" s="3"/>
      <c r="Q10" s="3">
        <v>13</v>
      </c>
      <c r="R10" s="3">
        <v>14</v>
      </c>
      <c r="S10" s="6" t="s">
        <v>3</v>
      </c>
      <c r="T10" s="3">
        <v>873</v>
      </c>
      <c r="U10" s="5">
        <v>4.5819014891179842E-3</v>
      </c>
      <c r="V10" s="2">
        <f t="shared" si="2"/>
        <v>5.5037726665481887E-2</v>
      </c>
      <c r="Y10">
        <f t="shared" si="5"/>
        <v>0.12000000000000001</v>
      </c>
      <c r="Z10">
        <v>28</v>
      </c>
      <c r="AA10">
        <v>16</v>
      </c>
      <c r="AD10" s="8">
        <f t="shared" si="6"/>
        <v>0.12000000000000001</v>
      </c>
      <c r="AE10" s="8">
        <f t="shared" si="3"/>
        <v>6.8627450980392163E-2</v>
      </c>
      <c r="AF10" s="8">
        <f t="shared" si="4"/>
        <v>5.8823529411764705E-2</v>
      </c>
    </row>
    <row r="11" spans="2:32">
      <c r="B11" s="3">
        <v>8</v>
      </c>
      <c r="C11" s="3">
        <v>43</v>
      </c>
      <c r="D11" s="6" t="s">
        <v>3</v>
      </c>
      <c r="E11" s="3">
        <v>1822</v>
      </c>
      <c r="F11" s="3">
        <v>134</v>
      </c>
      <c r="I11" s="3">
        <v>8</v>
      </c>
      <c r="J11" s="3">
        <v>43</v>
      </c>
      <c r="K11" s="6" t="s">
        <v>3</v>
      </c>
      <c r="L11" s="3">
        <f t="shared" si="0"/>
        <v>1822</v>
      </c>
      <c r="M11" s="5">
        <f t="shared" si="1"/>
        <v>7.3545554335894617E-2</v>
      </c>
      <c r="N11" s="3"/>
      <c r="Q11" s="3">
        <v>23</v>
      </c>
      <c r="R11" s="3">
        <v>22</v>
      </c>
      <c r="S11" s="6" t="s">
        <v>3</v>
      </c>
      <c r="T11" s="3">
        <v>396</v>
      </c>
      <c r="U11" s="5">
        <v>7.575757575757576E-3</v>
      </c>
      <c r="V11" s="2">
        <f t="shared" si="2"/>
        <v>9.0999877611677438E-2</v>
      </c>
      <c r="Y11">
        <f t="shared" si="5"/>
        <v>0.14000000000000001</v>
      </c>
      <c r="Z11">
        <v>23</v>
      </c>
      <c r="AA11">
        <v>12</v>
      </c>
      <c r="AD11" s="8">
        <f t="shared" si="6"/>
        <v>0.14000000000000001</v>
      </c>
      <c r="AE11" s="8">
        <f t="shared" si="3"/>
        <v>5.6372549019607844E-2</v>
      </c>
      <c r="AF11" s="8">
        <f t="shared" si="4"/>
        <v>4.4117647058823532E-2</v>
      </c>
    </row>
    <row r="12" spans="2:32">
      <c r="B12" s="3">
        <v>25</v>
      </c>
      <c r="C12" s="3">
        <v>7</v>
      </c>
      <c r="D12" s="6" t="s">
        <v>3</v>
      </c>
      <c r="E12" s="3">
        <v>1804</v>
      </c>
      <c r="F12" s="3">
        <v>32</v>
      </c>
      <c r="I12" s="3">
        <v>25</v>
      </c>
      <c r="J12" s="3">
        <v>7</v>
      </c>
      <c r="K12" s="6" t="s">
        <v>3</v>
      </c>
      <c r="L12" s="3">
        <f t="shared" si="0"/>
        <v>1804</v>
      </c>
      <c r="M12" s="5">
        <f t="shared" si="1"/>
        <v>1.7738359201773836E-2</v>
      </c>
      <c r="N12" s="3"/>
      <c r="Q12" s="3">
        <v>27</v>
      </c>
      <c r="R12" s="3">
        <v>45</v>
      </c>
      <c r="S12" s="6" t="s">
        <v>3</v>
      </c>
      <c r="T12" s="3">
        <v>434</v>
      </c>
      <c r="U12" s="5">
        <v>9.2165898617511521E-3</v>
      </c>
      <c r="V12" s="2">
        <f t="shared" si="2"/>
        <v>0.11070952852296241</v>
      </c>
      <c r="Y12">
        <f t="shared" si="5"/>
        <v>0.16</v>
      </c>
      <c r="Z12">
        <v>14</v>
      </c>
      <c r="AA12">
        <v>10</v>
      </c>
      <c r="AD12" s="8">
        <f t="shared" si="6"/>
        <v>0.16</v>
      </c>
      <c r="AE12" s="8">
        <f t="shared" si="3"/>
        <v>3.4313725490196081E-2</v>
      </c>
      <c r="AF12" s="8">
        <f t="shared" si="4"/>
        <v>3.6764705882352942E-2</v>
      </c>
    </row>
    <row r="13" spans="2:32">
      <c r="B13" s="3">
        <v>15</v>
      </c>
      <c r="C13" s="3">
        <v>37</v>
      </c>
      <c r="D13" s="6" t="s">
        <v>3</v>
      </c>
      <c r="E13" s="3">
        <v>1795</v>
      </c>
      <c r="F13" s="3">
        <v>106</v>
      </c>
      <c r="I13" s="3">
        <v>15</v>
      </c>
      <c r="J13" s="3">
        <v>37</v>
      </c>
      <c r="K13" s="6" t="s">
        <v>3</v>
      </c>
      <c r="L13" s="3">
        <f t="shared" si="0"/>
        <v>1795</v>
      </c>
      <c r="M13" s="5">
        <f t="shared" si="1"/>
        <v>5.9052924791086349E-2</v>
      </c>
      <c r="N13" s="3"/>
      <c r="Q13" s="3">
        <v>9</v>
      </c>
      <c r="R13" s="3">
        <v>34</v>
      </c>
      <c r="S13" s="6" t="s">
        <v>3</v>
      </c>
      <c r="T13" s="3">
        <v>432</v>
      </c>
      <c r="U13" s="5">
        <v>9.2592592592592587E-3</v>
      </c>
      <c r="V13" s="2">
        <f t="shared" si="2"/>
        <v>0.11122207263649464</v>
      </c>
      <c r="Y13">
        <f t="shared" si="5"/>
        <v>0.18</v>
      </c>
      <c r="Z13">
        <v>8</v>
      </c>
      <c r="AA13">
        <v>8</v>
      </c>
      <c r="AD13" s="8">
        <f t="shared" si="6"/>
        <v>0.18</v>
      </c>
      <c r="AE13" s="8">
        <f t="shared" si="3"/>
        <v>1.9607843137254902E-2</v>
      </c>
      <c r="AF13" s="8">
        <f t="shared" si="4"/>
        <v>2.9411764705882353E-2</v>
      </c>
    </row>
    <row r="14" spans="2:32">
      <c r="B14" s="3">
        <v>6</v>
      </c>
      <c r="C14" s="3">
        <v>36</v>
      </c>
      <c r="D14" s="6" t="s">
        <v>3</v>
      </c>
      <c r="E14" s="3">
        <v>1793</v>
      </c>
      <c r="F14" s="3">
        <v>40</v>
      </c>
      <c r="I14" s="3">
        <v>6</v>
      </c>
      <c r="J14" s="3">
        <v>36</v>
      </c>
      <c r="K14" s="6" t="s">
        <v>3</v>
      </c>
      <c r="L14" s="3">
        <f t="shared" si="0"/>
        <v>1793</v>
      </c>
      <c r="M14" s="5">
        <f t="shared" si="1"/>
        <v>2.2308979364194088E-2</v>
      </c>
      <c r="N14" s="3"/>
      <c r="Q14" s="3">
        <v>13</v>
      </c>
      <c r="R14" s="3">
        <v>34</v>
      </c>
      <c r="S14" s="6" t="s">
        <v>3</v>
      </c>
      <c r="T14" s="3">
        <v>860</v>
      </c>
      <c r="U14" s="5">
        <v>9.3023255813953487E-3</v>
      </c>
      <c r="V14" s="2">
        <f t="shared" si="2"/>
        <v>0.11173938460224578</v>
      </c>
      <c r="Y14">
        <f t="shared" si="5"/>
        <v>0.19999999999999998</v>
      </c>
      <c r="Z14">
        <v>7</v>
      </c>
      <c r="AA14">
        <v>9</v>
      </c>
      <c r="AD14" s="8">
        <f t="shared" si="6"/>
        <v>0.19999999999999998</v>
      </c>
      <c r="AE14" s="8">
        <f t="shared" si="3"/>
        <v>1.7156862745098041E-2</v>
      </c>
      <c r="AF14" s="8">
        <f t="shared" si="4"/>
        <v>3.3088235294117647E-2</v>
      </c>
    </row>
    <row r="15" spans="2:32">
      <c r="B15" s="3">
        <v>8</v>
      </c>
      <c r="C15" s="3">
        <v>10</v>
      </c>
      <c r="D15" s="6" t="s">
        <v>3</v>
      </c>
      <c r="E15" s="3">
        <v>1779</v>
      </c>
      <c r="F15" s="3">
        <v>57</v>
      </c>
      <c r="I15" s="3">
        <v>8</v>
      </c>
      <c r="J15" s="3">
        <v>10</v>
      </c>
      <c r="K15" s="6" t="s">
        <v>3</v>
      </c>
      <c r="L15" s="3">
        <f t="shared" si="0"/>
        <v>1779</v>
      </c>
      <c r="M15" s="5">
        <f t="shared" si="1"/>
        <v>3.2040472175379427E-2</v>
      </c>
      <c r="N15" s="3"/>
      <c r="Q15" s="3">
        <v>28</v>
      </c>
      <c r="R15" s="3">
        <v>26</v>
      </c>
      <c r="S15" s="6" t="s">
        <v>3</v>
      </c>
      <c r="T15" s="3">
        <v>422</v>
      </c>
      <c r="U15" s="5">
        <v>9.4786729857819912E-3</v>
      </c>
      <c r="V15" s="2">
        <f t="shared" si="2"/>
        <v>0.11385766677480022</v>
      </c>
      <c r="Y15">
        <f t="shared" si="5"/>
        <v>0.21999999999999997</v>
      </c>
      <c r="Z15">
        <v>5</v>
      </c>
      <c r="AA15">
        <v>8</v>
      </c>
      <c r="AD15" s="8">
        <f t="shared" si="6"/>
        <v>0.21999999999999997</v>
      </c>
      <c r="AE15" s="8">
        <f t="shared" si="3"/>
        <v>1.2254901960784314E-2</v>
      </c>
      <c r="AF15" s="8">
        <f t="shared" si="4"/>
        <v>2.9411764705882353E-2</v>
      </c>
    </row>
    <row r="16" spans="2:32">
      <c r="B16" s="3">
        <v>21</v>
      </c>
      <c r="C16" s="3">
        <v>16</v>
      </c>
      <c r="D16" s="6" t="s">
        <v>3</v>
      </c>
      <c r="E16" s="3">
        <v>1750</v>
      </c>
      <c r="F16" s="3">
        <v>72</v>
      </c>
      <c r="I16" s="3">
        <v>21</v>
      </c>
      <c r="J16" s="3">
        <v>16</v>
      </c>
      <c r="K16" s="6" t="s">
        <v>3</v>
      </c>
      <c r="L16" s="3">
        <f t="shared" si="0"/>
        <v>1750</v>
      </c>
      <c r="M16" s="5">
        <f t="shared" si="1"/>
        <v>4.1142857142857141E-2</v>
      </c>
      <c r="N16" s="3"/>
      <c r="Q16" s="3">
        <v>15</v>
      </c>
      <c r="R16" s="3">
        <v>41</v>
      </c>
      <c r="S16" s="6" t="s">
        <v>3</v>
      </c>
      <c r="T16" s="3">
        <v>1535</v>
      </c>
      <c r="U16" s="5">
        <v>9.7719869706840382E-3</v>
      </c>
      <c r="V16" s="2">
        <f t="shared" si="2"/>
        <v>0.11738094962288033</v>
      </c>
      <c r="Y16">
        <f t="shared" si="5"/>
        <v>0.23999999999999996</v>
      </c>
      <c r="Z16">
        <v>5</v>
      </c>
      <c r="AA16">
        <v>8</v>
      </c>
      <c r="AD16" s="8">
        <f t="shared" si="6"/>
        <v>0.23999999999999996</v>
      </c>
      <c r="AE16" s="8">
        <f t="shared" si="3"/>
        <v>1.2254901960784314E-2</v>
      </c>
      <c r="AF16" s="8">
        <f t="shared" si="4"/>
        <v>2.9411764705882353E-2</v>
      </c>
    </row>
    <row r="17" spans="2:32">
      <c r="B17" s="3">
        <v>28</v>
      </c>
      <c r="C17" s="3">
        <v>14</v>
      </c>
      <c r="D17" s="6" t="s">
        <v>3</v>
      </c>
      <c r="E17" s="3">
        <v>1740</v>
      </c>
      <c r="F17" s="3">
        <v>187</v>
      </c>
      <c r="I17" s="3">
        <v>28</v>
      </c>
      <c r="J17" s="3">
        <v>14</v>
      </c>
      <c r="K17" s="6" t="s">
        <v>3</v>
      </c>
      <c r="L17" s="3">
        <f t="shared" si="0"/>
        <v>1740</v>
      </c>
      <c r="M17" s="5">
        <f t="shared" si="1"/>
        <v>0.10747126436781609</v>
      </c>
      <c r="N17" s="3"/>
      <c r="Q17" s="3">
        <v>19</v>
      </c>
      <c r="R17" s="3">
        <v>15</v>
      </c>
      <c r="S17" s="6" t="s">
        <v>3</v>
      </c>
      <c r="T17" s="3">
        <v>709</v>
      </c>
      <c r="U17" s="5">
        <v>9.8730606488011286E-3</v>
      </c>
      <c r="V17" s="2">
        <f t="shared" si="2"/>
        <v>0.11859504501155142</v>
      </c>
      <c r="Y17">
        <f t="shared" si="5"/>
        <v>0.25999999999999995</v>
      </c>
      <c r="Z17">
        <v>1</v>
      </c>
      <c r="AA17">
        <v>2</v>
      </c>
      <c r="AD17" s="8">
        <f t="shared" si="6"/>
        <v>0.25999999999999995</v>
      </c>
      <c r="AE17" s="8">
        <f t="shared" si="3"/>
        <v>2.4509803921568627E-3</v>
      </c>
      <c r="AF17" s="8">
        <f t="shared" si="4"/>
        <v>7.3529411764705881E-3</v>
      </c>
    </row>
    <row r="18" spans="2:32">
      <c r="B18" s="3">
        <v>3</v>
      </c>
      <c r="C18" s="3">
        <v>18</v>
      </c>
      <c r="D18" s="6" t="s">
        <v>3</v>
      </c>
      <c r="E18" s="3">
        <v>1704</v>
      </c>
      <c r="F18" s="3">
        <v>187</v>
      </c>
      <c r="I18" s="3">
        <v>3</v>
      </c>
      <c r="J18" s="3">
        <v>18</v>
      </c>
      <c r="K18" s="6" t="s">
        <v>3</v>
      </c>
      <c r="L18" s="3">
        <f t="shared" si="0"/>
        <v>1704</v>
      </c>
      <c r="M18" s="5">
        <f t="shared" si="1"/>
        <v>0.10974178403755869</v>
      </c>
      <c r="N18" s="3"/>
      <c r="Q18" s="3">
        <v>21</v>
      </c>
      <c r="R18" s="3">
        <v>9</v>
      </c>
      <c r="S18" s="6" t="s">
        <v>3</v>
      </c>
      <c r="T18" s="3">
        <v>378</v>
      </c>
      <c r="U18" s="5">
        <v>1.0582010582010581E-2</v>
      </c>
      <c r="V18" s="2">
        <f t="shared" si="2"/>
        <v>0.12711094015599389</v>
      </c>
      <c r="Y18">
        <f t="shared" si="5"/>
        <v>0.27999999999999997</v>
      </c>
      <c r="Z18">
        <v>4</v>
      </c>
      <c r="AA18">
        <v>13</v>
      </c>
      <c r="AD18" s="8">
        <f t="shared" si="6"/>
        <v>0.27999999999999997</v>
      </c>
      <c r="AE18" s="8">
        <f t="shared" si="3"/>
        <v>9.8039215686274508E-3</v>
      </c>
      <c r="AF18" s="8">
        <f t="shared" si="4"/>
        <v>4.779411764705882E-2</v>
      </c>
    </row>
    <row r="19" spans="2:32">
      <c r="B19" s="3">
        <v>6</v>
      </c>
      <c r="C19" s="3">
        <v>15</v>
      </c>
      <c r="D19" s="6" t="s">
        <v>3</v>
      </c>
      <c r="E19" s="3">
        <v>1698</v>
      </c>
      <c r="F19" s="3">
        <v>95</v>
      </c>
      <c r="I19" s="3">
        <v>6</v>
      </c>
      <c r="J19" s="3">
        <v>15</v>
      </c>
      <c r="K19" s="6" t="s">
        <v>3</v>
      </c>
      <c r="L19" s="3">
        <f t="shared" si="0"/>
        <v>1698</v>
      </c>
      <c r="M19" s="5">
        <f t="shared" si="1"/>
        <v>5.5948174322732629E-2</v>
      </c>
      <c r="N19" s="3"/>
      <c r="Q19" s="3">
        <v>6</v>
      </c>
      <c r="R19" s="3">
        <v>41</v>
      </c>
      <c r="S19" s="6" t="s">
        <v>3</v>
      </c>
      <c r="T19" s="3">
        <v>469</v>
      </c>
      <c r="U19" s="5">
        <v>1.0660980810234541E-2</v>
      </c>
      <c r="V19" s="2">
        <f t="shared" si="2"/>
        <v>0.12805952926163564</v>
      </c>
      <c r="Y19">
        <f t="shared" si="5"/>
        <v>0.3</v>
      </c>
      <c r="Z19">
        <v>3</v>
      </c>
      <c r="AA19">
        <v>4</v>
      </c>
      <c r="AD19" s="8">
        <f t="shared" si="6"/>
        <v>0.3</v>
      </c>
      <c r="AE19" s="8">
        <f t="shared" si="3"/>
        <v>7.3529411764705881E-3</v>
      </c>
      <c r="AF19" s="8">
        <f t="shared" si="4"/>
        <v>1.4705882352941176E-2</v>
      </c>
    </row>
    <row r="20" spans="2:32">
      <c r="B20" s="3">
        <v>8</v>
      </c>
      <c r="C20" s="3">
        <v>6</v>
      </c>
      <c r="D20" s="6" t="s">
        <v>3</v>
      </c>
      <c r="E20" s="3">
        <v>1668</v>
      </c>
      <c r="F20" s="3">
        <v>72</v>
      </c>
      <c r="I20" s="3">
        <v>8</v>
      </c>
      <c r="J20" s="3">
        <v>6</v>
      </c>
      <c r="K20" s="6" t="s">
        <v>3</v>
      </c>
      <c r="L20" s="3">
        <f t="shared" si="0"/>
        <v>1668</v>
      </c>
      <c r="M20" s="5">
        <f t="shared" si="1"/>
        <v>4.3165467625899283E-2</v>
      </c>
      <c r="N20" s="3"/>
      <c r="Q20" s="3">
        <v>18</v>
      </c>
      <c r="R20" s="3">
        <v>21</v>
      </c>
      <c r="S20" s="6" t="s">
        <v>3</v>
      </c>
      <c r="T20" s="3">
        <v>373</v>
      </c>
      <c r="U20" s="5">
        <v>1.0723860589812333E-2</v>
      </c>
      <c r="V20" s="2">
        <f t="shared" si="2"/>
        <v>0.12881484015808495</v>
      </c>
      <c r="Y20">
        <f t="shared" si="5"/>
        <v>0.32</v>
      </c>
      <c r="Z20">
        <v>1</v>
      </c>
      <c r="AA20">
        <v>6</v>
      </c>
      <c r="AD20" s="8">
        <f t="shared" si="6"/>
        <v>0.32</v>
      </c>
      <c r="AE20" s="8">
        <f t="shared" si="3"/>
        <v>2.4509803921568627E-3</v>
      </c>
      <c r="AF20" s="8">
        <f t="shared" si="4"/>
        <v>2.2058823529411766E-2</v>
      </c>
    </row>
    <row r="21" spans="2:32">
      <c r="B21" s="3">
        <v>9</v>
      </c>
      <c r="C21" s="3">
        <v>15</v>
      </c>
      <c r="D21" s="6" t="s">
        <v>3</v>
      </c>
      <c r="E21" s="3">
        <v>1668</v>
      </c>
      <c r="F21" s="3">
        <v>28</v>
      </c>
      <c r="I21" s="3">
        <v>9</v>
      </c>
      <c r="J21" s="3">
        <v>15</v>
      </c>
      <c r="K21" s="6" t="s">
        <v>3</v>
      </c>
      <c r="L21" s="3">
        <f t="shared" si="0"/>
        <v>1668</v>
      </c>
      <c r="M21" s="5">
        <f t="shared" si="1"/>
        <v>1.6786570743405275E-2</v>
      </c>
      <c r="N21" s="3"/>
      <c r="Q21" s="3">
        <v>7</v>
      </c>
      <c r="R21" s="3">
        <v>32</v>
      </c>
      <c r="S21" s="6" t="s">
        <v>3</v>
      </c>
      <c r="T21" s="3">
        <v>1271</v>
      </c>
      <c r="U21" s="5">
        <v>1.1801730920535013E-2</v>
      </c>
      <c r="V21" s="2">
        <f t="shared" si="2"/>
        <v>0.14176220115745189</v>
      </c>
      <c r="Y21">
        <f t="shared" si="5"/>
        <v>0.34</v>
      </c>
      <c r="Z21">
        <v>1</v>
      </c>
      <c r="AA21">
        <v>6</v>
      </c>
      <c r="AD21" s="8">
        <f t="shared" si="6"/>
        <v>0.34</v>
      </c>
      <c r="AE21" s="8">
        <f t="shared" si="3"/>
        <v>2.4509803921568627E-3</v>
      </c>
      <c r="AF21" s="8">
        <f t="shared" si="4"/>
        <v>2.2058823529411766E-2</v>
      </c>
    </row>
    <row r="22" spans="2:32">
      <c r="B22" s="3">
        <v>20</v>
      </c>
      <c r="C22" s="3">
        <v>10</v>
      </c>
      <c r="D22" s="6" t="s">
        <v>3</v>
      </c>
      <c r="E22" s="3">
        <v>1666</v>
      </c>
      <c r="F22" s="3">
        <v>40</v>
      </c>
      <c r="I22" s="3">
        <v>20</v>
      </c>
      <c r="J22" s="3">
        <v>10</v>
      </c>
      <c r="K22" s="6" t="s">
        <v>3</v>
      </c>
      <c r="L22" s="3">
        <f t="shared" si="0"/>
        <v>1666</v>
      </c>
      <c r="M22" s="5">
        <f t="shared" si="1"/>
        <v>2.4009603841536616E-2</v>
      </c>
      <c r="N22" s="3"/>
      <c r="Q22" s="3">
        <v>8</v>
      </c>
      <c r="R22" s="3">
        <v>42</v>
      </c>
      <c r="S22" s="6" t="s">
        <v>3</v>
      </c>
      <c r="T22" s="3">
        <v>918</v>
      </c>
      <c r="U22" s="5">
        <v>1.1982570806100218E-2</v>
      </c>
      <c r="V22" s="2">
        <f t="shared" si="2"/>
        <v>0.14393444694134602</v>
      </c>
      <c r="Y22">
        <f t="shared" si="5"/>
        <v>0.36000000000000004</v>
      </c>
      <c r="Z22">
        <v>1</v>
      </c>
      <c r="AA22">
        <v>9</v>
      </c>
      <c r="AD22" s="8">
        <f t="shared" si="6"/>
        <v>0.36000000000000004</v>
      </c>
      <c r="AE22" s="8">
        <f t="shared" si="3"/>
        <v>2.4509803921568627E-3</v>
      </c>
      <c r="AF22" s="8">
        <f t="shared" si="4"/>
        <v>3.3088235294117647E-2</v>
      </c>
    </row>
    <row r="23" spans="2:32">
      <c r="B23" s="3">
        <v>27</v>
      </c>
      <c r="C23" s="3">
        <v>24</v>
      </c>
      <c r="D23" s="6" t="s">
        <v>3</v>
      </c>
      <c r="E23" s="3">
        <v>1665</v>
      </c>
      <c r="F23" s="3">
        <v>108</v>
      </c>
      <c r="I23" s="3">
        <v>27</v>
      </c>
      <c r="J23" s="3">
        <v>24</v>
      </c>
      <c r="K23" s="6" t="s">
        <v>3</v>
      </c>
      <c r="L23" s="3">
        <f t="shared" si="0"/>
        <v>1665</v>
      </c>
      <c r="M23" s="5">
        <f t="shared" si="1"/>
        <v>6.4864864864864868E-2</v>
      </c>
      <c r="N23" s="3"/>
      <c r="Q23" s="3">
        <v>23</v>
      </c>
      <c r="R23" s="3">
        <v>31</v>
      </c>
      <c r="S23" s="6" t="s">
        <v>3</v>
      </c>
      <c r="T23" s="3">
        <v>1024</v>
      </c>
      <c r="U23" s="5">
        <v>1.26953125E-2</v>
      </c>
      <c r="V23" s="2">
        <f t="shared" si="2"/>
        <v>0.15249588865394384</v>
      </c>
      <c r="Y23">
        <f t="shared" si="5"/>
        <v>0.38000000000000006</v>
      </c>
      <c r="Z23">
        <v>2</v>
      </c>
      <c r="AA23">
        <v>6</v>
      </c>
      <c r="AD23" s="8">
        <f t="shared" si="6"/>
        <v>0.38000000000000006</v>
      </c>
      <c r="AE23" s="8">
        <f t="shared" si="3"/>
        <v>4.9019607843137254E-3</v>
      </c>
      <c r="AF23" s="8">
        <f t="shared" si="4"/>
        <v>2.2058823529411766E-2</v>
      </c>
    </row>
    <row r="24" spans="2:32">
      <c r="B24" s="3">
        <v>13</v>
      </c>
      <c r="C24" s="3">
        <v>40</v>
      </c>
      <c r="D24" s="6" t="s">
        <v>3</v>
      </c>
      <c r="E24" s="3">
        <v>1653</v>
      </c>
      <c r="F24" s="3">
        <v>117</v>
      </c>
      <c r="I24" s="3">
        <v>13</v>
      </c>
      <c r="J24" s="3">
        <v>40</v>
      </c>
      <c r="K24" s="6" t="s">
        <v>3</v>
      </c>
      <c r="L24" s="3">
        <f t="shared" si="0"/>
        <v>1653</v>
      </c>
      <c r="M24" s="5">
        <f t="shared" si="1"/>
        <v>7.0780399274047182E-2</v>
      </c>
      <c r="N24" s="3"/>
      <c r="Q24" s="3">
        <v>6</v>
      </c>
      <c r="R24" s="3">
        <v>42</v>
      </c>
      <c r="S24" s="6" t="s">
        <v>3</v>
      </c>
      <c r="T24" s="3">
        <v>699</v>
      </c>
      <c r="U24" s="5">
        <v>1.2875536480686695E-2</v>
      </c>
      <c r="V24" s="2">
        <f t="shared" si="2"/>
        <v>0.15466073619838741</v>
      </c>
      <c r="Y24">
        <f t="shared" si="5"/>
        <v>0.40000000000000008</v>
      </c>
      <c r="Z24">
        <v>2</v>
      </c>
      <c r="AA24">
        <v>6</v>
      </c>
      <c r="AD24" s="8">
        <f t="shared" si="6"/>
        <v>0.40000000000000008</v>
      </c>
      <c r="AE24" s="8">
        <f t="shared" si="3"/>
        <v>4.9019607843137254E-3</v>
      </c>
      <c r="AF24" s="8">
        <f t="shared" si="4"/>
        <v>2.2058823529411766E-2</v>
      </c>
    </row>
    <row r="25" spans="2:32">
      <c r="B25" s="3">
        <v>28</v>
      </c>
      <c r="C25" s="3">
        <v>43</v>
      </c>
      <c r="D25" s="6" t="s">
        <v>3</v>
      </c>
      <c r="E25" s="3">
        <v>1644</v>
      </c>
      <c r="F25" s="3">
        <v>141</v>
      </c>
      <c r="I25" s="3">
        <v>28</v>
      </c>
      <c r="J25" s="3">
        <v>43</v>
      </c>
      <c r="K25" s="6" t="s">
        <v>3</v>
      </c>
      <c r="L25" s="3">
        <f t="shared" si="0"/>
        <v>1644</v>
      </c>
      <c r="M25" s="5">
        <f t="shared" si="1"/>
        <v>8.576642335766424E-2</v>
      </c>
      <c r="N25" s="3"/>
      <c r="Q25" s="3">
        <v>11</v>
      </c>
      <c r="R25" s="3">
        <v>9</v>
      </c>
      <c r="S25" s="6" t="s">
        <v>3</v>
      </c>
      <c r="T25" s="3">
        <v>1091</v>
      </c>
      <c r="U25" s="5">
        <v>1.3748854262144821E-2</v>
      </c>
      <c r="V25" s="2">
        <f t="shared" si="2"/>
        <v>0.16515101528058784</v>
      </c>
      <c r="Y25">
        <f t="shared" si="5"/>
        <v>0.4200000000000001</v>
      </c>
      <c r="Z25">
        <v>0</v>
      </c>
      <c r="AA25">
        <v>4</v>
      </c>
      <c r="AD25" s="8">
        <f t="shared" si="6"/>
        <v>0.4200000000000001</v>
      </c>
      <c r="AE25" s="8">
        <f t="shared" si="3"/>
        <v>0</v>
      </c>
      <c r="AF25" s="8">
        <f t="shared" si="4"/>
        <v>1.4705882352941176E-2</v>
      </c>
    </row>
    <row r="26" spans="2:32">
      <c r="B26" s="3">
        <v>6</v>
      </c>
      <c r="C26" s="3">
        <v>16</v>
      </c>
      <c r="D26" s="6" t="s">
        <v>3</v>
      </c>
      <c r="E26" s="3">
        <v>1643</v>
      </c>
      <c r="F26" s="3">
        <v>74</v>
      </c>
      <c r="I26" s="3">
        <v>6</v>
      </c>
      <c r="J26" s="3">
        <v>16</v>
      </c>
      <c r="K26" s="6" t="s">
        <v>3</v>
      </c>
      <c r="L26" s="3">
        <f t="shared" si="0"/>
        <v>1643</v>
      </c>
      <c r="M26" s="5">
        <f t="shared" si="1"/>
        <v>4.503956177723676E-2</v>
      </c>
      <c r="N26" s="3"/>
      <c r="Q26" s="3">
        <v>11</v>
      </c>
      <c r="R26" s="3">
        <v>24</v>
      </c>
      <c r="S26" s="6" t="s">
        <v>3</v>
      </c>
      <c r="T26" s="3">
        <v>1157</v>
      </c>
      <c r="U26" s="5">
        <v>1.3828867761452032E-2</v>
      </c>
      <c r="V26" s="2">
        <f t="shared" si="2"/>
        <v>0.16611213614162729</v>
      </c>
      <c r="Y26">
        <f t="shared" si="5"/>
        <v>0.44000000000000011</v>
      </c>
      <c r="Z26">
        <v>0</v>
      </c>
      <c r="AA26">
        <v>1</v>
      </c>
      <c r="AD26" s="8">
        <f t="shared" si="6"/>
        <v>0.44000000000000011</v>
      </c>
      <c r="AE26" s="8">
        <f t="shared" si="3"/>
        <v>0</v>
      </c>
      <c r="AF26" s="8">
        <f t="shared" si="4"/>
        <v>3.6764705882352941E-3</v>
      </c>
    </row>
    <row r="27" spans="2:32">
      <c r="B27" s="3">
        <v>23</v>
      </c>
      <c r="C27" s="3">
        <v>20</v>
      </c>
      <c r="D27" s="6" t="s">
        <v>3</v>
      </c>
      <c r="E27" s="3">
        <v>1634</v>
      </c>
      <c r="F27" s="3">
        <v>62</v>
      </c>
      <c r="I27" s="3">
        <v>23</v>
      </c>
      <c r="J27" s="3">
        <v>20</v>
      </c>
      <c r="K27" s="6" t="s">
        <v>3</v>
      </c>
      <c r="L27" s="3">
        <f t="shared" si="0"/>
        <v>1634</v>
      </c>
      <c r="M27" s="5">
        <f t="shared" si="1"/>
        <v>3.7943696450428395E-2</v>
      </c>
      <c r="N27" s="3"/>
      <c r="Q27" s="3">
        <v>15</v>
      </c>
      <c r="R27" s="3">
        <v>8</v>
      </c>
      <c r="S27" s="6" t="s">
        <v>3</v>
      </c>
      <c r="T27" s="3">
        <v>972</v>
      </c>
      <c r="U27" s="5">
        <v>1.4403292181069959E-2</v>
      </c>
      <c r="V27" s="2">
        <f t="shared" si="2"/>
        <v>0.1730121129901028</v>
      </c>
      <c r="Y27">
        <f t="shared" si="5"/>
        <v>0.46000000000000013</v>
      </c>
      <c r="Z27">
        <v>0</v>
      </c>
      <c r="AA27">
        <v>5</v>
      </c>
      <c r="AD27" s="8">
        <f t="shared" si="6"/>
        <v>0.46000000000000013</v>
      </c>
      <c r="AE27" s="8">
        <f t="shared" si="3"/>
        <v>0</v>
      </c>
      <c r="AF27" s="8">
        <f t="shared" si="4"/>
        <v>1.8382352941176471E-2</v>
      </c>
    </row>
    <row r="28" spans="2:32">
      <c r="B28" s="3">
        <v>25</v>
      </c>
      <c r="C28" s="3">
        <v>33</v>
      </c>
      <c r="D28" s="6" t="s">
        <v>3</v>
      </c>
      <c r="E28" s="3">
        <v>1612</v>
      </c>
      <c r="F28" s="3">
        <v>131</v>
      </c>
      <c r="I28" s="3">
        <v>25</v>
      </c>
      <c r="J28" s="3">
        <v>33</v>
      </c>
      <c r="K28" s="6" t="s">
        <v>3</v>
      </c>
      <c r="L28" s="3">
        <f t="shared" si="0"/>
        <v>1612</v>
      </c>
      <c r="M28" s="5">
        <f t="shared" si="1"/>
        <v>8.1265508684863527E-2</v>
      </c>
      <c r="N28" s="3"/>
      <c r="Q28" s="3">
        <v>19</v>
      </c>
      <c r="R28" s="3">
        <v>38</v>
      </c>
      <c r="S28" s="6" t="s">
        <v>3</v>
      </c>
      <c r="T28" s="3">
        <v>617</v>
      </c>
      <c r="U28" s="5">
        <v>1.4586709886547812E-2</v>
      </c>
      <c r="V28" s="2">
        <f t="shared" si="2"/>
        <v>0.1752153235051423</v>
      </c>
      <c r="Y28">
        <f t="shared" si="5"/>
        <v>0.48000000000000015</v>
      </c>
      <c r="Z28">
        <v>1</v>
      </c>
      <c r="AA28">
        <v>4</v>
      </c>
      <c r="AD28" s="8">
        <f t="shared" si="6"/>
        <v>0.48000000000000015</v>
      </c>
      <c r="AE28" s="8">
        <f t="shared" si="3"/>
        <v>2.4509803921568627E-3</v>
      </c>
      <c r="AF28" s="8">
        <f t="shared" si="4"/>
        <v>1.4705882352941176E-2</v>
      </c>
    </row>
    <row r="29" spans="2:32">
      <c r="B29" s="3">
        <v>20</v>
      </c>
      <c r="C29" s="3">
        <v>31</v>
      </c>
      <c r="D29" s="6" t="s">
        <v>3</v>
      </c>
      <c r="E29" s="3">
        <v>1595</v>
      </c>
      <c r="F29" s="3">
        <v>170</v>
      </c>
      <c r="I29" s="3">
        <v>20</v>
      </c>
      <c r="J29" s="3">
        <v>31</v>
      </c>
      <c r="K29" s="6" t="s">
        <v>3</v>
      </c>
      <c r="L29" s="3">
        <f t="shared" si="0"/>
        <v>1595</v>
      </c>
      <c r="M29" s="5">
        <f t="shared" si="1"/>
        <v>0.10658307210031348</v>
      </c>
      <c r="N29" s="3"/>
      <c r="Q29" s="3">
        <v>16</v>
      </c>
      <c r="R29" s="3">
        <v>46</v>
      </c>
      <c r="S29" s="6" t="s">
        <v>3</v>
      </c>
      <c r="T29" s="3">
        <v>566</v>
      </c>
      <c r="U29" s="5">
        <v>1.5901060070671377E-2</v>
      </c>
      <c r="V29" s="2">
        <f t="shared" si="2"/>
        <v>0.19100327668316747</v>
      </c>
      <c r="Y29">
        <f t="shared" si="5"/>
        <v>0.50000000000000011</v>
      </c>
      <c r="Z29">
        <v>0</v>
      </c>
      <c r="AA29">
        <v>4</v>
      </c>
      <c r="AD29" s="8">
        <f t="shared" si="6"/>
        <v>0.50000000000000011</v>
      </c>
      <c r="AE29" s="8">
        <f t="shared" si="3"/>
        <v>0</v>
      </c>
      <c r="AF29" s="8">
        <f t="shared" si="4"/>
        <v>1.4705882352941176E-2</v>
      </c>
    </row>
    <row r="30" spans="2:32">
      <c r="B30" s="3">
        <v>23</v>
      </c>
      <c r="C30" s="3">
        <v>39</v>
      </c>
      <c r="D30" s="6" t="s">
        <v>3</v>
      </c>
      <c r="E30" s="3">
        <v>1569</v>
      </c>
      <c r="F30" s="3">
        <v>42</v>
      </c>
      <c r="I30" s="3">
        <v>23</v>
      </c>
      <c r="J30" s="3">
        <v>39</v>
      </c>
      <c r="K30" s="6" t="s">
        <v>3</v>
      </c>
      <c r="L30" s="3">
        <f t="shared" si="0"/>
        <v>1569</v>
      </c>
      <c r="M30" s="5">
        <f t="shared" si="1"/>
        <v>2.676864244741874E-2</v>
      </c>
      <c r="N30" s="3"/>
      <c r="Q30" s="3">
        <v>11</v>
      </c>
      <c r="R30" s="3">
        <v>40</v>
      </c>
      <c r="S30" s="6" t="s">
        <v>3</v>
      </c>
      <c r="T30" s="3">
        <v>620</v>
      </c>
      <c r="U30" s="5">
        <v>1.6129032258064516E-2</v>
      </c>
      <c r="V30" s="2">
        <f t="shared" si="2"/>
        <v>0.19374167491518421</v>
      </c>
      <c r="Y30">
        <f t="shared" si="5"/>
        <v>0.52000000000000013</v>
      </c>
      <c r="Z30">
        <v>0</v>
      </c>
      <c r="AA30">
        <v>6</v>
      </c>
      <c r="AD30" s="8">
        <f t="shared" si="6"/>
        <v>0.52000000000000013</v>
      </c>
      <c r="AE30" s="8">
        <f t="shared" si="3"/>
        <v>0</v>
      </c>
      <c r="AF30" s="8">
        <f t="shared" si="4"/>
        <v>2.2058823529411766E-2</v>
      </c>
    </row>
    <row r="31" spans="2:32">
      <c r="B31" s="3">
        <v>10</v>
      </c>
      <c r="C31" s="3">
        <v>19</v>
      </c>
      <c r="D31" s="6" t="s">
        <v>3</v>
      </c>
      <c r="E31" s="3">
        <v>1554</v>
      </c>
      <c r="F31" s="3">
        <v>94</v>
      </c>
      <c r="I31" s="3">
        <v>10</v>
      </c>
      <c r="J31" s="3">
        <v>19</v>
      </c>
      <c r="K31" s="6" t="s">
        <v>3</v>
      </c>
      <c r="L31" s="3">
        <f t="shared" si="0"/>
        <v>1554</v>
      </c>
      <c r="M31" s="5">
        <f t="shared" si="1"/>
        <v>6.0489060489060491E-2</v>
      </c>
      <c r="N31" s="3"/>
      <c r="Q31" s="3">
        <v>24</v>
      </c>
      <c r="R31" s="3">
        <v>23</v>
      </c>
      <c r="S31" s="6" t="s">
        <v>3</v>
      </c>
      <c r="T31" s="3">
        <v>866</v>
      </c>
      <c r="U31" s="5">
        <v>1.6166281755196306E-2</v>
      </c>
      <c r="V31" s="2">
        <f t="shared" si="2"/>
        <v>0.19418911527295601</v>
      </c>
      <c r="Y31">
        <f t="shared" si="5"/>
        <v>0.54000000000000015</v>
      </c>
      <c r="Z31">
        <v>0</v>
      </c>
      <c r="AA31">
        <v>3</v>
      </c>
      <c r="AD31" s="8">
        <f t="shared" si="6"/>
        <v>0.54000000000000015</v>
      </c>
      <c r="AE31" s="8">
        <f t="shared" si="3"/>
        <v>0</v>
      </c>
      <c r="AF31" s="8">
        <f t="shared" si="4"/>
        <v>1.1029411764705883E-2</v>
      </c>
    </row>
    <row r="32" spans="2:32">
      <c r="B32" s="3">
        <v>4</v>
      </c>
      <c r="C32" s="3">
        <v>9</v>
      </c>
      <c r="D32" s="6" t="s">
        <v>3</v>
      </c>
      <c r="E32" s="3">
        <v>1545</v>
      </c>
      <c r="F32" s="3">
        <v>191</v>
      </c>
      <c r="I32" s="3">
        <v>4</v>
      </c>
      <c r="J32" s="3">
        <v>9</v>
      </c>
      <c r="K32" s="6" t="s">
        <v>3</v>
      </c>
      <c r="L32" s="3">
        <f t="shared" si="0"/>
        <v>1545</v>
      </c>
      <c r="M32" s="5">
        <f t="shared" si="1"/>
        <v>0.12362459546925567</v>
      </c>
      <c r="N32" s="3"/>
      <c r="Q32" s="3">
        <v>7</v>
      </c>
      <c r="R32" s="3">
        <v>6</v>
      </c>
      <c r="S32" s="6" t="s">
        <v>3</v>
      </c>
      <c r="T32" s="3">
        <v>432</v>
      </c>
      <c r="U32" s="5">
        <v>1.6203703703703703E-2</v>
      </c>
      <c r="V32" s="2">
        <f t="shared" si="2"/>
        <v>0.19463862711386562</v>
      </c>
      <c r="Y32">
        <f t="shared" si="5"/>
        <v>0.56000000000000016</v>
      </c>
      <c r="Z32">
        <v>1</v>
      </c>
      <c r="AA32">
        <v>4</v>
      </c>
      <c r="AD32" s="8">
        <f t="shared" si="6"/>
        <v>0.56000000000000016</v>
      </c>
      <c r="AE32" s="8">
        <f t="shared" si="3"/>
        <v>2.4509803921568627E-3</v>
      </c>
      <c r="AF32" s="8">
        <f t="shared" si="4"/>
        <v>1.4705882352941176E-2</v>
      </c>
    </row>
    <row r="33" spans="2:32">
      <c r="B33" s="3">
        <v>17</v>
      </c>
      <c r="C33" s="3">
        <v>43</v>
      </c>
      <c r="D33" s="6" t="s">
        <v>3</v>
      </c>
      <c r="E33" s="3">
        <v>1538</v>
      </c>
      <c r="F33" s="3">
        <v>30</v>
      </c>
      <c r="I33" s="3">
        <v>17</v>
      </c>
      <c r="J33" s="3">
        <v>43</v>
      </c>
      <c r="K33" s="6" t="s">
        <v>3</v>
      </c>
      <c r="L33" s="3">
        <f t="shared" si="0"/>
        <v>1538</v>
      </c>
      <c r="M33" s="5">
        <f t="shared" si="1"/>
        <v>1.950585175552666E-2</v>
      </c>
      <c r="N33" s="3"/>
      <c r="Q33" s="3">
        <v>5</v>
      </c>
      <c r="R33" s="3">
        <v>33</v>
      </c>
      <c r="S33" s="6" t="s">
        <v>3</v>
      </c>
      <c r="T33" s="3">
        <v>424</v>
      </c>
      <c r="U33" s="5">
        <v>1.6509433962264151E-2</v>
      </c>
      <c r="V33" s="2">
        <f t="shared" si="2"/>
        <v>0.19831105404054233</v>
      </c>
      <c r="Y33">
        <f t="shared" si="5"/>
        <v>0.58000000000000018</v>
      </c>
      <c r="Z33">
        <v>0</v>
      </c>
      <c r="AA33">
        <v>2</v>
      </c>
      <c r="AD33" s="8">
        <f t="shared" si="6"/>
        <v>0.58000000000000018</v>
      </c>
      <c r="AE33" s="8">
        <f t="shared" si="3"/>
        <v>0</v>
      </c>
      <c r="AF33" s="8">
        <f t="shared" si="4"/>
        <v>7.3529411764705881E-3</v>
      </c>
    </row>
    <row r="34" spans="2:32">
      <c r="B34" s="3">
        <v>15</v>
      </c>
      <c r="C34" s="3">
        <v>41</v>
      </c>
      <c r="D34" s="6" t="s">
        <v>3</v>
      </c>
      <c r="E34" s="3">
        <v>1535</v>
      </c>
      <c r="F34" s="3">
        <v>15</v>
      </c>
      <c r="I34" s="3">
        <v>15</v>
      </c>
      <c r="J34" s="3">
        <v>41</v>
      </c>
      <c r="K34" s="6" t="s">
        <v>3</v>
      </c>
      <c r="L34" s="3">
        <f t="shared" si="0"/>
        <v>1535</v>
      </c>
      <c r="M34" s="5">
        <f t="shared" si="1"/>
        <v>9.7719869706840382E-3</v>
      </c>
      <c r="N34" s="3"/>
      <c r="Q34" s="3">
        <v>20</v>
      </c>
      <c r="R34" s="3">
        <v>36</v>
      </c>
      <c r="S34" s="6" t="s">
        <v>3</v>
      </c>
      <c r="T34" s="3">
        <v>1029</v>
      </c>
      <c r="U34" s="5">
        <v>1.6520894071914479E-2</v>
      </c>
      <c r="V34" s="2">
        <f t="shared" si="2"/>
        <v>0.19844871269252104</v>
      </c>
      <c r="Y34">
        <f t="shared" si="5"/>
        <v>0.6000000000000002</v>
      </c>
      <c r="Z34">
        <v>0</v>
      </c>
      <c r="AA34">
        <v>1</v>
      </c>
      <c r="AD34" s="8">
        <f t="shared" si="6"/>
        <v>0.6000000000000002</v>
      </c>
      <c r="AE34" s="8">
        <f t="shared" si="3"/>
        <v>0</v>
      </c>
      <c r="AF34" s="8">
        <f t="shared" si="4"/>
        <v>3.6764705882352941E-3</v>
      </c>
    </row>
    <row r="35" spans="2:32">
      <c r="B35" s="3">
        <v>17</v>
      </c>
      <c r="C35" s="3">
        <v>39</v>
      </c>
      <c r="D35" s="6" t="s">
        <v>3</v>
      </c>
      <c r="E35" s="3">
        <v>1520</v>
      </c>
      <c r="F35" s="3">
        <v>59</v>
      </c>
      <c r="I35" s="3">
        <v>17</v>
      </c>
      <c r="J35" s="3">
        <v>39</v>
      </c>
      <c r="K35" s="6" t="s">
        <v>3</v>
      </c>
      <c r="L35" s="3">
        <f t="shared" si="0"/>
        <v>1520</v>
      </c>
      <c r="M35" s="5">
        <f t="shared" si="1"/>
        <v>3.8815789473684213E-2</v>
      </c>
      <c r="N35" s="3"/>
      <c r="Q35" s="3">
        <v>13</v>
      </c>
      <c r="R35" s="3">
        <v>15</v>
      </c>
      <c r="S35" s="6" t="s">
        <v>3</v>
      </c>
      <c r="T35" s="3">
        <v>847</v>
      </c>
      <c r="U35" s="5">
        <v>1.6528925619834711E-2</v>
      </c>
      <c r="V35" s="2">
        <f t="shared" si="2"/>
        <v>0.19854518751638714</v>
      </c>
      <c r="Y35">
        <f t="shared" si="5"/>
        <v>0.62000000000000022</v>
      </c>
      <c r="Z35">
        <v>1</v>
      </c>
      <c r="AA35">
        <v>8</v>
      </c>
      <c r="AD35" s="8">
        <f t="shared" si="6"/>
        <v>0.62000000000000022</v>
      </c>
      <c r="AE35" s="8">
        <f t="shared" si="3"/>
        <v>2.4509803921568627E-3</v>
      </c>
      <c r="AF35" s="8">
        <f t="shared" si="4"/>
        <v>2.9411764705882353E-2</v>
      </c>
    </row>
    <row r="36" spans="2:32">
      <c r="B36" s="3">
        <v>13</v>
      </c>
      <c r="C36" s="3">
        <v>16</v>
      </c>
      <c r="D36" s="6" t="s">
        <v>3</v>
      </c>
      <c r="E36" s="3">
        <v>1500</v>
      </c>
      <c r="F36" s="3">
        <v>188</v>
      </c>
      <c r="I36" s="3">
        <v>13</v>
      </c>
      <c r="J36" s="3">
        <v>16</v>
      </c>
      <c r="K36" s="6" t="s">
        <v>3</v>
      </c>
      <c r="L36" s="3">
        <f t="shared" si="0"/>
        <v>1500</v>
      </c>
      <c r="M36" s="5">
        <f t="shared" si="1"/>
        <v>0.12533333333333332</v>
      </c>
      <c r="N36" s="3"/>
      <c r="Q36" s="3">
        <v>19</v>
      </c>
      <c r="R36" s="3">
        <v>7</v>
      </c>
      <c r="S36" s="6" t="s">
        <v>3</v>
      </c>
      <c r="T36" s="3">
        <v>363</v>
      </c>
      <c r="U36" s="5">
        <v>1.6528925619834711E-2</v>
      </c>
      <c r="V36" s="2">
        <f t="shared" si="2"/>
        <v>0.19854518751638714</v>
      </c>
      <c r="Y36">
        <f t="shared" si="5"/>
        <v>0.64000000000000024</v>
      </c>
      <c r="Z36">
        <v>0</v>
      </c>
      <c r="AA36">
        <v>2</v>
      </c>
      <c r="AD36" s="8">
        <f t="shared" si="6"/>
        <v>0.64000000000000024</v>
      </c>
      <c r="AE36" s="8">
        <f t="shared" ref="AE36:AE55" si="7">+Z36/$Z$57</f>
        <v>0</v>
      </c>
      <c r="AF36" s="8">
        <f t="shared" ref="AF36:AF55" si="8">+AA36/$AA$57</f>
        <v>7.3529411764705881E-3</v>
      </c>
    </row>
    <row r="37" spans="2:32">
      <c r="B37" s="3">
        <v>3</v>
      </c>
      <c r="C37" s="3">
        <v>17</v>
      </c>
      <c r="D37" s="6" t="s">
        <v>3</v>
      </c>
      <c r="E37" s="3">
        <v>1498</v>
      </c>
      <c r="F37" s="3">
        <v>122</v>
      </c>
      <c r="I37" s="3">
        <v>3</v>
      </c>
      <c r="J37" s="3">
        <v>17</v>
      </c>
      <c r="K37" s="6" t="s">
        <v>3</v>
      </c>
      <c r="L37" s="3">
        <f t="shared" si="0"/>
        <v>1498</v>
      </c>
      <c r="M37" s="5">
        <f t="shared" si="1"/>
        <v>8.1441922563417896E-2</v>
      </c>
      <c r="N37" s="3"/>
      <c r="Q37" s="3">
        <v>25</v>
      </c>
      <c r="R37" s="3">
        <v>22</v>
      </c>
      <c r="S37" s="6" t="s">
        <v>3</v>
      </c>
      <c r="T37" s="3">
        <v>598</v>
      </c>
      <c r="U37" s="5">
        <v>1.6722408026755852E-2</v>
      </c>
      <c r="V37" s="2">
        <f t="shared" si="2"/>
        <v>0.20086929506256557</v>
      </c>
      <c r="Y37">
        <f t="shared" ref="Y37:Y54" si="9">Y36+0.02</f>
        <v>0.66000000000000025</v>
      </c>
      <c r="Z37">
        <v>0</v>
      </c>
      <c r="AA37">
        <v>2</v>
      </c>
      <c r="AD37" s="8">
        <f t="shared" ref="AD37:AD54" si="10">AD36+0.02</f>
        <v>0.66000000000000025</v>
      </c>
      <c r="AE37" s="8">
        <f t="shared" si="7"/>
        <v>0</v>
      </c>
      <c r="AF37" s="8">
        <f t="shared" si="8"/>
        <v>7.3529411764705881E-3</v>
      </c>
    </row>
    <row r="38" spans="2:32">
      <c r="B38" s="3">
        <v>14</v>
      </c>
      <c r="C38" s="3">
        <v>19</v>
      </c>
      <c r="D38" s="6" t="s">
        <v>3</v>
      </c>
      <c r="E38" s="3">
        <v>1490</v>
      </c>
      <c r="F38" s="3">
        <v>70</v>
      </c>
      <c r="I38" s="3">
        <v>14</v>
      </c>
      <c r="J38" s="3">
        <v>19</v>
      </c>
      <c r="K38" s="6" t="s">
        <v>3</v>
      </c>
      <c r="L38" s="3">
        <f t="shared" si="0"/>
        <v>1490</v>
      </c>
      <c r="M38" s="5">
        <f t="shared" si="1"/>
        <v>4.6979865771812082E-2</v>
      </c>
      <c r="N38" s="3"/>
      <c r="Q38" s="3">
        <v>9</v>
      </c>
      <c r="R38" s="3">
        <v>15</v>
      </c>
      <c r="S38" s="6" t="s">
        <v>3</v>
      </c>
      <c r="T38" s="3">
        <v>1668</v>
      </c>
      <c r="U38" s="5">
        <v>1.6786570743405275E-2</v>
      </c>
      <c r="V38" s="2">
        <f t="shared" si="2"/>
        <v>0.20164001657839317</v>
      </c>
      <c r="Y38">
        <f t="shared" si="9"/>
        <v>0.68000000000000027</v>
      </c>
      <c r="Z38">
        <v>0</v>
      </c>
      <c r="AA38">
        <v>3</v>
      </c>
      <c r="AD38" s="8">
        <f t="shared" si="10"/>
        <v>0.68000000000000027</v>
      </c>
      <c r="AE38" s="8">
        <f t="shared" si="7"/>
        <v>0</v>
      </c>
      <c r="AF38" s="8">
        <f t="shared" si="8"/>
        <v>1.1029411764705883E-2</v>
      </c>
    </row>
    <row r="39" spans="2:32">
      <c r="B39" s="3">
        <v>13</v>
      </c>
      <c r="C39" s="3">
        <v>32</v>
      </c>
      <c r="D39" s="6" t="s">
        <v>3</v>
      </c>
      <c r="E39" s="3">
        <v>1485</v>
      </c>
      <c r="F39" s="3">
        <v>317</v>
      </c>
      <c r="I39" s="3">
        <v>13</v>
      </c>
      <c r="J39" s="3">
        <v>32</v>
      </c>
      <c r="K39" s="6" t="s">
        <v>3</v>
      </c>
      <c r="L39" s="3">
        <f t="shared" si="0"/>
        <v>1485</v>
      </c>
      <c r="M39" s="5">
        <f t="shared" si="1"/>
        <v>0.21346801346801347</v>
      </c>
      <c r="N39" s="3"/>
      <c r="Q39" s="3">
        <v>23</v>
      </c>
      <c r="R39" s="3">
        <v>15</v>
      </c>
      <c r="S39" s="6" t="s">
        <v>3</v>
      </c>
      <c r="T39" s="3">
        <v>1110</v>
      </c>
      <c r="U39" s="5">
        <v>1.7117117117117116E-2</v>
      </c>
      <c r="V39" s="2">
        <f t="shared" si="2"/>
        <v>0.20561053427935766</v>
      </c>
      <c r="Y39">
        <f t="shared" si="9"/>
        <v>0.70000000000000029</v>
      </c>
      <c r="Z39">
        <v>0</v>
      </c>
      <c r="AA39">
        <v>3</v>
      </c>
      <c r="AD39" s="8">
        <f t="shared" si="10"/>
        <v>0.70000000000000029</v>
      </c>
      <c r="AE39" s="8">
        <f t="shared" si="7"/>
        <v>0</v>
      </c>
      <c r="AF39" s="8">
        <f t="shared" si="8"/>
        <v>1.1029411764705883E-2</v>
      </c>
    </row>
    <row r="40" spans="2:32">
      <c r="B40" s="3">
        <v>27</v>
      </c>
      <c r="C40" s="3">
        <v>4</v>
      </c>
      <c r="D40" s="6" t="s">
        <v>3</v>
      </c>
      <c r="E40" s="3">
        <v>1452</v>
      </c>
      <c r="F40" s="3">
        <v>195</v>
      </c>
      <c r="I40" s="3">
        <v>27</v>
      </c>
      <c r="J40" s="3">
        <v>4</v>
      </c>
      <c r="K40" s="6" t="s">
        <v>3</v>
      </c>
      <c r="L40" s="3">
        <f t="shared" si="0"/>
        <v>1452</v>
      </c>
      <c r="M40" s="5">
        <f t="shared" si="1"/>
        <v>0.13429752066115702</v>
      </c>
      <c r="N40" s="3"/>
      <c r="Q40" s="3">
        <v>12</v>
      </c>
      <c r="R40" s="3">
        <v>45</v>
      </c>
      <c r="S40" s="6" t="s">
        <v>3</v>
      </c>
      <c r="T40" s="3">
        <v>876</v>
      </c>
      <c r="U40" s="5">
        <v>1.7123287671232876E-2</v>
      </c>
      <c r="V40" s="2">
        <f t="shared" si="2"/>
        <v>0.20568465487570928</v>
      </c>
      <c r="Y40">
        <f t="shared" si="9"/>
        <v>0.72000000000000031</v>
      </c>
      <c r="Z40">
        <v>1</v>
      </c>
      <c r="AA40">
        <v>3</v>
      </c>
      <c r="AD40" s="8">
        <f t="shared" si="10"/>
        <v>0.72000000000000031</v>
      </c>
      <c r="AE40" s="8">
        <f t="shared" si="7"/>
        <v>2.4509803921568627E-3</v>
      </c>
      <c r="AF40" s="8">
        <f t="shared" si="8"/>
        <v>1.1029411764705883E-2</v>
      </c>
    </row>
    <row r="41" spans="2:32">
      <c r="B41" s="3">
        <v>14</v>
      </c>
      <c r="C41" s="3">
        <v>28</v>
      </c>
      <c r="D41" s="6" t="s">
        <v>3</v>
      </c>
      <c r="E41" s="3">
        <v>1444</v>
      </c>
      <c r="F41" s="3">
        <v>47</v>
      </c>
      <c r="I41" s="3">
        <v>14</v>
      </c>
      <c r="J41" s="3">
        <v>28</v>
      </c>
      <c r="K41" s="6" t="s">
        <v>3</v>
      </c>
      <c r="L41" s="3">
        <f t="shared" si="0"/>
        <v>1444</v>
      </c>
      <c r="M41" s="5">
        <f t="shared" si="1"/>
        <v>3.254847645429363E-2</v>
      </c>
      <c r="N41" s="3"/>
      <c r="Q41" s="3">
        <v>21</v>
      </c>
      <c r="R41" s="3">
        <v>17</v>
      </c>
      <c r="S41" s="6" t="s">
        <v>3</v>
      </c>
      <c r="T41" s="3">
        <v>518</v>
      </c>
      <c r="U41" s="5">
        <v>1.7374517374517374E-2</v>
      </c>
      <c r="V41" s="2">
        <f t="shared" si="2"/>
        <v>0.20870242201288186</v>
      </c>
      <c r="Y41">
        <f t="shared" si="9"/>
        <v>0.74000000000000032</v>
      </c>
      <c r="Z41">
        <v>0</v>
      </c>
      <c r="AA41">
        <v>1</v>
      </c>
      <c r="AD41" s="8">
        <f t="shared" si="10"/>
        <v>0.74000000000000032</v>
      </c>
      <c r="AE41" s="8">
        <f t="shared" si="7"/>
        <v>0</v>
      </c>
      <c r="AF41" s="8">
        <f t="shared" si="8"/>
        <v>3.6764705882352941E-3</v>
      </c>
    </row>
    <row r="42" spans="2:32">
      <c r="B42" s="3">
        <v>7</v>
      </c>
      <c r="C42" s="3">
        <v>12</v>
      </c>
      <c r="D42" s="6" t="s">
        <v>3</v>
      </c>
      <c r="E42" s="3">
        <v>1437</v>
      </c>
      <c r="F42" s="3">
        <v>75</v>
      </c>
      <c r="I42" s="3">
        <v>7</v>
      </c>
      <c r="J42" s="3">
        <v>12</v>
      </c>
      <c r="K42" s="6" t="s">
        <v>3</v>
      </c>
      <c r="L42" s="3">
        <f t="shared" si="0"/>
        <v>1437</v>
      </c>
      <c r="M42" s="5">
        <f t="shared" si="1"/>
        <v>5.2192066805845511E-2</v>
      </c>
      <c r="N42" s="3"/>
      <c r="Q42" s="3">
        <v>25</v>
      </c>
      <c r="R42" s="3">
        <v>41</v>
      </c>
      <c r="S42" s="6" t="s">
        <v>3</v>
      </c>
      <c r="T42" s="3">
        <v>1029</v>
      </c>
      <c r="U42" s="5">
        <v>1.7492711370262391E-2</v>
      </c>
      <c r="V42" s="2">
        <f t="shared" si="2"/>
        <v>0.21012216638031642</v>
      </c>
      <c r="Y42">
        <f t="shared" si="9"/>
        <v>0.76000000000000034</v>
      </c>
      <c r="Z42">
        <v>0</v>
      </c>
      <c r="AA42">
        <v>2</v>
      </c>
      <c r="AD42" s="8">
        <f t="shared" si="10"/>
        <v>0.76000000000000034</v>
      </c>
      <c r="AE42" s="8">
        <f t="shared" si="7"/>
        <v>0</v>
      </c>
      <c r="AF42" s="8">
        <f t="shared" si="8"/>
        <v>7.3529411764705881E-3</v>
      </c>
    </row>
    <row r="43" spans="2:32">
      <c r="B43" s="3">
        <v>18</v>
      </c>
      <c r="C43" s="3">
        <v>18</v>
      </c>
      <c r="D43" s="6" t="s">
        <v>3</v>
      </c>
      <c r="E43" s="3">
        <v>1416</v>
      </c>
      <c r="F43" s="3">
        <v>27</v>
      </c>
      <c r="I43" s="3">
        <v>18</v>
      </c>
      <c r="J43" s="3">
        <v>18</v>
      </c>
      <c r="K43" s="6" t="s">
        <v>3</v>
      </c>
      <c r="L43" s="3">
        <f t="shared" si="0"/>
        <v>1416</v>
      </c>
      <c r="M43" s="5">
        <f t="shared" si="1"/>
        <v>1.9067796610169493E-2</v>
      </c>
      <c r="N43" s="3"/>
      <c r="Q43" s="3">
        <v>11</v>
      </c>
      <c r="R43" s="3">
        <v>15</v>
      </c>
      <c r="S43" s="6" t="s">
        <v>3</v>
      </c>
      <c r="T43" s="3">
        <v>735</v>
      </c>
      <c r="U43" s="5">
        <v>1.7687074829931974E-2</v>
      </c>
      <c r="V43" s="2">
        <f t="shared" si="2"/>
        <v>0.21245685711787551</v>
      </c>
      <c r="Y43">
        <f t="shared" si="9"/>
        <v>0.78000000000000036</v>
      </c>
      <c r="Z43">
        <v>0</v>
      </c>
      <c r="AA43">
        <v>5</v>
      </c>
      <c r="AD43" s="8">
        <f t="shared" si="10"/>
        <v>0.78000000000000036</v>
      </c>
      <c r="AE43" s="8">
        <f t="shared" si="7"/>
        <v>0</v>
      </c>
      <c r="AF43" s="8">
        <f t="shared" si="8"/>
        <v>1.8382352941176471E-2</v>
      </c>
    </row>
    <row r="44" spans="2:32">
      <c r="B44" s="3">
        <v>17</v>
      </c>
      <c r="C44" s="3">
        <v>33</v>
      </c>
      <c r="D44" s="6" t="s">
        <v>3</v>
      </c>
      <c r="E44" s="3">
        <v>1410</v>
      </c>
      <c r="F44" s="3">
        <v>127</v>
      </c>
      <c r="I44" s="3">
        <v>17</v>
      </c>
      <c r="J44" s="3">
        <v>33</v>
      </c>
      <c r="K44" s="6" t="s">
        <v>3</v>
      </c>
      <c r="L44" s="3">
        <f t="shared" si="0"/>
        <v>1410</v>
      </c>
      <c r="M44" s="5">
        <f t="shared" si="1"/>
        <v>9.0070921985815608E-2</v>
      </c>
      <c r="N44" s="3"/>
      <c r="Q44" s="3">
        <v>25</v>
      </c>
      <c r="R44" s="3">
        <v>7</v>
      </c>
      <c r="S44" s="6" t="s">
        <v>3</v>
      </c>
      <c r="T44" s="3">
        <v>1804</v>
      </c>
      <c r="U44" s="5">
        <v>1.7738359201773836E-2</v>
      </c>
      <c r="V44" s="2">
        <f t="shared" si="2"/>
        <v>0.21307288416392767</v>
      </c>
      <c r="Y44">
        <f t="shared" si="9"/>
        <v>0.80000000000000038</v>
      </c>
      <c r="Z44">
        <v>0</v>
      </c>
      <c r="AA44">
        <v>1</v>
      </c>
      <c r="AD44" s="8">
        <f t="shared" si="10"/>
        <v>0.80000000000000038</v>
      </c>
      <c r="AE44" s="8">
        <f t="shared" si="7"/>
        <v>0</v>
      </c>
      <c r="AF44" s="8">
        <f t="shared" si="8"/>
        <v>3.6764705882352941E-3</v>
      </c>
    </row>
    <row r="45" spans="2:32">
      <c r="B45" s="3">
        <v>9</v>
      </c>
      <c r="C45" s="3">
        <v>46</v>
      </c>
      <c r="D45" s="6" t="s">
        <v>3</v>
      </c>
      <c r="E45" s="3">
        <v>1403</v>
      </c>
      <c r="F45" s="3">
        <v>114</v>
      </c>
      <c r="I45" s="3">
        <v>9</v>
      </c>
      <c r="J45" s="3">
        <v>46</v>
      </c>
      <c r="K45" s="6" t="s">
        <v>3</v>
      </c>
      <c r="L45" s="3">
        <f t="shared" si="0"/>
        <v>1403</v>
      </c>
      <c r="M45" s="5">
        <f t="shared" si="1"/>
        <v>8.125445473984319E-2</v>
      </c>
      <c r="N45" s="3"/>
      <c r="Q45" s="3">
        <v>17</v>
      </c>
      <c r="R45" s="3">
        <v>15</v>
      </c>
      <c r="S45" s="6" t="s">
        <v>3</v>
      </c>
      <c r="T45" s="3">
        <v>1064</v>
      </c>
      <c r="U45" s="5">
        <v>1.7857142857142856E-2</v>
      </c>
      <c r="V45" s="2">
        <f t="shared" si="2"/>
        <v>0.21449971151323965</v>
      </c>
      <c r="Y45">
        <f t="shared" si="9"/>
        <v>0.8200000000000004</v>
      </c>
      <c r="Z45">
        <v>0</v>
      </c>
      <c r="AA45">
        <v>1</v>
      </c>
      <c r="AD45" s="8">
        <f t="shared" si="10"/>
        <v>0.8200000000000004</v>
      </c>
      <c r="AE45" s="8">
        <f t="shared" si="7"/>
        <v>0</v>
      </c>
      <c r="AF45" s="8">
        <f t="shared" si="8"/>
        <v>3.6764705882352941E-3</v>
      </c>
    </row>
    <row r="46" spans="2:32">
      <c r="B46" s="3">
        <v>18</v>
      </c>
      <c r="C46" s="3">
        <v>33</v>
      </c>
      <c r="D46" s="6" t="s">
        <v>3</v>
      </c>
      <c r="E46" s="3">
        <v>1400</v>
      </c>
      <c r="F46" s="3">
        <v>67</v>
      </c>
      <c r="I46" s="3">
        <v>18</v>
      </c>
      <c r="J46" s="3">
        <v>33</v>
      </c>
      <c r="K46" s="6" t="s">
        <v>3</v>
      </c>
      <c r="L46" s="3">
        <f t="shared" si="0"/>
        <v>1400</v>
      </c>
      <c r="M46" s="5">
        <f t="shared" si="1"/>
        <v>4.7857142857142855E-2</v>
      </c>
      <c r="N46" s="3"/>
      <c r="Q46" s="3">
        <v>5</v>
      </c>
      <c r="R46" s="3">
        <v>40</v>
      </c>
      <c r="S46" s="6" t="s">
        <v>3</v>
      </c>
      <c r="T46" s="3">
        <v>950</v>
      </c>
      <c r="U46" s="5">
        <v>1.7894736842105262E-2</v>
      </c>
      <c r="V46" s="2">
        <f t="shared" si="2"/>
        <v>0.21495128985326753</v>
      </c>
      <c r="Y46">
        <f t="shared" si="9"/>
        <v>0.84000000000000041</v>
      </c>
      <c r="Z46">
        <v>0</v>
      </c>
      <c r="AA46">
        <v>1</v>
      </c>
      <c r="AD46" s="8">
        <f t="shared" si="10"/>
        <v>0.84000000000000041</v>
      </c>
      <c r="AE46" s="8">
        <f t="shared" si="7"/>
        <v>0</v>
      </c>
      <c r="AF46" s="8">
        <f t="shared" si="8"/>
        <v>3.6764705882352941E-3</v>
      </c>
    </row>
    <row r="47" spans="2:32">
      <c r="B47" s="3">
        <v>19</v>
      </c>
      <c r="C47" s="3">
        <v>41</v>
      </c>
      <c r="D47" s="6" t="s">
        <v>3</v>
      </c>
      <c r="E47" s="3">
        <v>1396</v>
      </c>
      <c r="F47" s="3">
        <v>46</v>
      </c>
      <c r="I47" s="3">
        <v>19</v>
      </c>
      <c r="J47" s="3">
        <v>41</v>
      </c>
      <c r="K47" s="6" t="s">
        <v>3</v>
      </c>
      <c r="L47" s="3">
        <f t="shared" si="0"/>
        <v>1396</v>
      </c>
      <c r="M47" s="5">
        <f t="shared" si="1"/>
        <v>3.2951289398280799E-2</v>
      </c>
      <c r="N47" s="3"/>
      <c r="Q47" s="3">
        <v>24</v>
      </c>
      <c r="R47" s="3">
        <v>10</v>
      </c>
      <c r="S47" s="6" t="s">
        <v>3</v>
      </c>
      <c r="T47" s="3">
        <v>836</v>
      </c>
      <c r="U47" s="5">
        <v>1.7942583732057416E-2</v>
      </c>
      <c r="V47" s="2">
        <f t="shared" si="2"/>
        <v>0.21552602592239395</v>
      </c>
      <c r="Y47">
        <f t="shared" si="9"/>
        <v>0.86000000000000043</v>
      </c>
      <c r="Z47">
        <v>0</v>
      </c>
      <c r="AA47">
        <v>2</v>
      </c>
      <c r="AD47" s="8">
        <f t="shared" si="10"/>
        <v>0.86000000000000043</v>
      </c>
      <c r="AE47" s="8">
        <f t="shared" si="7"/>
        <v>0</v>
      </c>
      <c r="AF47" s="8">
        <f t="shared" si="8"/>
        <v>7.3529411764705881E-3</v>
      </c>
    </row>
    <row r="48" spans="2:32">
      <c r="B48" s="3">
        <v>7</v>
      </c>
      <c r="C48" s="3">
        <v>25</v>
      </c>
      <c r="D48" s="6" t="s">
        <v>3</v>
      </c>
      <c r="E48" s="3">
        <v>1383</v>
      </c>
      <c r="F48" s="3">
        <v>56</v>
      </c>
      <c r="I48" s="3">
        <v>7</v>
      </c>
      <c r="J48" s="3">
        <v>25</v>
      </c>
      <c r="K48" s="6" t="s">
        <v>3</v>
      </c>
      <c r="L48" s="3">
        <f t="shared" si="0"/>
        <v>1383</v>
      </c>
      <c r="M48" s="5">
        <f t="shared" si="1"/>
        <v>4.0491684743311641E-2</v>
      </c>
      <c r="N48" s="3"/>
      <c r="Q48" s="3">
        <v>17</v>
      </c>
      <c r="R48" s="3">
        <v>13</v>
      </c>
      <c r="S48" s="6" t="s">
        <v>3</v>
      </c>
      <c r="T48" s="3">
        <v>991</v>
      </c>
      <c r="U48" s="5">
        <v>1.8163471241170535E-2</v>
      </c>
      <c r="V48" s="2">
        <f t="shared" si="2"/>
        <v>0.21817932311336591</v>
      </c>
      <c r="Y48">
        <f t="shared" si="9"/>
        <v>0.88000000000000045</v>
      </c>
      <c r="Z48">
        <v>0</v>
      </c>
      <c r="AA48">
        <v>2</v>
      </c>
      <c r="AD48" s="8">
        <f t="shared" si="10"/>
        <v>0.88000000000000045</v>
      </c>
      <c r="AE48" s="8">
        <f t="shared" si="7"/>
        <v>0</v>
      </c>
      <c r="AF48" s="8">
        <f t="shared" si="8"/>
        <v>7.3529411764705881E-3</v>
      </c>
    </row>
    <row r="49" spans="2:32">
      <c r="B49" s="3">
        <v>20</v>
      </c>
      <c r="C49" s="3">
        <v>7</v>
      </c>
      <c r="D49" s="6" t="s">
        <v>3</v>
      </c>
      <c r="E49" s="3">
        <v>1380</v>
      </c>
      <c r="F49" s="3">
        <v>51</v>
      </c>
      <c r="I49" s="3">
        <v>20</v>
      </c>
      <c r="J49" s="3">
        <v>7</v>
      </c>
      <c r="K49" s="6" t="s">
        <v>3</v>
      </c>
      <c r="L49" s="3">
        <f t="shared" si="0"/>
        <v>1380</v>
      </c>
      <c r="M49" s="5">
        <f t="shared" si="1"/>
        <v>3.6956521739130437E-2</v>
      </c>
      <c r="N49" s="3"/>
      <c r="Q49" s="3">
        <v>23</v>
      </c>
      <c r="R49" s="3">
        <v>10</v>
      </c>
      <c r="S49" s="6" t="s">
        <v>3</v>
      </c>
      <c r="T49" s="3">
        <v>1193</v>
      </c>
      <c r="U49" s="5">
        <v>1.8440905280804692E-2</v>
      </c>
      <c r="V49" s="2">
        <f t="shared" si="2"/>
        <v>0.22151185631543274</v>
      </c>
      <c r="Y49">
        <f t="shared" si="9"/>
        <v>0.90000000000000047</v>
      </c>
      <c r="Z49">
        <v>0</v>
      </c>
      <c r="AA49">
        <v>0</v>
      </c>
      <c r="AD49" s="8">
        <f t="shared" si="10"/>
        <v>0.90000000000000047</v>
      </c>
      <c r="AE49" s="8">
        <f t="shared" si="7"/>
        <v>0</v>
      </c>
      <c r="AF49" s="8">
        <f t="shared" si="8"/>
        <v>0</v>
      </c>
    </row>
    <row r="50" spans="2:32">
      <c r="B50" s="3">
        <v>17</v>
      </c>
      <c r="C50" s="3">
        <v>16</v>
      </c>
      <c r="D50" s="6" t="s">
        <v>3</v>
      </c>
      <c r="E50" s="3">
        <v>1358</v>
      </c>
      <c r="F50" s="3">
        <v>63</v>
      </c>
      <c r="I50" s="3">
        <v>17</v>
      </c>
      <c r="J50" s="3">
        <v>16</v>
      </c>
      <c r="K50" s="6" t="s">
        <v>3</v>
      </c>
      <c r="L50" s="3">
        <f t="shared" si="0"/>
        <v>1358</v>
      </c>
      <c r="M50" s="5">
        <f t="shared" si="1"/>
        <v>4.6391752577319589E-2</v>
      </c>
      <c r="N50" s="3"/>
      <c r="Q50" s="3">
        <v>8</v>
      </c>
      <c r="R50" s="3">
        <v>13</v>
      </c>
      <c r="S50" s="6" t="s">
        <v>3</v>
      </c>
      <c r="T50" s="3">
        <v>699</v>
      </c>
      <c r="U50" s="5">
        <v>1.8597997138769671E-2</v>
      </c>
      <c r="V50" s="2">
        <f t="shared" si="2"/>
        <v>0.22339884117544848</v>
      </c>
      <c r="Y50">
        <f t="shared" si="9"/>
        <v>0.92000000000000048</v>
      </c>
      <c r="Z50">
        <v>0</v>
      </c>
      <c r="AA50">
        <v>1</v>
      </c>
      <c r="AD50" s="8">
        <f t="shared" si="10"/>
        <v>0.92000000000000048</v>
      </c>
      <c r="AE50" s="8">
        <f t="shared" si="7"/>
        <v>0</v>
      </c>
      <c r="AF50" s="8">
        <f t="shared" si="8"/>
        <v>3.6764705882352941E-3</v>
      </c>
    </row>
    <row r="51" spans="2:32">
      <c r="B51" s="3">
        <v>17</v>
      </c>
      <c r="C51" s="3">
        <v>41</v>
      </c>
      <c r="D51" s="6" t="s">
        <v>3</v>
      </c>
      <c r="E51" s="3">
        <v>1349</v>
      </c>
      <c r="F51" s="3">
        <v>61</v>
      </c>
      <c r="I51" s="3">
        <v>17</v>
      </c>
      <c r="J51" s="3">
        <v>41</v>
      </c>
      <c r="K51" s="6" t="s">
        <v>3</v>
      </c>
      <c r="L51" s="3">
        <f t="shared" si="0"/>
        <v>1349</v>
      </c>
      <c r="M51" s="5">
        <f t="shared" si="1"/>
        <v>4.5218680504077097E-2</v>
      </c>
      <c r="N51" s="3"/>
      <c r="Q51" s="3">
        <v>25</v>
      </c>
      <c r="R51" s="3">
        <v>46</v>
      </c>
      <c r="S51" s="6" t="s">
        <v>3</v>
      </c>
      <c r="T51" s="3">
        <v>965</v>
      </c>
      <c r="U51" s="5">
        <v>1.8652849740932641E-2</v>
      </c>
      <c r="V51" s="2">
        <f t="shared" si="2"/>
        <v>0.22405772974647209</v>
      </c>
      <c r="Y51">
        <f t="shared" si="9"/>
        <v>0.9400000000000005</v>
      </c>
      <c r="Z51">
        <v>0</v>
      </c>
      <c r="AA51">
        <v>0</v>
      </c>
      <c r="AD51" s="8">
        <f t="shared" si="10"/>
        <v>0.9400000000000005</v>
      </c>
      <c r="AE51" s="8">
        <f t="shared" si="7"/>
        <v>0</v>
      </c>
      <c r="AF51" s="8">
        <f t="shared" si="8"/>
        <v>0</v>
      </c>
    </row>
    <row r="52" spans="2:32">
      <c r="B52" s="3">
        <v>19</v>
      </c>
      <c r="C52" s="3">
        <v>37</v>
      </c>
      <c r="D52" s="6" t="s">
        <v>3</v>
      </c>
      <c r="E52" s="3">
        <v>1344</v>
      </c>
      <c r="F52" s="3">
        <v>65</v>
      </c>
      <c r="I52" s="3">
        <v>19</v>
      </c>
      <c r="J52" s="3">
        <v>37</v>
      </c>
      <c r="K52" s="6" t="s">
        <v>3</v>
      </c>
      <c r="L52" s="3">
        <f t="shared" si="0"/>
        <v>1344</v>
      </c>
      <c r="M52" s="5">
        <f t="shared" si="1"/>
        <v>4.836309523809524E-2</v>
      </c>
      <c r="N52" s="3"/>
      <c r="Q52" s="3">
        <v>4</v>
      </c>
      <c r="R52" s="3">
        <v>28</v>
      </c>
      <c r="S52" s="6" t="s">
        <v>3</v>
      </c>
      <c r="T52" s="3">
        <v>266</v>
      </c>
      <c r="U52" s="5">
        <v>1.8796992481203006E-2</v>
      </c>
      <c r="V52" s="2">
        <f t="shared" si="2"/>
        <v>0.2257891700139365</v>
      </c>
      <c r="Y52">
        <f t="shared" si="9"/>
        <v>0.96000000000000052</v>
      </c>
      <c r="Z52">
        <v>0</v>
      </c>
      <c r="AA52">
        <v>1</v>
      </c>
      <c r="AD52" s="8">
        <f t="shared" si="10"/>
        <v>0.96000000000000052</v>
      </c>
      <c r="AE52" s="8">
        <f t="shared" si="7"/>
        <v>0</v>
      </c>
      <c r="AF52" s="8">
        <f t="shared" si="8"/>
        <v>3.6764705882352941E-3</v>
      </c>
    </row>
    <row r="53" spans="2:32">
      <c r="B53" s="3">
        <v>17</v>
      </c>
      <c r="C53" s="3">
        <v>34</v>
      </c>
      <c r="D53" s="6" t="s">
        <v>3</v>
      </c>
      <c r="E53" s="3">
        <v>1334</v>
      </c>
      <c r="F53" s="3">
        <v>130</v>
      </c>
      <c r="I53" s="3">
        <v>17</v>
      </c>
      <c r="J53" s="3">
        <v>34</v>
      </c>
      <c r="K53" s="6" t="s">
        <v>3</v>
      </c>
      <c r="L53" s="3">
        <f t="shared" si="0"/>
        <v>1334</v>
      </c>
      <c r="M53" s="5">
        <f t="shared" si="1"/>
        <v>9.7451274362818585E-2</v>
      </c>
      <c r="N53" s="3"/>
      <c r="Q53" s="3">
        <v>30</v>
      </c>
      <c r="R53" s="3">
        <v>44</v>
      </c>
      <c r="S53" s="6" t="s">
        <v>3</v>
      </c>
      <c r="T53" s="3">
        <v>898</v>
      </c>
      <c r="U53" s="5">
        <v>1.8930957683741648E-2</v>
      </c>
      <c r="V53" s="2">
        <f t="shared" si="2"/>
        <v>0.22739835786258816</v>
      </c>
      <c r="Y53">
        <f t="shared" si="9"/>
        <v>0.98000000000000054</v>
      </c>
      <c r="Z53">
        <v>0</v>
      </c>
      <c r="AA53">
        <v>0</v>
      </c>
      <c r="AD53" s="8">
        <f t="shared" si="10"/>
        <v>0.98000000000000054</v>
      </c>
      <c r="AE53" s="8">
        <f t="shared" si="7"/>
        <v>0</v>
      </c>
      <c r="AF53" s="8">
        <f t="shared" si="8"/>
        <v>0</v>
      </c>
    </row>
    <row r="54" spans="2:32">
      <c r="B54" s="3">
        <v>24</v>
      </c>
      <c r="C54" s="3">
        <v>8</v>
      </c>
      <c r="D54" s="6" t="s">
        <v>3</v>
      </c>
      <c r="E54" s="3">
        <v>1333</v>
      </c>
      <c r="F54" s="3">
        <v>57</v>
      </c>
      <c r="I54" s="3">
        <v>24</v>
      </c>
      <c r="J54" s="3">
        <v>8</v>
      </c>
      <c r="K54" s="6" t="s">
        <v>3</v>
      </c>
      <c r="L54" s="3">
        <f t="shared" si="0"/>
        <v>1333</v>
      </c>
      <c r="M54" s="5">
        <f t="shared" si="1"/>
        <v>4.2760690172543137E-2</v>
      </c>
      <c r="N54" s="3"/>
      <c r="Q54" s="3">
        <v>18</v>
      </c>
      <c r="R54" s="3">
        <v>18</v>
      </c>
      <c r="S54" s="6" t="s">
        <v>3</v>
      </c>
      <c r="T54" s="3">
        <v>1416</v>
      </c>
      <c r="U54" s="5">
        <v>1.9067796610169493E-2</v>
      </c>
      <c r="V54" s="2">
        <f t="shared" si="2"/>
        <v>0.22904206483617121</v>
      </c>
      <c r="Y54">
        <f t="shared" si="9"/>
        <v>1.0000000000000004</v>
      </c>
      <c r="Z54">
        <v>0</v>
      </c>
      <c r="AA54">
        <v>2</v>
      </c>
      <c r="AD54" s="8">
        <f t="shared" si="10"/>
        <v>1.0000000000000004</v>
      </c>
      <c r="AE54" s="8">
        <f t="shared" si="7"/>
        <v>0</v>
      </c>
      <c r="AF54" s="8">
        <f t="shared" si="8"/>
        <v>7.3529411764705881E-3</v>
      </c>
    </row>
    <row r="55" spans="2:32">
      <c r="B55" s="3">
        <v>16</v>
      </c>
      <c r="C55" s="3">
        <v>44</v>
      </c>
      <c r="D55" s="6" t="s">
        <v>3</v>
      </c>
      <c r="E55" s="3">
        <v>1332</v>
      </c>
      <c r="F55" s="3">
        <v>72</v>
      </c>
      <c r="I55" s="3">
        <v>16</v>
      </c>
      <c r="J55" s="3">
        <v>44</v>
      </c>
      <c r="K55" s="6" t="s">
        <v>3</v>
      </c>
      <c r="L55" s="3">
        <f t="shared" si="0"/>
        <v>1332</v>
      </c>
      <c r="M55" s="5">
        <f t="shared" si="1"/>
        <v>5.4054054054054057E-2</v>
      </c>
      <c r="N55" s="3"/>
      <c r="Q55" s="3">
        <v>3</v>
      </c>
      <c r="R55" s="3">
        <v>10</v>
      </c>
      <c r="S55" s="6" t="s">
        <v>3</v>
      </c>
      <c r="T55" s="3">
        <v>367</v>
      </c>
      <c r="U55" s="5">
        <v>1.9073569482288829E-2</v>
      </c>
      <c r="V55" s="2">
        <f t="shared" si="2"/>
        <v>0.22911140848280642</v>
      </c>
      <c r="Y55" s="11" t="s">
        <v>20</v>
      </c>
      <c r="Z55" s="10">
        <v>1</v>
      </c>
      <c r="AA55" s="10">
        <v>7</v>
      </c>
      <c r="AD55" s="9" t="s">
        <v>19</v>
      </c>
      <c r="AE55" s="8">
        <f t="shared" si="7"/>
        <v>2.4509803921568627E-3</v>
      </c>
      <c r="AF55" s="8">
        <f t="shared" si="8"/>
        <v>2.5735294117647058E-2</v>
      </c>
    </row>
    <row r="56" spans="2:32">
      <c r="B56" s="3">
        <v>8</v>
      </c>
      <c r="C56" s="3">
        <v>46</v>
      </c>
      <c r="D56" s="6" t="s">
        <v>3</v>
      </c>
      <c r="E56" s="3">
        <v>1323</v>
      </c>
      <c r="F56" s="3">
        <v>119</v>
      </c>
      <c r="I56" s="3">
        <v>8</v>
      </c>
      <c r="J56" s="3">
        <v>46</v>
      </c>
      <c r="K56" s="6" t="s">
        <v>3</v>
      </c>
      <c r="L56" s="3">
        <f t="shared" si="0"/>
        <v>1323</v>
      </c>
      <c r="M56" s="5">
        <f t="shared" si="1"/>
        <v>8.9947089947089942E-2</v>
      </c>
      <c r="N56" s="3"/>
      <c r="Q56" s="3">
        <v>20</v>
      </c>
      <c r="R56" s="3">
        <v>20</v>
      </c>
      <c r="S56" s="6" t="s">
        <v>3</v>
      </c>
      <c r="T56" s="3">
        <v>367</v>
      </c>
      <c r="U56" s="5">
        <v>1.9073569482288829E-2</v>
      </c>
      <c r="V56" s="2">
        <f t="shared" si="2"/>
        <v>0.22911140848280642</v>
      </c>
      <c r="AD56" s="8"/>
      <c r="AE56" s="8"/>
      <c r="AF56" s="8"/>
    </row>
    <row r="57" spans="2:32">
      <c r="B57" s="3">
        <v>16</v>
      </c>
      <c r="C57" s="3">
        <v>41</v>
      </c>
      <c r="D57" s="6" t="s">
        <v>3</v>
      </c>
      <c r="E57" s="3">
        <v>1307</v>
      </c>
      <c r="F57" s="3">
        <v>44</v>
      </c>
      <c r="I57" s="3">
        <v>16</v>
      </c>
      <c r="J57" s="3">
        <v>41</v>
      </c>
      <c r="K57" s="6" t="s">
        <v>3</v>
      </c>
      <c r="L57" s="3">
        <f t="shared" si="0"/>
        <v>1307</v>
      </c>
      <c r="M57" s="5">
        <f t="shared" si="1"/>
        <v>3.3664881407804131E-2</v>
      </c>
      <c r="N57" s="3"/>
      <c r="Q57" s="3">
        <v>24</v>
      </c>
      <c r="R57" s="3">
        <v>29</v>
      </c>
      <c r="S57" s="6" t="s">
        <v>3</v>
      </c>
      <c r="T57" s="3">
        <v>731</v>
      </c>
      <c r="U57" s="5">
        <v>1.9151846785225718E-2</v>
      </c>
      <c r="V57" s="2">
        <f t="shared" si="2"/>
        <v>0.23005167418109426</v>
      </c>
      <c r="Z57">
        <f>SUM(Z4:Z55)</f>
        <v>408</v>
      </c>
      <c r="AA57">
        <f>SUM(AA4:AA55)</f>
        <v>272</v>
      </c>
      <c r="AD57" s="8"/>
      <c r="AE57" s="8">
        <f>SUM(AE4:AE55)</f>
        <v>0.99999999999999989</v>
      </c>
      <c r="AF57" s="8">
        <f>SUM(AF4:AF55)</f>
        <v>0.99999999999999956</v>
      </c>
    </row>
    <row r="58" spans="2:32">
      <c r="B58" s="3">
        <v>14</v>
      </c>
      <c r="C58" s="3">
        <v>8</v>
      </c>
      <c r="D58" s="6" t="s">
        <v>3</v>
      </c>
      <c r="E58" s="3">
        <v>1302</v>
      </c>
      <c r="F58" s="3">
        <v>58</v>
      </c>
      <c r="I58" s="3">
        <v>14</v>
      </c>
      <c r="J58" s="3">
        <v>8</v>
      </c>
      <c r="K58" s="6" t="s">
        <v>3</v>
      </c>
      <c r="L58" s="3">
        <f t="shared" si="0"/>
        <v>1302</v>
      </c>
      <c r="M58" s="5">
        <f t="shared" si="1"/>
        <v>4.4546850998463901E-2</v>
      </c>
      <c r="N58" s="3"/>
      <c r="Q58" s="3">
        <v>19</v>
      </c>
      <c r="R58" s="3">
        <v>20</v>
      </c>
      <c r="S58" s="6" t="s">
        <v>3</v>
      </c>
      <c r="T58" s="3">
        <v>727</v>
      </c>
      <c r="U58" s="5">
        <v>1.9257221458046769E-2</v>
      </c>
      <c r="V58" s="2">
        <f t="shared" si="2"/>
        <v>0.23131743304866564</v>
      </c>
      <c r="AD58" s="8"/>
      <c r="AE58" s="8"/>
      <c r="AF58" s="8"/>
    </row>
    <row r="59" spans="2:32">
      <c r="B59" s="3">
        <v>8</v>
      </c>
      <c r="C59" s="3">
        <v>27</v>
      </c>
      <c r="D59" s="6" t="s">
        <v>3</v>
      </c>
      <c r="E59" s="3">
        <v>1299</v>
      </c>
      <c r="F59" s="3">
        <v>92</v>
      </c>
      <c r="I59" s="3">
        <v>8</v>
      </c>
      <c r="J59" s="3">
        <v>27</v>
      </c>
      <c r="K59" s="6" t="s">
        <v>3</v>
      </c>
      <c r="L59" s="3">
        <f t="shared" si="0"/>
        <v>1299</v>
      </c>
      <c r="M59" s="5">
        <f t="shared" si="1"/>
        <v>7.0823710546574284E-2</v>
      </c>
      <c r="N59" s="3"/>
      <c r="Q59" s="3">
        <v>17</v>
      </c>
      <c r="R59" s="3">
        <v>43</v>
      </c>
      <c r="S59" s="6" t="s">
        <v>3</v>
      </c>
      <c r="T59" s="3">
        <v>1538</v>
      </c>
      <c r="U59" s="5">
        <v>1.950585175552666E-2</v>
      </c>
      <c r="V59" s="2">
        <f t="shared" si="2"/>
        <v>0.23430397616530735</v>
      </c>
      <c r="AD59" s="8"/>
      <c r="AE59" s="8"/>
      <c r="AF59" s="8"/>
    </row>
    <row r="60" spans="2:32">
      <c r="B60" s="3">
        <v>25</v>
      </c>
      <c r="C60" s="3">
        <v>39</v>
      </c>
      <c r="D60" s="6" t="s">
        <v>3</v>
      </c>
      <c r="E60" s="3">
        <v>1299</v>
      </c>
      <c r="F60" s="3">
        <v>91</v>
      </c>
      <c r="I60" s="3">
        <v>25</v>
      </c>
      <c r="J60" s="3">
        <v>39</v>
      </c>
      <c r="K60" s="6" t="s">
        <v>3</v>
      </c>
      <c r="L60" s="3">
        <f t="shared" si="0"/>
        <v>1299</v>
      </c>
      <c r="M60" s="5">
        <f t="shared" si="1"/>
        <v>7.0053887605850657E-2</v>
      </c>
      <c r="N60" s="3"/>
      <c r="Q60" s="3">
        <v>18</v>
      </c>
      <c r="R60" s="3">
        <v>17</v>
      </c>
      <c r="S60" s="6" t="s">
        <v>3</v>
      </c>
      <c r="T60" s="3">
        <v>1297</v>
      </c>
      <c r="U60" s="5">
        <v>2.0046260601387818E-2</v>
      </c>
      <c r="V60" s="2">
        <f t="shared" si="2"/>
        <v>0.24079535849134692</v>
      </c>
      <c r="AD60" s="8"/>
      <c r="AE60" s="8"/>
      <c r="AF60" s="8"/>
    </row>
    <row r="61" spans="2:32">
      <c r="B61" s="3">
        <v>18</v>
      </c>
      <c r="C61" s="3">
        <v>17</v>
      </c>
      <c r="D61" s="6" t="s">
        <v>3</v>
      </c>
      <c r="E61" s="3">
        <v>1297</v>
      </c>
      <c r="F61" s="3">
        <v>26</v>
      </c>
      <c r="I61" s="3">
        <v>18</v>
      </c>
      <c r="J61" s="3">
        <v>17</v>
      </c>
      <c r="K61" s="6" t="s">
        <v>3</v>
      </c>
      <c r="L61" s="3">
        <f t="shared" si="0"/>
        <v>1297</v>
      </c>
      <c r="M61" s="5">
        <f t="shared" si="1"/>
        <v>2.0046260601387818E-2</v>
      </c>
      <c r="N61" s="3"/>
      <c r="Q61" s="3">
        <v>19</v>
      </c>
      <c r="R61" s="3">
        <v>32</v>
      </c>
      <c r="S61" s="6" t="s">
        <v>3</v>
      </c>
      <c r="T61" s="3">
        <v>296</v>
      </c>
      <c r="U61" s="5">
        <v>2.0270270270270271E-2</v>
      </c>
      <c r="V61" s="2">
        <f t="shared" si="2"/>
        <v>0.24348615901502885</v>
      </c>
      <c r="AD61" s="8"/>
      <c r="AE61" s="8"/>
      <c r="AF61" s="8"/>
    </row>
    <row r="62" spans="2:32">
      <c r="B62" s="3">
        <v>27</v>
      </c>
      <c r="C62" s="3">
        <v>26</v>
      </c>
      <c r="D62" s="6" t="s">
        <v>3</v>
      </c>
      <c r="E62" s="3">
        <v>1288</v>
      </c>
      <c r="F62" s="3">
        <v>193</v>
      </c>
      <c r="I62" s="3">
        <v>27</v>
      </c>
      <c r="J62" s="3">
        <v>26</v>
      </c>
      <c r="K62" s="6" t="s">
        <v>3</v>
      </c>
      <c r="L62" s="3">
        <f t="shared" si="0"/>
        <v>1288</v>
      </c>
      <c r="M62" s="5">
        <f t="shared" si="1"/>
        <v>0.1498447204968944</v>
      </c>
      <c r="N62" s="3"/>
      <c r="Q62" s="3">
        <v>25</v>
      </c>
      <c r="R62" s="3">
        <v>11</v>
      </c>
      <c r="S62" s="6" t="s">
        <v>3</v>
      </c>
      <c r="T62" s="3">
        <v>1181</v>
      </c>
      <c r="U62" s="5">
        <v>2.0321761219305672E-2</v>
      </c>
      <c r="V62" s="2">
        <f t="shared" si="2"/>
        <v>0.24410466746299248</v>
      </c>
      <c r="AD62" s="8"/>
      <c r="AE62" s="8"/>
      <c r="AF62" s="8"/>
    </row>
    <row r="63" spans="2:32">
      <c r="B63" s="3">
        <v>18</v>
      </c>
      <c r="C63" s="3">
        <v>13</v>
      </c>
      <c r="D63" s="6" t="s">
        <v>3</v>
      </c>
      <c r="E63" s="3">
        <v>1284</v>
      </c>
      <c r="F63" s="3">
        <v>36</v>
      </c>
      <c r="I63" s="3">
        <v>18</v>
      </c>
      <c r="J63" s="3">
        <v>13</v>
      </c>
      <c r="K63" s="6" t="s">
        <v>3</v>
      </c>
      <c r="L63" s="3">
        <f t="shared" si="0"/>
        <v>1284</v>
      </c>
      <c r="M63" s="5">
        <f t="shared" si="1"/>
        <v>2.8037383177570093E-2</v>
      </c>
      <c r="N63" s="3"/>
      <c r="Q63" s="3">
        <v>8</v>
      </c>
      <c r="R63" s="3">
        <v>5</v>
      </c>
      <c r="S63" s="6" t="s">
        <v>3</v>
      </c>
      <c r="T63" s="3">
        <v>785</v>
      </c>
      <c r="U63" s="5">
        <v>2.038216560509554E-2</v>
      </c>
      <c r="V63" s="2">
        <f t="shared" si="2"/>
        <v>0.2448302439692519</v>
      </c>
      <c r="AD63" s="8"/>
      <c r="AE63" s="8"/>
      <c r="AF63" s="8"/>
    </row>
    <row r="64" spans="2:32">
      <c r="B64" s="3">
        <v>19</v>
      </c>
      <c r="C64" s="3">
        <v>45</v>
      </c>
      <c r="D64" s="6" t="s">
        <v>3</v>
      </c>
      <c r="E64" s="3">
        <v>1280</v>
      </c>
      <c r="F64" s="3">
        <v>49</v>
      </c>
      <c r="I64" s="3">
        <v>19</v>
      </c>
      <c r="J64" s="3">
        <v>45</v>
      </c>
      <c r="K64" s="6" t="s">
        <v>3</v>
      </c>
      <c r="L64" s="3">
        <f t="shared" si="0"/>
        <v>1280</v>
      </c>
      <c r="M64" s="5">
        <f t="shared" si="1"/>
        <v>3.8281250000000003E-2</v>
      </c>
      <c r="N64" s="3"/>
      <c r="Q64" s="3">
        <v>17</v>
      </c>
      <c r="R64" s="3">
        <v>44</v>
      </c>
      <c r="S64" s="6" t="s">
        <v>3</v>
      </c>
      <c r="T64" s="3">
        <v>772</v>
      </c>
      <c r="U64" s="5">
        <v>2.072538860103627E-2</v>
      </c>
      <c r="V64" s="2">
        <f t="shared" si="2"/>
        <v>0.24895303305163569</v>
      </c>
      <c r="AD64" s="8"/>
      <c r="AE64" s="8"/>
      <c r="AF64" s="8"/>
    </row>
    <row r="65" spans="2:32">
      <c r="B65" s="3">
        <v>25</v>
      </c>
      <c r="C65" s="3">
        <v>5</v>
      </c>
      <c r="D65" s="6" t="s">
        <v>3</v>
      </c>
      <c r="E65" s="3">
        <v>1278</v>
      </c>
      <c r="F65" s="3">
        <v>31</v>
      </c>
      <c r="I65" s="3">
        <v>25</v>
      </c>
      <c r="J65" s="3">
        <v>5</v>
      </c>
      <c r="K65" s="6" t="s">
        <v>3</v>
      </c>
      <c r="L65" s="3">
        <f t="shared" si="0"/>
        <v>1278</v>
      </c>
      <c r="M65" s="5">
        <f t="shared" si="1"/>
        <v>2.4256651017214397E-2</v>
      </c>
      <c r="N65" s="3"/>
      <c r="Q65" s="3">
        <v>28</v>
      </c>
      <c r="R65" s="3">
        <v>35</v>
      </c>
      <c r="S65" s="6" t="s">
        <v>3</v>
      </c>
      <c r="T65" s="3">
        <v>1231</v>
      </c>
      <c r="U65" s="5">
        <v>2.1121039805036556E-2</v>
      </c>
      <c r="V65" s="2">
        <f t="shared" si="2"/>
        <v>0.2537055889222396</v>
      </c>
      <c r="AD65" s="8"/>
      <c r="AE65" s="8"/>
      <c r="AF65" s="8"/>
    </row>
    <row r="66" spans="2:32">
      <c r="B66" s="3">
        <v>21</v>
      </c>
      <c r="C66" s="3">
        <v>41</v>
      </c>
      <c r="D66" s="6" t="s">
        <v>3</v>
      </c>
      <c r="E66" s="3">
        <v>1275</v>
      </c>
      <c r="F66" s="3">
        <v>146</v>
      </c>
      <c r="I66" s="3">
        <v>21</v>
      </c>
      <c r="J66" s="3">
        <v>41</v>
      </c>
      <c r="K66" s="6" t="s">
        <v>3</v>
      </c>
      <c r="L66" s="3">
        <f t="shared" si="0"/>
        <v>1275</v>
      </c>
      <c r="M66" s="5">
        <f t="shared" si="1"/>
        <v>0.11450980392156863</v>
      </c>
      <c r="N66" s="3"/>
      <c r="Q66" s="3">
        <v>18</v>
      </c>
      <c r="R66" s="3">
        <v>43</v>
      </c>
      <c r="S66" s="6" t="s">
        <v>3</v>
      </c>
      <c r="T66" s="3">
        <v>803</v>
      </c>
      <c r="U66" s="5">
        <v>2.1170610211706103E-2</v>
      </c>
      <c r="V66" s="2">
        <f t="shared" si="2"/>
        <v>0.25430102784633152</v>
      </c>
      <c r="AD66" s="8"/>
      <c r="AE66" s="8"/>
      <c r="AF66" s="8"/>
    </row>
    <row r="67" spans="2:32">
      <c r="B67" s="3">
        <v>7</v>
      </c>
      <c r="C67" s="3">
        <v>32</v>
      </c>
      <c r="D67" s="6" t="s">
        <v>3</v>
      </c>
      <c r="E67" s="3">
        <v>1271</v>
      </c>
      <c r="F67" s="3">
        <v>15</v>
      </c>
      <c r="I67" s="3">
        <v>7</v>
      </c>
      <c r="J67" s="3">
        <v>32</v>
      </c>
      <c r="K67" s="6" t="s">
        <v>3</v>
      </c>
      <c r="L67" s="3">
        <f t="shared" si="0"/>
        <v>1271</v>
      </c>
      <c r="M67" s="5">
        <f t="shared" si="1"/>
        <v>1.1801730920535013E-2</v>
      </c>
      <c r="N67" s="3"/>
      <c r="Q67" s="3">
        <v>11</v>
      </c>
      <c r="R67" s="3">
        <v>38</v>
      </c>
      <c r="S67" s="6" t="s">
        <v>3</v>
      </c>
      <c r="T67" s="3">
        <v>1018</v>
      </c>
      <c r="U67" s="5">
        <v>2.1611001964636542E-2</v>
      </c>
      <c r="V67" s="2">
        <f t="shared" si="2"/>
        <v>0.2595910064678893</v>
      </c>
      <c r="AD67" s="8"/>
      <c r="AE67" s="8"/>
      <c r="AF67" s="8"/>
    </row>
    <row r="68" spans="2:32">
      <c r="B68" s="3">
        <v>4</v>
      </c>
      <c r="C68" s="3">
        <v>34</v>
      </c>
      <c r="D68" s="6" t="s">
        <v>3</v>
      </c>
      <c r="E68" s="3">
        <v>1270</v>
      </c>
      <c r="F68" s="3">
        <v>31</v>
      </c>
      <c r="I68" s="3">
        <v>4</v>
      </c>
      <c r="J68" s="3">
        <v>34</v>
      </c>
      <c r="K68" s="6" t="s">
        <v>3</v>
      </c>
      <c r="L68" s="3">
        <f t="shared" ref="L68:L131" si="11">E68</f>
        <v>1270</v>
      </c>
      <c r="M68" s="5">
        <f t="shared" ref="M68:M131" si="12">F68/E68</f>
        <v>2.4409448818897637E-2</v>
      </c>
      <c r="N68" s="3"/>
      <c r="Q68" s="3">
        <v>3</v>
      </c>
      <c r="R68" s="3">
        <v>39</v>
      </c>
      <c r="S68" s="6" t="s">
        <v>3</v>
      </c>
      <c r="T68" s="3">
        <v>276</v>
      </c>
      <c r="U68" s="5">
        <v>2.1739130434782608E-2</v>
      </c>
      <c r="V68" s="2">
        <f t="shared" ref="V68:V131" si="13">+U68/$U$412</f>
        <v>0.26113008358133527</v>
      </c>
      <c r="AD68" s="8"/>
      <c r="AE68" s="8"/>
      <c r="AF68" s="8"/>
    </row>
    <row r="69" spans="2:32">
      <c r="B69" s="3">
        <v>8</v>
      </c>
      <c r="C69" s="3">
        <v>8</v>
      </c>
      <c r="D69" s="6" t="s">
        <v>3</v>
      </c>
      <c r="E69" s="3">
        <v>1257</v>
      </c>
      <c r="F69" s="3">
        <v>82</v>
      </c>
      <c r="I69" s="3">
        <v>8</v>
      </c>
      <c r="J69" s="3">
        <v>8</v>
      </c>
      <c r="K69" s="6" t="s">
        <v>3</v>
      </c>
      <c r="L69" s="3">
        <f t="shared" si="11"/>
        <v>1257</v>
      </c>
      <c r="M69" s="5">
        <f t="shared" si="12"/>
        <v>6.523468575974542E-2</v>
      </c>
      <c r="N69" s="3"/>
      <c r="Q69" s="3">
        <v>11</v>
      </c>
      <c r="R69" s="3">
        <v>11</v>
      </c>
      <c r="S69" s="6" t="s">
        <v>3</v>
      </c>
      <c r="T69" s="3">
        <v>459</v>
      </c>
      <c r="U69" s="5">
        <v>2.178649237472767E-2</v>
      </c>
      <c r="V69" s="2">
        <f t="shared" si="13"/>
        <v>0.26169899443881095</v>
      </c>
      <c r="AD69" s="8"/>
      <c r="AE69" s="8"/>
      <c r="AF69" s="8"/>
    </row>
    <row r="70" spans="2:32">
      <c r="B70" s="3">
        <v>13</v>
      </c>
      <c r="C70" s="3">
        <v>19</v>
      </c>
      <c r="D70" s="6" t="s">
        <v>3</v>
      </c>
      <c r="E70" s="3">
        <v>1257</v>
      </c>
      <c r="F70" s="3">
        <v>57</v>
      </c>
      <c r="I70" s="3">
        <v>13</v>
      </c>
      <c r="J70" s="3">
        <v>19</v>
      </c>
      <c r="K70" s="6" t="s">
        <v>3</v>
      </c>
      <c r="L70" s="3">
        <f t="shared" si="11"/>
        <v>1257</v>
      </c>
      <c r="M70" s="5">
        <f t="shared" si="12"/>
        <v>4.5346062052505964E-2</v>
      </c>
      <c r="N70" s="3"/>
      <c r="Q70" s="3">
        <v>20</v>
      </c>
      <c r="R70" s="3">
        <v>29</v>
      </c>
      <c r="S70" s="6" t="s">
        <v>3</v>
      </c>
      <c r="T70" s="3">
        <v>1124</v>
      </c>
      <c r="U70" s="5">
        <v>2.2241992882562279E-2</v>
      </c>
      <c r="V70" s="2">
        <f t="shared" si="13"/>
        <v>0.26717045918019178</v>
      </c>
      <c r="AD70" s="8"/>
      <c r="AE70" s="8"/>
      <c r="AF70" s="8"/>
    </row>
    <row r="71" spans="2:32">
      <c r="B71" s="3">
        <v>17</v>
      </c>
      <c r="C71" s="3">
        <v>38</v>
      </c>
      <c r="D71" s="6" t="s">
        <v>3</v>
      </c>
      <c r="E71" s="3">
        <v>1254</v>
      </c>
      <c r="F71" s="3">
        <v>52</v>
      </c>
      <c r="I71" s="3">
        <v>17</v>
      </c>
      <c r="J71" s="3">
        <v>38</v>
      </c>
      <c r="K71" s="6" t="s">
        <v>3</v>
      </c>
      <c r="L71" s="3">
        <f t="shared" si="11"/>
        <v>1254</v>
      </c>
      <c r="M71" s="5">
        <f t="shared" si="12"/>
        <v>4.1467304625199361E-2</v>
      </c>
      <c r="N71" s="3"/>
      <c r="Q71" s="3">
        <v>11</v>
      </c>
      <c r="R71" s="3">
        <v>28</v>
      </c>
      <c r="S71" s="6" t="s">
        <v>3</v>
      </c>
      <c r="T71" s="3">
        <v>852</v>
      </c>
      <c r="U71" s="5">
        <v>2.2300469483568074E-2</v>
      </c>
      <c r="V71" s="2">
        <f t="shared" si="13"/>
        <v>0.26787287916676877</v>
      </c>
      <c r="AD71" s="8"/>
      <c r="AE71" s="8"/>
      <c r="AF71" s="8"/>
    </row>
    <row r="72" spans="2:32">
      <c r="B72" s="3">
        <v>22</v>
      </c>
      <c r="C72" s="3">
        <v>28</v>
      </c>
      <c r="D72" s="6" t="s">
        <v>3</v>
      </c>
      <c r="E72" s="3">
        <v>1240</v>
      </c>
      <c r="F72" s="3">
        <v>30</v>
      </c>
      <c r="I72" s="3">
        <v>22</v>
      </c>
      <c r="J72" s="3">
        <v>28</v>
      </c>
      <c r="K72" s="6" t="s">
        <v>3</v>
      </c>
      <c r="L72" s="3">
        <f t="shared" si="11"/>
        <v>1240</v>
      </c>
      <c r="M72" s="5">
        <f t="shared" si="12"/>
        <v>2.4193548387096774E-2</v>
      </c>
      <c r="N72" s="3"/>
      <c r="Q72" s="3">
        <v>6</v>
      </c>
      <c r="R72" s="3">
        <v>36</v>
      </c>
      <c r="S72" s="6" t="s">
        <v>3</v>
      </c>
      <c r="T72" s="3">
        <v>1793</v>
      </c>
      <c r="U72" s="5">
        <v>2.2308979364194088E-2</v>
      </c>
      <c r="V72" s="2">
        <f t="shared" si="13"/>
        <v>0.26797509971536915</v>
      </c>
      <c r="AD72" s="8"/>
      <c r="AE72" s="8"/>
      <c r="AF72" s="8"/>
    </row>
    <row r="73" spans="2:32">
      <c r="B73" s="3">
        <v>25</v>
      </c>
      <c r="C73" s="3">
        <v>36</v>
      </c>
      <c r="D73" s="6" t="s">
        <v>3</v>
      </c>
      <c r="E73" s="3">
        <v>1237</v>
      </c>
      <c r="F73" s="3">
        <v>34</v>
      </c>
      <c r="I73" s="3">
        <v>25</v>
      </c>
      <c r="J73" s="3">
        <v>36</v>
      </c>
      <c r="K73" s="6" t="s">
        <v>3</v>
      </c>
      <c r="L73" s="3">
        <f t="shared" si="11"/>
        <v>1237</v>
      </c>
      <c r="M73" s="5">
        <f t="shared" si="12"/>
        <v>2.7485852869846401E-2</v>
      </c>
      <c r="N73" s="3"/>
      <c r="Q73" s="3">
        <v>29</v>
      </c>
      <c r="R73" s="3">
        <v>7</v>
      </c>
      <c r="S73" s="6" t="s">
        <v>3</v>
      </c>
      <c r="T73" s="3">
        <v>447</v>
      </c>
      <c r="U73" s="5">
        <v>2.2371364653243849E-2</v>
      </c>
      <c r="V73" s="2">
        <f t="shared" si="13"/>
        <v>0.26872447079958439</v>
      </c>
      <c r="AD73" s="8"/>
      <c r="AE73" s="8"/>
      <c r="AF73" s="8"/>
    </row>
    <row r="74" spans="2:32">
      <c r="B74" s="3">
        <v>28</v>
      </c>
      <c r="C74" s="3">
        <v>35</v>
      </c>
      <c r="D74" s="6" t="s">
        <v>3</v>
      </c>
      <c r="E74" s="3">
        <v>1231</v>
      </c>
      <c r="F74" s="3">
        <v>26</v>
      </c>
      <c r="I74" s="3">
        <v>28</v>
      </c>
      <c r="J74" s="3">
        <v>35</v>
      </c>
      <c r="K74" s="6" t="s">
        <v>3</v>
      </c>
      <c r="L74" s="3">
        <f t="shared" si="11"/>
        <v>1231</v>
      </c>
      <c r="M74" s="5">
        <f t="shared" si="12"/>
        <v>2.1121039805036556E-2</v>
      </c>
      <c r="N74" s="3"/>
      <c r="Q74" s="3">
        <v>11</v>
      </c>
      <c r="R74" s="3">
        <v>44</v>
      </c>
      <c r="S74" s="6" t="s">
        <v>3</v>
      </c>
      <c r="T74" s="3">
        <v>1146</v>
      </c>
      <c r="U74" s="5">
        <v>2.2687609075043629E-2</v>
      </c>
      <c r="V74" s="2">
        <f t="shared" si="13"/>
        <v>0.27252319368523292</v>
      </c>
      <c r="AD74" s="8"/>
      <c r="AE74" s="8"/>
      <c r="AF74" s="8"/>
    </row>
    <row r="75" spans="2:32">
      <c r="B75" s="3">
        <v>6</v>
      </c>
      <c r="C75" s="3">
        <v>14</v>
      </c>
      <c r="D75" s="6" t="s">
        <v>3</v>
      </c>
      <c r="E75" s="3">
        <v>1228</v>
      </c>
      <c r="F75" s="3">
        <v>59</v>
      </c>
      <c r="I75" s="3">
        <v>6</v>
      </c>
      <c r="J75" s="3">
        <v>14</v>
      </c>
      <c r="K75" s="6" t="s">
        <v>3</v>
      </c>
      <c r="L75" s="3">
        <f t="shared" si="11"/>
        <v>1228</v>
      </c>
      <c r="M75" s="5">
        <f t="shared" si="12"/>
        <v>4.8045602605863193E-2</v>
      </c>
      <c r="N75" s="3"/>
      <c r="Q75" s="3">
        <v>27</v>
      </c>
      <c r="R75" s="3">
        <v>25</v>
      </c>
      <c r="S75" s="6" t="s">
        <v>3</v>
      </c>
      <c r="T75" s="3">
        <v>524</v>
      </c>
      <c r="U75" s="5">
        <v>2.2900763358778626E-2</v>
      </c>
      <c r="V75" s="2">
        <f t="shared" si="13"/>
        <v>0.27508359949789518</v>
      </c>
      <c r="AD75" s="8"/>
      <c r="AE75" s="8"/>
      <c r="AF75" s="8"/>
    </row>
    <row r="76" spans="2:32">
      <c r="B76" s="3">
        <v>10</v>
      </c>
      <c r="C76" s="3">
        <v>13</v>
      </c>
      <c r="D76" s="6" t="s">
        <v>3</v>
      </c>
      <c r="E76" s="3">
        <v>1223</v>
      </c>
      <c r="F76" s="3">
        <v>30</v>
      </c>
      <c r="I76" s="3">
        <v>10</v>
      </c>
      <c r="J76" s="3">
        <v>13</v>
      </c>
      <c r="K76" s="6" t="s">
        <v>3</v>
      </c>
      <c r="L76" s="3">
        <f t="shared" si="11"/>
        <v>1223</v>
      </c>
      <c r="M76" s="5">
        <f t="shared" si="12"/>
        <v>2.4529844644317254E-2</v>
      </c>
      <c r="N76" s="3"/>
      <c r="Q76" s="3">
        <v>11</v>
      </c>
      <c r="R76" s="3">
        <v>41</v>
      </c>
      <c r="S76" s="6" t="s">
        <v>3</v>
      </c>
      <c r="T76" s="3">
        <v>1080</v>
      </c>
      <c r="U76" s="5">
        <v>2.3148148148148147E-2</v>
      </c>
      <c r="V76" s="2">
        <f t="shared" si="13"/>
        <v>0.2780551815912366</v>
      </c>
      <c r="AD76" s="8"/>
      <c r="AE76" s="8"/>
      <c r="AF76" s="8"/>
    </row>
    <row r="77" spans="2:32">
      <c r="B77" s="3">
        <v>4</v>
      </c>
      <c r="C77" s="3">
        <v>41</v>
      </c>
      <c r="D77" s="6" t="s">
        <v>3</v>
      </c>
      <c r="E77" s="3">
        <v>1208</v>
      </c>
      <c r="F77" s="3">
        <v>174</v>
      </c>
      <c r="I77" s="3">
        <v>4</v>
      </c>
      <c r="J77" s="3">
        <v>41</v>
      </c>
      <c r="K77" s="6" t="s">
        <v>3</v>
      </c>
      <c r="L77" s="3">
        <f t="shared" si="11"/>
        <v>1208</v>
      </c>
      <c r="M77" s="5">
        <f t="shared" si="12"/>
        <v>0.14403973509933773</v>
      </c>
      <c r="N77" s="3"/>
      <c r="Q77" s="3">
        <v>5</v>
      </c>
      <c r="R77" s="3">
        <v>23</v>
      </c>
      <c r="S77" s="6" t="s">
        <v>3</v>
      </c>
      <c r="T77" s="3">
        <v>504</v>
      </c>
      <c r="U77" s="5">
        <v>2.3809523809523808E-2</v>
      </c>
      <c r="V77" s="2">
        <f t="shared" si="13"/>
        <v>0.28599961535098622</v>
      </c>
      <c r="AD77" s="8"/>
      <c r="AE77" s="8"/>
      <c r="AF77" s="8"/>
    </row>
    <row r="78" spans="2:32">
      <c r="B78" s="3">
        <v>6</v>
      </c>
      <c r="C78" s="3">
        <v>18</v>
      </c>
      <c r="D78" s="6" t="s">
        <v>3</v>
      </c>
      <c r="E78" s="3">
        <v>1203</v>
      </c>
      <c r="F78" s="3">
        <v>52</v>
      </c>
      <c r="I78" s="3">
        <v>6</v>
      </c>
      <c r="J78" s="3">
        <v>18</v>
      </c>
      <c r="K78" s="6" t="s">
        <v>3</v>
      </c>
      <c r="L78" s="3">
        <f t="shared" si="11"/>
        <v>1203</v>
      </c>
      <c r="M78" s="5">
        <f t="shared" si="12"/>
        <v>4.3225270157938485E-2</v>
      </c>
      <c r="N78" s="3"/>
      <c r="Q78" s="3">
        <v>20</v>
      </c>
      <c r="R78" s="3">
        <v>10</v>
      </c>
      <c r="S78" s="6" t="s">
        <v>3</v>
      </c>
      <c r="T78" s="3">
        <v>1666</v>
      </c>
      <c r="U78" s="5">
        <v>2.4009603841536616E-2</v>
      </c>
      <c r="V78" s="2">
        <f t="shared" si="13"/>
        <v>0.28840297346317939</v>
      </c>
      <c r="AD78" s="8"/>
      <c r="AE78" s="8"/>
      <c r="AF78" s="8"/>
    </row>
    <row r="79" spans="2:32">
      <c r="B79" s="3">
        <v>21</v>
      </c>
      <c r="C79" s="3">
        <v>37</v>
      </c>
      <c r="D79" s="6" t="s">
        <v>3</v>
      </c>
      <c r="E79" s="3">
        <v>1203</v>
      </c>
      <c r="F79" s="3">
        <v>40</v>
      </c>
      <c r="I79" s="3">
        <v>21</v>
      </c>
      <c r="J79" s="3">
        <v>37</v>
      </c>
      <c r="K79" s="6" t="s">
        <v>3</v>
      </c>
      <c r="L79" s="3">
        <f t="shared" si="11"/>
        <v>1203</v>
      </c>
      <c r="M79" s="5">
        <f t="shared" si="12"/>
        <v>3.3250207813798838E-2</v>
      </c>
      <c r="N79" s="3"/>
      <c r="Q79" s="3">
        <v>19</v>
      </c>
      <c r="R79" s="3">
        <v>25</v>
      </c>
      <c r="S79" s="6" t="s">
        <v>3</v>
      </c>
      <c r="T79" s="3">
        <v>664</v>
      </c>
      <c r="U79" s="5">
        <v>2.4096385542168676E-2</v>
      </c>
      <c r="V79" s="2">
        <f t="shared" si="13"/>
        <v>0.28944539384919094</v>
      </c>
      <c r="AD79" s="8"/>
      <c r="AE79" s="8"/>
      <c r="AF79" s="8"/>
    </row>
    <row r="80" spans="2:32">
      <c r="B80" s="3">
        <v>13</v>
      </c>
      <c r="C80" s="3">
        <v>11</v>
      </c>
      <c r="D80" s="6" t="s">
        <v>3</v>
      </c>
      <c r="E80" s="3">
        <v>1199</v>
      </c>
      <c r="F80" s="3">
        <v>39</v>
      </c>
      <c r="I80" s="3">
        <v>13</v>
      </c>
      <c r="J80" s="3">
        <v>11</v>
      </c>
      <c r="K80" s="6" t="s">
        <v>3</v>
      </c>
      <c r="L80" s="3">
        <f t="shared" si="11"/>
        <v>1199</v>
      </c>
      <c r="M80" s="5">
        <f t="shared" si="12"/>
        <v>3.2527105921601338E-2</v>
      </c>
      <c r="N80" s="3"/>
      <c r="Q80" s="3">
        <v>17</v>
      </c>
      <c r="R80" s="3">
        <v>22</v>
      </c>
      <c r="S80" s="6" t="s">
        <v>3</v>
      </c>
      <c r="T80" s="3">
        <v>1863</v>
      </c>
      <c r="U80" s="5">
        <v>2.4154589371980676E-2</v>
      </c>
      <c r="V80" s="2">
        <f t="shared" si="13"/>
        <v>0.29014453731259471</v>
      </c>
      <c r="AD80" s="8"/>
      <c r="AE80" s="8"/>
      <c r="AF80" s="8"/>
    </row>
    <row r="81" spans="2:32">
      <c r="B81" s="3">
        <v>22</v>
      </c>
      <c r="C81" s="3">
        <v>42</v>
      </c>
      <c r="D81" s="6" t="s">
        <v>3</v>
      </c>
      <c r="E81" s="3">
        <v>1198</v>
      </c>
      <c r="F81" s="3">
        <v>150</v>
      </c>
      <c r="I81" s="3">
        <v>22</v>
      </c>
      <c r="J81" s="3">
        <v>42</v>
      </c>
      <c r="K81" s="6" t="s">
        <v>3</v>
      </c>
      <c r="L81" s="3">
        <f t="shared" si="11"/>
        <v>1198</v>
      </c>
      <c r="M81" s="5">
        <f t="shared" si="12"/>
        <v>0.12520868113522537</v>
      </c>
      <c r="N81" s="3"/>
      <c r="Q81" s="3">
        <v>22</v>
      </c>
      <c r="R81" s="3">
        <v>28</v>
      </c>
      <c r="S81" s="6" t="s">
        <v>3</v>
      </c>
      <c r="T81" s="3">
        <v>1240</v>
      </c>
      <c r="U81" s="5">
        <v>2.4193548387096774E-2</v>
      </c>
      <c r="V81" s="2">
        <f t="shared" si="13"/>
        <v>0.29061251237277635</v>
      </c>
      <c r="AD81" s="8"/>
      <c r="AE81" s="8"/>
      <c r="AF81" s="8"/>
    </row>
    <row r="82" spans="2:32">
      <c r="B82" s="3">
        <v>23</v>
      </c>
      <c r="C82" s="3">
        <v>10</v>
      </c>
      <c r="D82" s="6" t="s">
        <v>3</v>
      </c>
      <c r="E82" s="3">
        <v>1193</v>
      </c>
      <c r="F82" s="3">
        <v>22</v>
      </c>
      <c r="I82" s="3">
        <v>23</v>
      </c>
      <c r="J82" s="3">
        <v>10</v>
      </c>
      <c r="K82" s="6" t="s">
        <v>3</v>
      </c>
      <c r="L82" s="3">
        <f t="shared" si="11"/>
        <v>1193</v>
      </c>
      <c r="M82" s="5">
        <f t="shared" si="12"/>
        <v>1.8440905280804692E-2</v>
      </c>
      <c r="N82" s="3"/>
      <c r="Q82" s="3">
        <v>25</v>
      </c>
      <c r="R82" s="3">
        <v>5</v>
      </c>
      <c r="S82" s="6" t="s">
        <v>3</v>
      </c>
      <c r="T82" s="3">
        <v>1278</v>
      </c>
      <c r="U82" s="5">
        <v>2.4256651017214397E-2</v>
      </c>
      <c r="V82" s="2">
        <f t="shared" si="13"/>
        <v>0.29137050014630994</v>
      </c>
      <c r="AD82" s="8"/>
      <c r="AE82" s="8"/>
      <c r="AF82" s="8"/>
    </row>
    <row r="83" spans="2:32">
      <c r="B83" s="3">
        <v>25</v>
      </c>
      <c r="C83" s="3">
        <v>11</v>
      </c>
      <c r="D83" s="6" t="s">
        <v>3</v>
      </c>
      <c r="E83" s="3">
        <v>1181</v>
      </c>
      <c r="F83" s="3">
        <v>24</v>
      </c>
      <c r="I83" s="3">
        <v>25</v>
      </c>
      <c r="J83" s="3">
        <v>11</v>
      </c>
      <c r="K83" s="6" t="s">
        <v>3</v>
      </c>
      <c r="L83" s="3">
        <f t="shared" si="11"/>
        <v>1181</v>
      </c>
      <c r="M83" s="5">
        <f t="shared" si="12"/>
        <v>2.0321761219305672E-2</v>
      </c>
      <c r="N83" s="3"/>
      <c r="Q83" s="3">
        <v>4</v>
      </c>
      <c r="R83" s="3">
        <v>34</v>
      </c>
      <c r="S83" s="6" t="s">
        <v>3</v>
      </c>
      <c r="T83" s="3">
        <v>1270</v>
      </c>
      <c r="U83" s="5">
        <v>2.4409448818897637E-2</v>
      </c>
      <c r="V83" s="2">
        <f t="shared" si="13"/>
        <v>0.293205904871641</v>
      </c>
      <c r="AD83" s="8"/>
      <c r="AE83" s="8"/>
      <c r="AF83" s="8"/>
    </row>
    <row r="84" spans="2:32">
      <c r="B84" s="3">
        <v>4</v>
      </c>
      <c r="C84" s="3">
        <v>7</v>
      </c>
      <c r="D84" s="6" t="s">
        <v>3</v>
      </c>
      <c r="E84" s="3">
        <v>1178</v>
      </c>
      <c r="F84" s="3">
        <v>59</v>
      </c>
      <c r="I84" s="3">
        <v>4</v>
      </c>
      <c r="J84" s="3">
        <v>7</v>
      </c>
      <c r="K84" s="6" t="s">
        <v>3</v>
      </c>
      <c r="L84" s="3">
        <f t="shared" si="11"/>
        <v>1178</v>
      </c>
      <c r="M84" s="5">
        <f t="shared" si="12"/>
        <v>5.0084889643463498E-2</v>
      </c>
      <c r="N84" s="3"/>
      <c r="Q84" s="3">
        <v>10</v>
      </c>
      <c r="R84" s="3">
        <v>13</v>
      </c>
      <c r="S84" s="6" t="s">
        <v>3</v>
      </c>
      <c r="T84" s="3">
        <v>1223</v>
      </c>
      <c r="U84" s="5">
        <v>2.4529844644317254E-2</v>
      </c>
      <c r="V84" s="2">
        <f t="shared" si="13"/>
        <v>0.29465209758155575</v>
      </c>
      <c r="AD84" s="8"/>
      <c r="AE84" s="8"/>
      <c r="AF84" s="8"/>
    </row>
    <row r="85" spans="2:32">
      <c r="B85" s="3">
        <v>19</v>
      </c>
      <c r="C85" s="3">
        <v>21</v>
      </c>
      <c r="D85" s="6" t="s">
        <v>3</v>
      </c>
      <c r="E85" s="3">
        <v>1178</v>
      </c>
      <c r="F85" s="3">
        <v>79</v>
      </c>
      <c r="I85" s="3">
        <v>19</v>
      </c>
      <c r="J85" s="3">
        <v>21</v>
      </c>
      <c r="K85" s="6" t="s">
        <v>3</v>
      </c>
      <c r="L85" s="3">
        <f t="shared" si="11"/>
        <v>1178</v>
      </c>
      <c r="M85" s="5">
        <f t="shared" si="12"/>
        <v>6.7062818336162983E-2</v>
      </c>
      <c r="N85" s="3"/>
      <c r="Q85" s="3">
        <v>8</v>
      </c>
      <c r="R85" s="3">
        <v>7</v>
      </c>
      <c r="S85" s="6" t="s">
        <v>3</v>
      </c>
      <c r="T85" s="3">
        <v>488</v>
      </c>
      <c r="U85" s="5">
        <v>2.4590163934426229E-2</v>
      </c>
      <c r="V85" s="2">
        <f t="shared" si="13"/>
        <v>0.295376651919871</v>
      </c>
      <c r="AD85" s="8"/>
      <c r="AE85" s="8"/>
      <c r="AF85" s="8"/>
    </row>
    <row r="86" spans="2:32">
      <c r="B86" s="3">
        <v>10</v>
      </c>
      <c r="C86" s="3">
        <v>31</v>
      </c>
      <c r="D86" s="6" t="s">
        <v>3</v>
      </c>
      <c r="E86" s="3">
        <v>1166</v>
      </c>
      <c r="F86" s="3">
        <v>77</v>
      </c>
      <c r="I86" s="3">
        <v>10</v>
      </c>
      <c r="J86" s="3">
        <v>31</v>
      </c>
      <c r="K86" s="6" t="s">
        <v>3</v>
      </c>
      <c r="L86" s="3">
        <f t="shared" si="11"/>
        <v>1166</v>
      </c>
      <c r="M86" s="5">
        <f t="shared" si="12"/>
        <v>6.6037735849056603E-2</v>
      </c>
      <c r="N86" s="3"/>
      <c r="Q86" s="3">
        <v>23</v>
      </c>
      <c r="R86" s="3">
        <v>46</v>
      </c>
      <c r="S86" s="6" t="s">
        <v>3</v>
      </c>
      <c r="T86" s="3">
        <v>488</v>
      </c>
      <c r="U86" s="5">
        <v>2.4590163934426229E-2</v>
      </c>
      <c r="V86" s="2">
        <f t="shared" si="13"/>
        <v>0.295376651919871</v>
      </c>
      <c r="AD86" s="8"/>
      <c r="AE86" s="8"/>
      <c r="AF86" s="8"/>
    </row>
    <row r="87" spans="2:32">
      <c r="B87" s="3">
        <v>11</v>
      </c>
      <c r="C87" s="3">
        <v>24</v>
      </c>
      <c r="D87" s="6" t="s">
        <v>3</v>
      </c>
      <c r="E87" s="3">
        <v>1157</v>
      </c>
      <c r="F87" s="3">
        <v>16</v>
      </c>
      <c r="I87" s="3">
        <v>11</v>
      </c>
      <c r="J87" s="3">
        <v>24</v>
      </c>
      <c r="K87" s="6" t="s">
        <v>3</v>
      </c>
      <c r="L87" s="3">
        <f t="shared" si="11"/>
        <v>1157</v>
      </c>
      <c r="M87" s="5">
        <f t="shared" si="12"/>
        <v>1.3828867761452032E-2</v>
      </c>
      <c r="N87" s="3"/>
      <c r="Q87" s="3">
        <v>25</v>
      </c>
      <c r="R87" s="3">
        <v>23</v>
      </c>
      <c r="S87" s="6" t="s">
        <v>3</v>
      </c>
      <c r="T87" s="3">
        <v>485</v>
      </c>
      <c r="U87" s="5">
        <v>2.4742268041237112E-2</v>
      </c>
      <c r="V87" s="2">
        <f t="shared" si="13"/>
        <v>0.29720372399360218</v>
      </c>
      <c r="AD87" s="8"/>
      <c r="AE87" s="8"/>
      <c r="AF87" s="8"/>
    </row>
    <row r="88" spans="2:32">
      <c r="B88" s="3">
        <v>8</v>
      </c>
      <c r="C88" s="3">
        <v>23</v>
      </c>
      <c r="D88" s="6" t="s">
        <v>3</v>
      </c>
      <c r="E88" s="3">
        <v>1156</v>
      </c>
      <c r="F88" s="3">
        <v>51</v>
      </c>
      <c r="I88" s="3">
        <v>8</v>
      </c>
      <c r="J88" s="3">
        <v>23</v>
      </c>
      <c r="K88" s="6" t="s">
        <v>3</v>
      </c>
      <c r="L88" s="3">
        <f t="shared" si="11"/>
        <v>1156</v>
      </c>
      <c r="M88" s="5">
        <f t="shared" si="12"/>
        <v>4.4117647058823532E-2</v>
      </c>
      <c r="N88" s="3"/>
      <c r="Q88" s="3">
        <v>27</v>
      </c>
      <c r="R88" s="3">
        <v>36</v>
      </c>
      <c r="S88" s="6" t="s">
        <v>3</v>
      </c>
      <c r="T88" s="3">
        <v>351</v>
      </c>
      <c r="U88" s="5">
        <v>2.564102564102564E-2</v>
      </c>
      <c r="V88" s="2">
        <f t="shared" si="13"/>
        <v>0.30799958576260056</v>
      </c>
      <c r="AD88" s="8"/>
      <c r="AE88" s="8"/>
      <c r="AF88" s="8"/>
    </row>
    <row r="89" spans="2:32">
      <c r="B89" s="3">
        <v>28</v>
      </c>
      <c r="C89" s="3">
        <v>18</v>
      </c>
      <c r="D89" s="6" t="s">
        <v>3</v>
      </c>
      <c r="E89" s="3">
        <v>1152</v>
      </c>
      <c r="F89" s="3">
        <v>94</v>
      </c>
      <c r="I89" s="3">
        <v>28</v>
      </c>
      <c r="J89" s="3">
        <v>18</v>
      </c>
      <c r="K89" s="6" t="s">
        <v>3</v>
      </c>
      <c r="L89" s="3">
        <f t="shared" si="11"/>
        <v>1152</v>
      </c>
      <c r="M89" s="5">
        <f t="shared" si="12"/>
        <v>8.1597222222222224E-2</v>
      </c>
      <c r="N89" s="3"/>
      <c r="Q89" s="3">
        <v>20</v>
      </c>
      <c r="R89" s="3">
        <v>35</v>
      </c>
      <c r="S89" s="6" t="s">
        <v>3</v>
      </c>
      <c r="T89" s="3">
        <v>617</v>
      </c>
      <c r="U89" s="5">
        <v>2.5931928687196109E-2</v>
      </c>
      <c r="V89" s="2">
        <f t="shared" si="13"/>
        <v>0.31149390845358632</v>
      </c>
      <c r="AD89" s="8"/>
      <c r="AE89" s="8"/>
      <c r="AF89" s="8"/>
    </row>
    <row r="90" spans="2:32">
      <c r="B90" s="3">
        <v>11</v>
      </c>
      <c r="C90" s="3">
        <v>44</v>
      </c>
      <c r="D90" s="6" t="s">
        <v>3</v>
      </c>
      <c r="E90" s="3">
        <v>1146</v>
      </c>
      <c r="F90" s="3">
        <v>26</v>
      </c>
      <c r="I90" s="3">
        <v>11</v>
      </c>
      <c r="J90" s="3">
        <v>44</v>
      </c>
      <c r="K90" s="6" t="s">
        <v>3</v>
      </c>
      <c r="L90" s="3">
        <f t="shared" si="11"/>
        <v>1146</v>
      </c>
      <c r="M90" s="5">
        <f t="shared" si="12"/>
        <v>2.2687609075043629E-2</v>
      </c>
      <c r="N90" s="3"/>
      <c r="Q90" s="3">
        <v>25</v>
      </c>
      <c r="R90" s="3">
        <v>40</v>
      </c>
      <c r="S90" s="6" t="s">
        <v>3</v>
      </c>
      <c r="T90" s="3">
        <v>455</v>
      </c>
      <c r="U90" s="5">
        <v>2.6373626373626374E-2</v>
      </c>
      <c r="V90" s="2">
        <f t="shared" si="13"/>
        <v>0.31679957392724628</v>
      </c>
      <c r="AD90" s="8"/>
      <c r="AE90" s="8"/>
      <c r="AF90" s="8"/>
    </row>
    <row r="91" spans="2:32">
      <c r="B91" s="3">
        <v>26</v>
      </c>
      <c r="C91" s="3">
        <v>8</v>
      </c>
      <c r="D91" s="6" t="s">
        <v>3</v>
      </c>
      <c r="E91" s="3">
        <v>1143</v>
      </c>
      <c r="F91" s="3">
        <v>36</v>
      </c>
      <c r="I91" s="3">
        <v>26</v>
      </c>
      <c r="J91" s="3">
        <v>8</v>
      </c>
      <c r="K91" s="6" t="s">
        <v>3</v>
      </c>
      <c r="L91" s="3">
        <f t="shared" si="11"/>
        <v>1143</v>
      </c>
      <c r="M91" s="5">
        <f t="shared" si="12"/>
        <v>3.1496062992125984E-2</v>
      </c>
      <c r="N91" s="3"/>
      <c r="Q91" s="3">
        <v>23</v>
      </c>
      <c r="R91" s="3">
        <v>39</v>
      </c>
      <c r="S91" s="6" t="s">
        <v>3</v>
      </c>
      <c r="T91" s="3">
        <v>1569</v>
      </c>
      <c r="U91" s="5">
        <v>2.676864244741874E-2</v>
      </c>
      <c r="V91" s="2">
        <f t="shared" si="13"/>
        <v>0.32154450062405338</v>
      </c>
      <c r="AD91" s="8"/>
      <c r="AE91" s="8"/>
      <c r="AF91" s="8"/>
    </row>
    <row r="92" spans="2:32">
      <c r="B92" s="3">
        <v>24</v>
      </c>
      <c r="C92" s="3">
        <v>22</v>
      </c>
      <c r="D92" s="6" t="s">
        <v>3</v>
      </c>
      <c r="E92" s="3">
        <v>1141</v>
      </c>
      <c r="F92" s="3">
        <v>91</v>
      </c>
      <c r="I92" s="3">
        <v>24</v>
      </c>
      <c r="J92" s="3">
        <v>22</v>
      </c>
      <c r="K92" s="6" t="s">
        <v>3</v>
      </c>
      <c r="L92" s="3">
        <f t="shared" si="11"/>
        <v>1141</v>
      </c>
      <c r="M92" s="5">
        <f t="shared" si="12"/>
        <v>7.9754601226993863E-2</v>
      </c>
      <c r="N92" s="3"/>
      <c r="Q92" s="3">
        <v>10</v>
      </c>
      <c r="R92" s="3">
        <v>20</v>
      </c>
      <c r="S92" s="6" t="s">
        <v>3</v>
      </c>
      <c r="T92" s="3">
        <v>296</v>
      </c>
      <c r="U92" s="5">
        <v>2.7027027027027029E-2</v>
      </c>
      <c r="V92" s="2">
        <f t="shared" si="13"/>
        <v>0.32464821202003846</v>
      </c>
      <c r="AD92" s="8"/>
      <c r="AE92" s="8"/>
      <c r="AF92" s="8"/>
    </row>
    <row r="93" spans="2:32">
      <c r="B93" s="3">
        <v>26</v>
      </c>
      <c r="C93" s="3">
        <v>40</v>
      </c>
      <c r="D93" s="6" t="s">
        <v>3</v>
      </c>
      <c r="E93" s="3">
        <v>1136</v>
      </c>
      <c r="F93" s="3">
        <v>424</v>
      </c>
      <c r="I93" s="3">
        <v>26</v>
      </c>
      <c r="J93" s="3">
        <v>40</v>
      </c>
      <c r="K93" s="6" t="s">
        <v>3</v>
      </c>
      <c r="L93" s="3">
        <f t="shared" si="11"/>
        <v>1136</v>
      </c>
      <c r="M93" s="5">
        <f t="shared" si="12"/>
        <v>0.37323943661971831</v>
      </c>
      <c r="N93" s="3"/>
      <c r="Q93" s="3">
        <v>25</v>
      </c>
      <c r="R93" s="3">
        <v>36</v>
      </c>
      <c r="S93" s="6" t="s">
        <v>3</v>
      </c>
      <c r="T93" s="3">
        <v>1237</v>
      </c>
      <c r="U93" s="5">
        <v>2.7485852869846401E-2</v>
      </c>
      <c r="V93" s="2">
        <f t="shared" si="13"/>
        <v>0.33015962063153464</v>
      </c>
      <c r="AD93" s="8"/>
      <c r="AE93" s="8"/>
      <c r="AF93" s="8"/>
    </row>
    <row r="94" spans="2:32">
      <c r="B94" s="3">
        <v>20</v>
      </c>
      <c r="C94" s="3">
        <v>11</v>
      </c>
      <c r="D94" s="6" t="s">
        <v>3</v>
      </c>
      <c r="E94" s="3">
        <v>1133</v>
      </c>
      <c r="F94" s="3">
        <v>55</v>
      </c>
      <c r="I94" s="3">
        <v>20</v>
      </c>
      <c r="J94" s="3">
        <v>11</v>
      </c>
      <c r="K94" s="6" t="s">
        <v>3</v>
      </c>
      <c r="L94" s="3">
        <f t="shared" si="11"/>
        <v>1133</v>
      </c>
      <c r="M94" s="5">
        <f t="shared" si="12"/>
        <v>4.8543689320388349E-2</v>
      </c>
      <c r="N94" s="3"/>
      <c r="Q94" s="3">
        <v>13</v>
      </c>
      <c r="R94" s="3">
        <v>20</v>
      </c>
      <c r="S94" s="6" t="s">
        <v>3</v>
      </c>
      <c r="T94" s="3">
        <v>1008</v>
      </c>
      <c r="U94" s="5">
        <v>2.7777777777777776E-2</v>
      </c>
      <c r="V94" s="2">
        <f t="shared" si="13"/>
        <v>0.33366621790948392</v>
      </c>
      <c r="AD94" s="8"/>
      <c r="AE94" s="8"/>
      <c r="AF94" s="8"/>
    </row>
    <row r="95" spans="2:32">
      <c r="B95" s="3">
        <v>16</v>
      </c>
      <c r="C95" s="3">
        <v>16</v>
      </c>
      <c r="D95" s="6" t="s">
        <v>3</v>
      </c>
      <c r="E95" s="3">
        <v>1126</v>
      </c>
      <c r="F95" s="3">
        <v>40</v>
      </c>
      <c r="I95" s="3">
        <v>16</v>
      </c>
      <c r="J95" s="3">
        <v>16</v>
      </c>
      <c r="K95" s="6" t="s">
        <v>3</v>
      </c>
      <c r="L95" s="3">
        <f t="shared" si="11"/>
        <v>1126</v>
      </c>
      <c r="M95" s="5">
        <f t="shared" si="12"/>
        <v>3.5523978685612786E-2</v>
      </c>
      <c r="N95" s="3"/>
      <c r="Q95" s="3">
        <v>14</v>
      </c>
      <c r="R95" s="3">
        <v>37</v>
      </c>
      <c r="S95" s="6" t="s">
        <v>3</v>
      </c>
      <c r="T95" s="3">
        <v>539</v>
      </c>
      <c r="U95" s="5">
        <v>2.7829313543599257E-2</v>
      </c>
      <c r="V95" s="2">
        <f t="shared" si="13"/>
        <v>0.33428526469595793</v>
      </c>
      <c r="AD95" s="8"/>
      <c r="AE95" s="8"/>
      <c r="AF95" s="8"/>
    </row>
    <row r="96" spans="2:32">
      <c r="B96" s="3">
        <v>20</v>
      </c>
      <c r="C96" s="3">
        <v>29</v>
      </c>
      <c r="D96" s="6" t="s">
        <v>3</v>
      </c>
      <c r="E96" s="3">
        <v>1124</v>
      </c>
      <c r="F96" s="3">
        <v>25</v>
      </c>
      <c r="I96" s="3">
        <v>20</v>
      </c>
      <c r="J96" s="3">
        <v>29</v>
      </c>
      <c r="K96" s="6" t="s">
        <v>3</v>
      </c>
      <c r="L96" s="3">
        <f t="shared" si="11"/>
        <v>1124</v>
      </c>
      <c r="M96" s="5">
        <f t="shared" si="12"/>
        <v>2.2241992882562279E-2</v>
      </c>
      <c r="N96" s="3"/>
      <c r="Q96" s="3">
        <v>19</v>
      </c>
      <c r="R96" s="3">
        <v>33</v>
      </c>
      <c r="S96" s="6" t="s">
        <v>3</v>
      </c>
      <c r="T96" s="3">
        <v>646</v>
      </c>
      <c r="U96" s="5">
        <v>2.7863777089783281E-2</v>
      </c>
      <c r="V96" s="2">
        <f t="shared" si="13"/>
        <v>0.33469924025595293</v>
      </c>
      <c r="AD96" s="8"/>
      <c r="AE96" s="8"/>
      <c r="AF96" s="8"/>
    </row>
    <row r="97" spans="2:32">
      <c r="B97" s="3">
        <v>26</v>
      </c>
      <c r="C97" s="3">
        <v>44</v>
      </c>
      <c r="D97" s="6" t="s">
        <v>3</v>
      </c>
      <c r="E97" s="3">
        <v>1118</v>
      </c>
      <c r="F97" s="3">
        <v>120</v>
      </c>
      <c r="I97" s="3">
        <v>26</v>
      </c>
      <c r="J97" s="3">
        <v>44</v>
      </c>
      <c r="K97" s="6" t="s">
        <v>3</v>
      </c>
      <c r="L97" s="3">
        <f t="shared" si="11"/>
        <v>1118</v>
      </c>
      <c r="M97" s="5">
        <f t="shared" si="12"/>
        <v>0.1073345259391771</v>
      </c>
      <c r="N97" s="3"/>
      <c r="Q97" s="3">
        <v>18</v>
      </c>
      <c r="R97" s="3">
        <v>13</v>
      </c>
      <c r="S97" s="6" t="s">
        <v>3</v>
      </c>
      <c r="T97" s="3">
        <v>1284</v>
      </c>
      <c r="U97" s="5">
        <v>2.8037383177570093E-2</v>
      </c>
      <c r="V97" s="2">
        <f t="shared" si="13"/>
        <v>0.33678459377779685</v>
      </c>
      <c r="AD97" s="8"/>
      <c r="AE97" s="8"/>
      <c r="AF97" s="8"/>
    </row>
    <row r="98" spans="2:32">
      <c r="B98" s="3">
        <v>24</v>
      </c>
      <c r="C98" s="3">
        <v>36</v>
      </c>
      <c r="D98" s="6" t="s">
        <v>3</v>
      </c>
      <c r="E98" s="3">
        <v>1117</v>
      </c>
      <c r="F98" s="3">
        <v>75</v>
      </c>
      <c r="I98" s="3">
        <v>24</v>
      </c>
      <c r="J98" s="3">
        <v>36</v>
      </c>
      <c r="K98" s="6" t="s">
        <v>3</v>
      </c>
      <c r="L98" s="3">
        <f t="shared" si="11"/>
        <v>1117</v>
      </c>
      <c r="M98" s="5">
        <f t="shared" si="12"/>
        <v>6.714413607878246E-2</v>
      </c>
      <c r="N98" s="3"/>
      <c r="Q98" s="3">
        <v>3</v>
      </c>
      <c r="R98" s="3">
        <v>6</v>
      </c>
      <c r="S98" s="6" t="s">
        <v>3</v>
      </c>
      <c r="T98" s="3">
        <v>496</v>
      </c>
      <c r="U98" s="5">
        <v>2.8225806451612902E-2</v>
      </c>
      <c r="V98" s="2">
        <f t="shared" si="13"/>
        <v>0.33904793110157239</v>
      </c>
      <c r="AD98" s="8"/>
      <c r="AE98" s="8"/>
      <c r="AF98" s="8"/>
    </row>
    <row r="99" spans="2:32">
      <c r="B99" s="3">
        <v>27</v>
      </c>
      <c r="C99" s="3">
        <v>21</v>
      </c>
      <c r="D99" s="6" t="s">
        <v>3</v>
      </c>
      <c r="E99" s="3">
        <v>1117</v>
      </c>
      <c r="F99" s="3">
        <v>34</v>
      </c>
      <c r="I99" s="3">
        <v>27</v>
      </c>
      <c r="J99" s="3">
        <v>21</v>
      </c>
      <c r="K99" s="6" t="s">
        <v>3</v>
      </c>
      <c r="L99" s="3">
        <f t="shared" si="11"/>
        <v>1117</v>
      </c>
      <c r="M99" s="5">
        <f t="shared" si="12"/>
        <v>3.043867502238138E-2</v>
      </c>
      <c r="N99" s="3"/>
      <c r="Q99" s="3">
        <v>18</v>
      </c>
      <c r="R99" s="3">
        <v>6</v>
      </c>
      <c r="S99" s="6" t="s">
        <v>3</v>
      </c>
      <c r="T99" s="3">
        <v>871</v>
      </c>
      <c r="U99" s="5">
        <v>2.8702640642939151E-2</v>
      </c>
      <c r="V99" s="2">
        <f t="shared" si="13"/>
        <v>0.34477565570440361</v>
      </c>
      <c r="AD99" s="8"/>
      <c r="AE99" s="8"/>
      <c r="AF99" s="8"/>
    </row>
    <row r="100" spans="2:32">
      <c r="B100" s="3">
        <v>5</v>
      </c>
      <c r="C100" s="3">
        <v>9</v>
      </c>
      <c r="D100" s="6" t="s">
        <v>3</v>
      </c>
      <c r="E100" s="3">
        <v>1114</v>
      </c>
      <c r="F100" s="3">
        <v>138</v>
      </c>
      <c r="I100" s="3">
        <v>5</v>
      </c>
      <c r="J100" s="3">
        <v>9</v>
      </c>
      <c r="K100" s="6" t="s">
        <v>3</v>
      </c>
      <c r="L100" s="3">
        <f t="shared" si="11"/>
        <v>1114</v>
      </c>
      <c r="M100" s="5">
        <f t="shared" si="12"/>
        <v>0.12387791741472172</v>
      </c>
      <c r="N100" s="3"/>
      <c r="Q100" s="3">
        <v>27</v>
      </c>
      <c r="R100" s="3">
        <v>32</v>
      </c>
      <c r="S100" s="6" t="s">
        <v>3</v>
      </c>
      <c r="T100" s="3">
        <v>965</v>
      </c>
      <c r="U100" s="5">
        <v>2.9015544041450778E-2</v>
      </c>
      <c r="V100" s="2">
        <f t="shared" si="13"/>
        <v>0.34853424627228996</v>
      </c>
      <c r="AD100" s="8"/>
      <c r="AE100" s="8"/>
      <c r="AF100" s="8"/>
    </row>
    <row r="101" spans="2:32">
      <c r="B101" s="3">
        <v>23</v>
      </c>
      <c r="C101" s="3">
        <v>15</v>
      </c>
      <c r="D101" s="6" t="s">
        <v>3</v>
      </c>
      <c r="E101" s="3">
        <v>1110</v>
      </c>
      <c r="F101" s="3">
        <v>19</v>
      </c>
      <c r="I101" s="3">
        <v>23</v>
      </c>
      <c r="J101" s="3">
        <v>15</v>
      </c>
      <c r="K101" s="6" t="s">
        <v>3</v>
      </c>
      <c r="L101" s="3">
        <f t="shared" si="11"/>
        <v>1110</v>
      </c>
      <c r="M101" s="5">
        <f t="shared" si="12"/>
        <v>1.7117117117117116E-2</v>
      </c>
      <c r="N101" s="3"/>
      <c r="Q101" s="3">
        <v>20</v>
      </c>
      <c r="R101" s="3">
        <v>44</v>
      </c>
      <c r="S101" s="6" t="s">
        <v>3</v>
      </c>
      <c r="T101" s="3">
        <v>550</v>
      </c>
      <c r="U101" s="5">
        <v>2.9090909090909091E-2</v>
      </c>
      <c r="V101" s="2">
        <f t="shared" si="13"/>
        <v>0.34943953002884137</v>
      </c>
      <c r="AD101" s="8"/>
      <c r="AE101" s="8"/>
      <c r="AF101" s="8"/>
    </row>
    <row r="102" spans="2:32">
      <c r="B102" s="3">
        <v>9</v>
      </c>
      <c r="C102" s="3">
        <v>17</v>
      </c>
      <c r="D102" s="6" t="s">
        <v>3</v>
      </c>
      <c r="E102" s="3">
        <v>1108</v>
      </c>
      <c r="F102" s="3">
        <v>100</v>
      </c>
      <c r="I102" s="3">
        <v>9</v>
      </c>
      <c r="J102" s="3">
        <v>17</v>
      </c>
      <c r="K102" s="6" t="s">
        <v>3</v>
      </c>
      <c r="L102" s="3">
        <f t="shared" si="11"/>
        <v>1108</v>
      </c>
      <c r="M102" s="5">
        <f t="shared" si="12"/>
        <v>9.0252707581227443E-2</v>
      </c>
      <c r="N102" s="3"/>
      <c r="Q102" s="3">
        <v>25</v>
      </c>
      <c r="R102" s="3">
        <v>26</v>
      </c>
      <c r="S102" s="6" t="s">
        <v>3</v>
      </c>
      <c r="T102" s="3">
        <v>1056</v>
      </c>
      <c r="U102" s="5">
        <v>2.9356060606060608E-2</v>
      </c>
      <c r="V102" s="2">
        <f t="shared" si="13"/>
        <v>0.35262452574525011</v>
      </c>
      <c r="AD102" s="8"/>
      <c r="AE102" s="8"/>
      <c r="AF102" s="8"/>
    </row>
    <row r="103" spans="2:32">
      <c r="B103" s="3">
        <v>7</v>
      </c>
      <c r="C103" s="3">
        <v>5</v>
      </c>
      <c r="D103" s="6" t="s">
        <v>3</v>
      </c>
      <c r="E103" s="3">
        <v>1104</v>
      </c>
      <c r="F103" s="3">
        <v>141</v>
      </c>
      <c r="I103" s="3">
        <v>7</v>
      </c>
      <c r="J103" s="3">
        <v>5</v>
      </c>
      <c r="K103" s="6" t="s">
        <v>3</v>
      </c>
      <c r="L103" s="3">
        <f t="shared" si="11"/>
        <v>1104</v>
      </c>
      <c r="M103" s="5">
        <f t="shared" si="12"/>
        <v>0.12771739130434784</v>
      </c>
      <c r="N103" s="3"/>
      <c r="Q103" s="3">
        <v>8</v>
      </c>
      <c r="R103" s="3">
        <v>18</v>
      </c>
      <c r="S103" s="6" t="s">
        <v>3</v>
      </c>
      <c r="T103" s="3">
        <v>815</v>
      </c>
      <c r="U103" s="5">
        <v>2.9447852760736196E-2</v>
      </c>
      <c r="V103" s="2">
        <f t="shared" si="13"/>
        <v>0.35372713162428726</v>
      </c>
      <c r="AD103" s="8"/>
      <c r="AE103" s="8"/>
      <c r="AF103" s="8"/>
    </row>
    <row r="104" spans="2:32">
      <c r="B104" s="3">
        <v>18</v>
      </c>
      <c r="C104" s="3">
        <v>42</v>
      </c>
      <c r="D104" s="6" t="s">
        <v>3</v>
      </c>
      <c r="E104" s="3">
        <v>1104</v>
      </c>
      <c r="F104" s="3">
        <v>83</v>
      </c>
      <c r="I104" s="3">
        <v>18</v>
      </c>
      <c r="J104" s="3">
        <v>42</v>
      </c>
      <c r="K104" s="6" t="s">
        <v>3</v>
      </c>
      <c r="L104" s="3">
        <f t="shared" si="11"/>
        <v>1104</v>
      </c>
      <c r="M104" s="5">
        <f t="shared" si="12"/>
        <v>7.5181159420289856E-2</v>
      </c>
      <c r="N104" s="3"/>
      <c r="Q104" s="3">
        <v>19</v>
      </c>
      <c r="R104" s="3">
        <v>23</v>
      </c>
      <c r="S104" s="6" t="s">
        <v>3</v>
      </c>
      <c r="T104" s="3">
        <v>846</v>
      </c>
      <c r="U104" s="5">
        <v>2.955082742316785E-2</v>
      </c>
      <c r="V104" s="2">
        <f t="shared" si="13"/>
        <v>0.35496406160583399</v>
      </c>
      <c r="AD104" s="8"/>
      <c r="AE104" s="8"/>
      <c r="AF104" s="8"/>
    </row>
    <row r="105" spans="2:32">
      <c r="B105" s="3">
        <v>11</v>
      </c>
      <c r="C105" s="3">
        <v>43</v>
      </c>
      <c r="D105" s="6" t="s">
        <v>3</v>
      </c>
      <c r="E105" s="3">
        <v>1103</v>
      </c>
      <c r="F105" s="3">
        <v>47</v>
      </c>
      <c r="I105" s="3">
        <v>11</v>
      </c>
      <c r="J105" s="3">
        <v>43</v>
      </c>
      <c r="K105" s="6" t="s">
        <v>3</v>
      </c>
      <c r="L105" s="3">
        <f t="shared" si="11"/>
        <v>1103</v>
      </c>
      <c r="M105" s="5">
        <f t="shared" si="12"/>
        <v>4.2611060743427021E-2</v>
      </c>
      <c r="N105" s="3"/>
      <c r="Q105" s="3">
        <v>6</v>
      </c>
      <c r="R105" s="3">
        <v>46</v>
      </c>
      <c r="S105" s="6" t="s">
        <v>3</v>
      </c>
      <c r="T105" s="3">
        <v>371</v>
      </c>
      <c r="U105" s="5">
        <v>2.9649595687331536E-2</v>
      </c>
      <c r="V105" s="2">
        <f t="shared" si="13"/>
        <v>0.35615046439934134</v>
      </c>
    </row>
    <row r="106" spans="2:32">
      <c r="B106" s="3">
        <v>11</v>
      </c>
      <c r="C106" s="3">
        <v>46</v>
      </c>
      <c r="D106" s="6" t="s">
        <v>3</v>
      </c>
      <c r="E106" s="3">
        <v>1101</v>
      </c>
      <c r="F106" s="3">
        <v>76</v>
      </c>
      <c r="I106" s="3">
        <v>11</v>
      </c>
      <c r="J106" s="3">
        <v>46</v>
      </c>
      <c r="K106" s="6" t="s">
        <v>3</v>
      </c>
      <c r="L106" s="3">
        <f t="shared" si="11"/>
        <v>1101</v>
      </c>
      <c r="M106" s="5">
        <f t="shared" si="12"/>
        <v>6.9028156221616718E-2</v>
      </c>
      <c r="N106" s="3"/>
      <c r="Q106" s="3">
        <v>22</v>
      </c>
      <c r="R106" s="3">
        <v>8</v>
      </c>
      <c r="S106" s="6" t="s">
        <v>3</v>
      </c>
      <c r="T106" s="3">
        <v>300</v>
      </c>
      <c r="U106" s="5">
        <v>0.03</v>
      </c>
      <c r="V106" s="2">
        <f t="shared" si="13"/>
        <v>0.36035951534224264</v>
      </c>
    </row>
    <row r="107" spans="2:32">
      <c r="B107" s="3">
        <v>27</v>
      </c>
      <c r="C107" s="3">
        <v>44</v>
      </c>
      <c r="D107" s="6" t="s">
        <v>3</v>
      </c>
      <c r="E107" s="3">
        <v>1093</v>
      </c>
      <c r="F107" s="3">
        <v>47</v>
      </c>
      <c r="I107" s="3">
        <v>27</v>
      </c>
      <c r="J107" s="3">
        <v>44</v>
      </c>
      <c r="K107" s="6" t="s">
        <v>3</v>
      </c>
      <c r="L107" s="3">
        <f t="shared" si="11"/>
        <v>1093</v>
      </c>
      <c r="M107" s="5">
        <f t="shared" si="12"/>
        <v>4.3000914913083256E-2</v>
      </c>
      <c r="N107" s="3"/>
      <c r="Q107" s="3">
        <v>15</v>
      </c>
      <c r="R107" s="3">
        <v>22</v>
      </c>
      <c r="S107" s="6" t="s">
        <v>3</v>
      </c>
      <c r="T107" s="3">
        <v>366</v>
      </c>
      <c r="U107" s="5">
        <v>3.0054644808743168E-2</v>
      </c>
      <c r="V107" s="2">
        <f t="shared" si="13"/>
        <v>0.36101590790206456</v>
      </c>
    </row>
    <row r="108" spans="2:32">
      <c r="B108" s="3">
        <v>11</v>
      </c>
      <c r="C108" s="3">
        <v>9</v>
      </c>
      <c r="D108" s="6" t="s">
        <v>3</v>
      </c>
      <c r="E108" s="3">
        <v>1091</v>
      </c>
      <c r="F108" s="3">
        <v>15</v>
      </c>
      <c r="I108" s="3">
        <v>11</v>
      </c>
      <c r="J108" s="3">
        <v>9</v>
      </c>
      <c r="K108" s="6" t="s">
        <v>3</v>
      </c>
      <c r="L108" s="3">
        <f t="shared" si="11"/>
        <v>1091</v>
      </c>
      <c r="M108" s="5">
        <f t="shared" si="12"/>
        <v>1.3748854262144821E-2</v>
      </c>
      <c r="N108" s="3"/>
      <c r="Q108" s="3">
        <v>27</v>
      </c>
      <c r="R108" s="3">
        <v>21</v>
      </c>
      <c r="S108" s="6" t="s">
        <v>3</v>
      </c>
      <c r="T108" s="3">
        <v>1117</v>
      </c>
      <c r="U108" s="5">
        <v>3.043867502238138E-2</v>
      </c>
      <c r="V108" s="2">
        <f t="shared" si="13"/>
        <v>0.36562887262417937</v>
      </c>
    </row>
    <row r="109" spans="2:32">
      <c r="B109" s="3">
        <v>4</v>
      </c>
      <c r="C109" s="3">
        <v>20</v>
      </c>
      <c r="D109" s="6" t="s">
        <v>3</v>
      </c>
      <c r="E109" s="3">
        <v>1090</v>
      </c>
      <c r="F109" s="3">
        <v>50</v>
      </c>
      <c r="I109" s="3">
        <v>4</v>
      </c>
      <c r="J109" s="3">
        <v>20</v>
      </c>
      <c r="K109" s="6" t="s">
        <v>3</v>
      </c>
      <c r="L109" s="3">
        <f t="shared" si="11"/>
        <v>1090</v>
      </c>
      <c r="M109" s="5">
        <f t="shared" si="12"/>
        <v>4.5871559633027525E-2</v>
      </c>
      <c r="N109" s="3"/>
      <c r="Q109" s="3">
        <v>22</v>
      </c>
      <c r="R109" s="3">
        <v>26</v>
      </c>
      <c r="S109" s="6" t="s">
        <v>3</v>
      </c>
      <c r="T109" s="3">
        <v>751</v>
      </c>
      <c r="U109" s="5">
        <v>3.0625832223701729E-2</v>
      </c>
      <c r="V109" s="2">
        <f t="shared" si="13"/>
        <v>0.36787700190286643</v>
      </c>
    </row>
    <row r="110" spans="2:32">
      <c r="B110" s="3">
        <v>11</v>
      </c>
      <c r="C110" s="3">
        <v>41</v>
      </c>
      <c r="D110" s="6" t="s">
        <v>3</v>
      </c>
      <c r="E110" s="3">
        <v>1080</v>
      </c>
      <c r="F110" s="3">
        <v>25</v>
      </c>
      <c r="I110" s="3">
        <v>11</v>
      </c>
      <c r="J110" s="3">
        <v>41</v>
      </c>
      <c r="K110" s="6" t="s">
        <v>3</v>
      </c>
      <c r="L110" s="3">
        <f t="shared" si="11"/>
        <v>1080</v>
      </c>
      <c r="M110" s="5">
        <f t="shared" si="12"/>
        <v>2.3148148148148147E-2</v>
      </c>
      <c r="N110" s="3"/>
      <c r="Q110" s="3">
        <v>19</v>
      </c>
      <c r="R110" s="3">
        <v>4</v>
      </c>
      <c r="S110" s="6" t="s">
        <v>3</v>
      </c>
      <c r="T110" s="3">
        <v>816</v>
      </c>
      <c r="U110" s="5">
        <v>3.0637254901960783E-2</v>
      </c>
      <c r="V110" s="2">
        <f t="shared" si="13"/>
        <v>0.36801421092957787</v>
      </c>
    </row>
    <row r="111" spans="2:32">
      <c r="B111" s="3">
        <v>24</v>
      </c>
      <c r="C111" s="3">
        <v>44</v>
      </c>
      <c r="D111" s="6" t="s">
        <v>3</v>
      </c>
      <c r="E111" s="3">
        <v>1079</v>
      </c>
      <c r="F111" s="3">
        <v>166</v>
      </c>
      <c r="I111" s="3">
        <v>24</v>
      </c>
      <c r="J111" s="3">
        <v>44</v>
      </c>
      <c r="K111" s="6" t="s">
        <v>3</v>
      </c>
      <c r="L111" s="3">
        <f t="shared" si="11"/>
        <v>1079</v>
      </c>
      <c r="M111" s="5">
        <f t="shared" si="12"/>
        <v>0.15384615384615385</v>
      </c>
      <c r="N111" s="3"/>
      <c r="Q111" s="3">
        <v>23</v>
      </c>
      <c r="R111" s="3">
        <v>37</v>
      </c>
      <c r="S111" s="6" t="s">
        <v>3</v>
      </c>
      <c r="T111" s="3">
        <v>651</v>
      </c>
      <c r="U111" s="5">
        <v>3.0721966205837174E-2</v>
      </c>
      <c r="V111" s="2">
        <f t="shared" si="13"/>
        <v>0.36903176174320806</v>
      </c>
    </row>
    <row r="112" spans="2:32">
      <c r="B112" s="3">
        <v>20</v>
      </c>
      <c r="C112" s="3">
        <v>23</v>
      </c>
      <c r="D112" s="6" t="s">
        <v>3</v>
      </c>
      <c r="E112" s="3">
        <v>1076</v>
      </c>
      <c r="F112" s="3">
        <v>127</v>
      </c>
      <c r="I112" s="3">
        <v>20</v>
      </c>
      <c r="J112" s="3">
        <v>23</v>
      </c>
      <c r="K112" s="6" t="s">
        <v>3</v>
      </c>
      <c r="L112" s="3">
        <f t="shared" si="11"/>
        <v>1076</v>
      </c>
      <c r="M112" s="5">
        <f t="shared" si="12"/>
        <v>0.11802973977695168</v>
      </c>
      <c r="N112" s="3"/>
      <c r="Q112" s="3">
        <v>5</v>
      </c>
      <c r="R112" s="3">
        <v>32</v>
      </c>
      <c r="S112" s="6" t="s">
        <v>3</v>
      </c>
      <c r="T112" s="3">
        <v>810</v>
      </c>
      <c r="U112" s="5">
        <v>3.0864197530864196E-2</v>
      </c>
      <c r="V112" s="2">
        <f t="shared" si="13"/>
        <v>0.3707402421216488</v>
      </c>
    </row>
    <row r="113" spans="2:22">
      <c r="B113" s="3">
        <v>28</v>
      </c>
      <c r="C113" s="3">
        <v>31</v>
      </c>
      <c r="D113" s="6" t="s">
        <v>3</v>
      </c>
      <c r="E113" s="3">
        <v>1072</v>
      </c>
      <c r="F113" s="3">
        <v>132</v>
      </c>
      <c r="I113" s="3">
        <v>28</v>
      </c>
      <c r="J113" s="3">
        <v>31</v>
      </c>
      <c r="K113" s="6" t="s">
        <v>3</v>
      </c>
      <c r="L113" s="3">
        <f t="shared" si="11"/>
        <v>1072</v>
      </c>
      <c r="M113" s="5">
        <f t="shared" si="12"/>
        <v>0.12313432835820895</v>
      </c>
      <c r="N113" s="3"/>
      <c r="Q113" s="3">
        <v>24</v>
      </c>
      <c r="R113" s="3">
        <v>40</v>
      </c>
      <c r="S113" s="6" t="s">
        <v>3</v>
      </c>
      <c r="T113" s="3">
        <v>324</v>
      </c>
      <c r="U113" s="5">
        <v>3.0864197530864196E-2</v>
      </c>
      <c r="V113" s="2">
        <f t="shared" si="13"/>
        <v>0.3707402421216488</v>
      </c>
    </row>
    <row r="114" spans="2:22">
      <c r="B114" s="3">
        <v>9</v>
      </c>
      <c r="C114" s="3">
        <v>29</v>
      </c>
      <c r="D114" s="6" t="s">
        <v>3</v>
      </c>
      <c r="E114" s="3">
        <v>1065</v>
      </c>
      <c r="F114" s="3">
        <v>48</v>
      </c>
      <c r="I114" s="3">
        <v>9</v>
      </c>
      <c r="J114" s="3">
        <v>29</v>
      </c>
      <c r="K114" s="6" t="s">
        <v>3</v>
      </c>
      <c r="L114" s="3">
        <f t="shared" si="11"/>
        <v>1065</v>
      </c>
      <c r="M114" s="5">
        <f t="shared" si="12"/>
        <v>4.507042253521127E-2</v>
      </c>
      <c r="N114" s="3"/>
      <c r="Q114" s="3">
        <v>26</v>
      </c>
      <c r="R114" s="3">
        <v>8</v>
      </c>
      <c r="S114" s="6" t="s">
        <v>3</v>
      </c>
      <c r="T114" s="3">
        <v>1143</v>
      </c>
      <c r="U114" s="5">
        <v>3.1496062992125984E-2</v>
      </c>
      <c r="V114" s="2">
        <f t="shared" si="13"/>
        <v>0.37833019983437549</v>
      </c>
    </row>
    <row r="115" spans="2:22">
      <c r="B115" s="3">
        <v>17</v>
      </c>
      <c r="C115" s="3">
        <v>15</v>
      </c>
      <c r="D115" s="6" t="s">
        <v>3</v>
      </c>
      <c r="E115" s="3">
        <v>1064</v>
      </c>
      <c r="F115" s="3">
        <v>19</v>
      </c>
      <c r="I115" s="3">
        <v>17</v>
      </c>
      <c r="J115" s="3">
        <v>15</v>
      </c>
      <c r="K115" s="6" t="s">
        <v>3</v>
      </c>
      <c r="L115" s="3">
        <f t="shared" si="11"/>
        <v>1064</v>
      </c>
      <c r="M115" s="5">
        <f t="shared" si="12"/>
        <v>1.7857142857142856E-2</v>
      </c>
      <c r="N115" s="3"/>
      <c r="Q115" s="3">
        <v>14</v>
      </c>
      <c r="R115" s="3">
        <v>3</v>
      </c>
      <c r="S115" s="6" t="s">
        <v>3</v>
      </c>
      <c r="T115" s="3">
        <v>284</v>
      </c>
      <c r="U115" s="5">
        <v>3.1690140845070422E-2</v>
      </c>
      <c r="V115" s="2">
        <f t="shared" si="13"/>
        <v>0.3806614598685662</v>
      </c>
    </row>
    <row r="116" spans="2:22">
      <c r="B116" s="3">
        <v>13</v>
      </c>
      <c r="C116" s="3">
        <v>12</v>
      </c>
      <c r="D116" s="6" t="s">
        <v>3</v>
      </c>
      <c r="E116" s="3">
        <v>1058</v>
      </c>
      <c r="F116" s="3">
        <v>136</v>
      </c>
      <c r="I116" s="3">
        <v>13</v>
      </c>
      <c r="J116" s="3">
        <v>12</v>
      </c>
      <c r="K116" s="6" t="s">
        <v>3</v>
      </c>
      <c r="L116" s="3">
        <f t="shared" si="11"/>
        <v>1058</v>
      </c>
      <c r="M116" s="5">
        <f t="shared" si="12"/>
        <v>0.12854442344045369</v>
      </c>
      <c r="N116" s="3"/>
      <c r="Q116" s="3">
        <v>6</v>
      </c>
      <c r="R116" s="3">
        <v>35</v>
      </c>
      <c r="S116" s="6" t="s">
        <v>3</v>
      </c>
      <c r="T116" s="3">
        <v>724</v>
      </c>
      <c r="U116" s="5">
        <v>3.1767955801104975E-2</v>
      </c>
      <c r="V116" s="2">
        <f t="shared" si="13"/>
        <v>0.3815961718633325</v>
      </c>
    </row>
    <row r="117" spans="2:22">
      <c r="B117" s="3">
        <v>25</v>
      </c>
      <c r="C117" s="3">
        <v>26</v>
      </c>
      <c r="D117" s="6" t="s">
        <v>3</v>
      </c>
      <c r="E117" s="3">
        <v>1056</v>
      </c>
      <c r="F117" s="3">
        <v>31</v>
      </c>
      <c r="I117" s="3">
        <v>25</v>
      </c>
      <c r="J117" s="3">
        <v>26</v>
      </c>
      <c r="K117" s="6" t="s">
        <v>3</v>
      </c>
      <c r="L117" s="3">
        <f t="shared" si="11"/>
        <v>1056</v>
      </c>
      <c r="M117" s="5">
        <f t="shared" si="12"/>
        <v>2.9356060606060608E-2</v>
      </c>
      <c r="N117" s="3"/>
      <c r="Q117" s="3">
        <v>10</v>
      </c>
      <c r="R117" s="3">
        <v>22</v>
      </c>
      <c r="S117" s="6" t="s">
        <v>3</v>
      </c>
      <c r="T117" s="3">
        <v>658</v>
      </c>
      <c r="U117" s="5">
        <v>3.1914893617021274E-2</v>
      </c>
      <c r="V117" s="2">
        <f t="shared" si="13"/>
        <v>0.38336118653430068</v>
      </c>
    </row>
    <row r="118" spans="2:22">
      <c r="B118" s="3">
        <v>17</v>
      </c>
      <c r="C118" s="3">
        <v>20</v>
      </c>
      <c r="D118" s="6" t="s">
        <v>3</v>
      </c>
      <c r="E118" s="3">
        <v>1050</v>
      </c>
      <c r="F118" s="3">
        <v>76</v>
      </c>
      <c r="I118" s="3">
        <v>17</v>
      </c>
      <c r="J118" s="3">
        <v>20</v>
      </c>
      <c r="K118" s="6" t="s">
        <v>3</v>
      </c>
      <c r="L118" s="3">
        <f t="shared" si="11"/>
        <v>1050</v>
      </c>
      <c r="M118" s="5">
        <f t="shared" si="12"/>
        <v>7.2380952380952379E-2</v>
      </c>
      <c r="N118" s="3"/>
      <c r="Q118" s="3">
        <v>4</v>
      </c>
      <c r="R118" s="3">
        <v>4</v>
      </c>
      <c r="S118" s="6" t="s">
        <v>3</v>
      </c>
      <c r="T118" s="3">
        <v>406</v>
      </c>
      <c r="U118" s="5">
        <v>3.2019704433497539E-2</v>
      </c>
      <c r="V118" s="2">
        <f t="shared" si="13"/>
        <v>0.38462017236856771</v>
      </c>
    </row>
    <row r="119" spans="2:22">
      <c r="B119" s="3">
        <v>11</v>
      </c>
      <c r="C119" s="3">
        <v>45</v>
      </c>
      <c r="D119" s="6" t="s">
        <v>3</v>
      </c>
      <c r="E119" s="3">
        <v>1049</v>
      </c>
      <c r="F119" s="3">
        <v>44</v>
      </c>
      <c r="I119" s="3">
        <v>11</v>
      </c>
      <c r="J119" s="3">
        <v>45</v>
      </c>
      <c r="K119" s="6" t="s">
        <v>3</v>
      </c>
      <c r="L119" s="3">
        <f t="shared" si="11"/>
        <v>1049</v>
      </c>
      <c r="M119" s="5">
        <f t="shared" si="12"/>
        <v>4.1944709246901808E-2</v>
      </c>
      <c r="N119" s="3"/>
      <c r="Q119" s="3">
        <v>18</v>
      </c>
      <c r="R119" s="3">
        <v>24</v>
      </c>
      <c r="S119" s="6" t="s">
        <v>3</v>
      </c>
      <c r="T119" s="3">
        <v>1967</v>
      </c>
      <c r="U119" s="5">
        <v>3.2028469750889681E-2</v>
      </c>
      <c r="V119" s="2">
        <f t="shared" si="13"/>
        <v>0.38472546121947615</v>
      </c>
    </row>
    <row r="120" spans="2:22">
      <c r="B120" s="3">
        <v>13</v>
      </c>
      <c r="C120" s="3">
        <v>41</v>
      </c>
      <c r="D120" s="6" t="s">
        <v>3</v>
      </c>
      <c r="E120" s="3">
        <v>1046</v>
      </c>
      <c r="F120" s="3">
        <v>148</v>
      </c>
      <c r="I120" s="3">
        <v>13</v>
      </c>
      <c r="J120" s="3">
        <v>41</v>
      </c>
      <c r="K120" s="6" t="s">
        <v>3</v>
      </c>
      <c r="L120" s="3">
        <f t="shared" si="11"/>
        <v>1046</v>
      </c>
      <c r="M120" s="5">
        <f t="shared" si="12"/>
        <v>0.14149139579349904</v>
      </c>
      <c r="N120" s="3"/>
      <c r="Q120" s="3">
        <v>8</v>
      </c>
      <c r="R120" s="3">
        <v>10</v>
      </c>
      <c r="S120" s="6" t="s">
        <v>3</v>
      </c>
      <c r="T120" s="3">
        <v>1779</v>
      </c>
      <c r="U120" s="5">
        <v>3.2040472175379427E-2</v>
      </c>
      <c r="V120" s="2">
        <f t="shared" si="13"/>
        <v>0.38486963414854469</v>
      </c>
    </row>
    <row r="121" spans="2:22">
      <c r="B121" s="3">
        <v>26</v>
      </c>
      <c r="C121" s="3">
        <v>15</v>
      </c>
      <c r="D121" s="6" t="s">
        <v>3</v>
      </c>
      <c r="E121" s="3">
        <v>1037</v>
      </c>
      <c r="F121" s="3">
        <v>70</v>
      </c>
      <c r="I121" s="3">
        <v>26</v>
      </c>
      <c r="J121" s="3">
        <v>15</v>
      </c>
      <c r="K121" s="6" t="s">
        <v>3</v>
      </c>
      <c r="L121" s="3">
        <f t="shared" si="11"/>
        <v>1037</v>
      </c>
      <c r="M121" s="5">
        <f t="shared" si="12"/>
        <v>6.7502410800385729E-2</v>
      </c>
      <c r="N121" s="3"/>
      <c r="Q121" s="3">
        <v>4</v>
      </c>
      <c r="R121" s="3">
        <v>11</v>
      </c>
      <c r="S121" s="6" t="s">
        <v>3</v>
      </c>
      <c r="T121" s="3">
        <v>592</v>
      </c>
      <c r="U121" s="5">
        <v>3.2094594594594593E-2</v>
      </c>
      <c r="V121" s="2">
        <f t="shared" si="13"/>
        <v>0.3855197517737956</v>
      </c>
    </row>
    <row r="122" spans="2:22">
      <c r="B122" s="3">
        <v>5</v>
      </c>
      <c r="C122" s="3">
        <v>30</v>
      </c>
      <c r="D122" s="6" t="s">
        <v>3</v>
      </c>
      <c r="E122" s="3">
        <v>1031</v>
      </c>
      <c r="F122" s="3">
        <v>39</v>
      </c>
      <c r="I122" s="3">
        <v>5</v>
      </c>
      <c r="J122" s="3">
        <v>30</v>
      </c>
      <c r="K122" s="6" t="s">
        <v>3</v>
      </c>
      <c r="L122" s="3">
        <f t="shared" si="11"/>
        <v>1031</v>
      </c>
      <c r="M122" s="5">
        <f t="shared" si="12"/>
        <v>3.7827352085354024E-2</v>
      </c>
      <c r="N122" s="3"/>
      <c r="Q122" s="3">
        <v>13</v>
      </c>
      <c r="R122" s="3">
        <v>11</v>
      </c>
      <c r="S122" s="6" t="s">
        <v>3</v>
      </c>
      <c r="T122" s="3">
        <v>1199</v>
      </c>
      <c r="U122" s="5">
        <v>3.2527105921601338E-2</v>
      </c>
      <c r="V122" s="2">
        <f t="shared" si="13"/>
        <v>0.39071507084646834</v>
      </c>
    </row>
    <row r="123" spans="2:22">
      <c r="B123" s="3">
        <v>20</v>
      </c>
      <c r="C123" s="3">
        <v>36</v>
      </c>
      <c r="D123" s="6" t="s">
        <v>3</v>
      </c>
      <c r="E123" s="3">
        <v>1029</v>
      </c>
      <c r="F123" s="3">
        <v>17</v>
      </c>
      <c r="I123" s="3">
        <v>20</v>
      </c>
      <c r="J123" s="3">
        <v>36</v>
      </c>
      <c r="K123" s="6" t="s">
        <v>3</v>
      </c>
      <c r="L123" s="3">
        <f t="shared" si="11"/>
        <v>1029</v>
      </c>
      <c r="M123" s="5">
        <f t="shared" si="12"/>
        <v>1.6520894071914479E-2</v>
      </c>
      <c r="N123" s="3"/>
      <c r="Q123" s="3">
        <v>14</v>
      </c>
      <c r="R123" s="3">
        <v>28</v>
      </c>
      <c r="S123" s="6" t="s">
        <v>3</v>
      </c>
      <c r="T123" s="3">
        <v>1444</v>
      </c>
      <c r="U123" s="5">
        <v>3.254847645429363E-2</v>
      </c>
      <c r="V123" s="2">
        <f t="shared" si="13"/>
        <v>0.39097177333992167</v>
      </c>
    </row>
    <row r="124" spans="2:22">
      <c r="B124" s="3">
        <v>22</v>
      </c>
      <c r="C124" s="3">
        <v>19</v>
      </c>
      <c r="D124" s="6" t="s">
        <v>3</v>
      </c>
      <c r="E124" s="3">
        <v>1029</v>
      </c>
      <c r="F124" s="3">
        <v>180</v>
      </c>
      <c r="I124" s="3">
        <v>22</v>
      </c>
      <c r="J124" s="3">
        <v>19</v>
      </c>
      <c r="K124" s="6" t="s">
        <v>3</v>
      </c>
      <c r="L124" s="3">
        <f t="shared" si="11"/>
        <v>1029</v>
      </c>
      <c r="M124" s="5">
        <f t="shared" si="12"/>
        <v>0.1749271137026239</v>
      </c>
      <c r="N124" s="3"/>
      <c r="Q124" s="3">
        <v>10</v>
      </c>
      <c r="R124" s="3">
        <v>44</v>
      </c>
      <c r="S124" s="6" t="s">
        <v>3</v>
      </c>
      <c r="T124" s="3">
        <v>824</v>
      </c>
      <c r="U124" s="5">
        <v>3.2766990291262135E-2</v>
      </c>
      <c r="V124" s="2">
        <f t="shared" si="13"/>
        <v>0.39359655801943977</v>
      </c>
    </row>
    <row r="125" spans="2:22">
      <c r="B125" s="3">
        <v>25</v>
      </c>
      <c r="C125" s="3">
        <v>41</v>
      </c>
      <c r="D125" s="6" t="s">
        <v>3</v>
      </c>
      <c r="E125" s="3">
        <v>1029</v>
      </c>
      <c r="F125" s="3">
        <v>18</v>
      </c>
      <c r="I125" s="3">
        <v>25</v>
      </c>
      <c r="J125" s="3">
        <v>41</v>
      </c>
      <c r="K125" s="6" t="s">
        <v>3</v>
      </c>
      <c r="L125" s="3">
        <f t="shared" si="11"/>
        <v>1029</v>
      </c>
      <c r="M125" s="5">
        <f t="shared" si="12"/>
        <v>1.7492711370262391E-2</v>
      </c>
      <c r="N125" s="3"/>
      <c r="Q125" s="3">
        <v>10</v>
      </c>
      <c r="R125" s="3">
        <v>38</v>
      </c>
      <c r="S125" s="6" t="s">
        <v>3</v>
      </c>
      <c r="T125" s="3">
        <v>1006</v>
      </c>
      <c r="U125" s="5">
        <v>3.2803180914512925E-2</v>
      </c>
      <c r="V125" s="2">
        <f t="shared" si="13"/>
        <v>0.39403127920125941</v>
      </c>
    </row>
    <row r="126" spans="2:22">
      <c r="B126" s="3">
        <v>28</v>
      </c>
      <c r="C126" s="3">
        <v>38</v>
      </c>
      <c r="D126" s="6" t="s">
        <v>3</v>
      </c>
      <c r="E126" s="3">
        <v>1026</v>
      </c>
      <c r="F126" s="3">
        <v>114</v>
      </c>
      <c r="I126" s="3">
        <v>28</v>
      </c>
      <c r="J126" s="3">
        <v>38</v>
      </c>
      <c r="K126" s="6" t="s">
        <v>3</v>
      </c>
      <c r="L126" s="3">
        <f t="shared" si="11"/>
        <v>1026</v>
      </c>
      <c r="M126" s="5">
        <f t="shared" si="12"/>
        <v>0.1111111111111111</v>
      </c>
      <c r="N126" s="3"/>
      <c r="Q126" s="3">
        <v>19</v>
      </c>
      <c r="R126" s="3">
        <v>41</v>
      </c>
      <c r="S126" s="6" t="s">
        <v>3</v>
      </c>
      <c r="T126" s="3">
        <v>1396</v>
      </c>
      <c r="U126" s="5">
        <v>3.2951289398280799E-2</v>
      </c>
      <c r="V126" s="2">
        <f t="shared" si="13"/>
        <v>0.39581035591554825</v>
      </c>
    </row>
    <row r="127" spans="2:22">
      <c r="B127" s="3">
        <v>23</v>
      </c>
      <c r="C127" s="3">
        <v>31</v>
      </c>
      <c r="D127" s="6" t="s">
        <v>3</v>
      </c>
      <c r="E127" s="3">
        <v>1024</v>
      </c>
      <c r="F127" s="3">
        <v>13</v>
      </c>
      <c r="I127" s="3">
        <v>23</v>
      </c>
      <c r="J127" s="3">
        <v>31</v>
      </c>
      <c r="K127" s="6" t="s">
        <v>3</v>
      </c>
      <c r="L127" s="3">
        <f t="shared" si="11"/>
        <v>1024</v>
      </c>
      <c r="M127" s="5">
        <f t="shared" si="12"/>
        <v>1.26953125E-2</v>
      </c>
      <c r="N127" s="3"/>
      <c r="Q127" s="3">
        <v>21</v>
      </c>
      <c r="R127" s="3">
        <v>37</v>
      </c>
      <c r="S127" s="6" t="s">
        <v>3</v>
      </c>
      <c r="T127" s="3">
        <v>1203</v>
      </c>
      <c r="U127" s="5">
        <v>3.3250207813798838E-2</v>
      </c>
      <c r="V127" s="2">
        <f t="shared" si="13"/>
        <v>0.39940095909364665</v>
      </c>
    </row>
    <row r="128" spans="2:22">
      <c r="B128" s="3">
        <v>11</v>
      </c>
      <c r="C128" s="3">
        <v>38</v>
      </c>
      <c r="D128" s="6" t="s">
        <v>3</v>
      </c>
      <c r="E128" s="3">
        <v>1018</v>
      </c>
      <c r="F128" s="3">
        <v>22</v>
      </c>
      <c r="I128" s="3">
        <v>11</v>
      </c>
      <c r="J128" s="3">
        <v>38</v>
      </c>
      <c r="K128" s="6" t="s">
        <v>3</v>
      </c>
      <c r="L128" s="3">
        <f t="shared" si="11"/>
        <v>1018</v>
      </c>
      <c r="M128" s="5">
        <f t="shared" si="12"/>
        <v>2.1611001964636542E-2</v>
      </c>
      <c r="N128" s="3"/>
      <c r="Q128" s="3">
        <v>19</v>
      </c>
      <c r="R128" s="3">
        <v>13</v>
      </c>
      <c r="S128" s="6" t="s">
        <v>3</v>
      </c>
      <c r="T128" s="3">
        <v>812</v>
      </c>
      <c r="U128" s="5">
        <v>3.3251231527093597E-2</v>
      </c>
      <c r="V128" s="2">
        <f t="shared" si="13"/>
        <v>0.39941325592120491</v>
      </c>
    </row>
    <row r="129" spans="2:22">
      <c r="B129" s="3">
        <v>13</v>
      </c>
      <c r="C129" s="3">
        <v>20</v>
      </c>
      <c r="D129" s="6" t="s">
        <v>3</v>
      </c>
      <c r="E129" s="3">
        <v>1008</v>
      </c>
      <c r="F129" s="3">
        <v>28</v>
      </c>
      <c r="I129" s="3">
        <v>13</v>
      </c>
      <c r="J129" s="3">
        <v>20</v>
      </c>
      <c r="K129" s="6" t="s">
        <v>3</v>
      </c>
      <c r="L129" s="3">
        <f t="shared" si="11"/>
        <v>1008</v>
      </c>
      <c r="M129" s="5">
        <f t="shared" si="12"/>
        <v>2.7777777777777776E-2</v>
      </c>
      <c r="N129" s="3"/>
      <c r="Q129" s="3">
        <v>16</v>
      </c>
      <c r="R129" s="3">
        <v>41</v>
      </c>
      <c r="S129" s="6" t="s">
        <v>3</v>
      </c>
      <c r="T129" s="3">
        <v>1307</v>
      </c>
      <c r="U129" s="5">
        <v>3.3664881407804131E-2</v>
      </c>
      <c r="V129" s="2">
        <f t="shared" si="13"/>
        <v>0.4043820116056791</v>
      </c>
    </row>
    <row r="130" spans="2:22">
      <c r="B130" s="3">
        <v>10</v>
      </c>
      <c r="C130" s="3">
        <v>38</v>
      </c>
      <c r="D130" s="6" t="s">
        <v>3</v>
      </c>
      <c r="E130" s="3">
        <v>1006</v>
      </c>
      <c r="F130" s="3">
        <v>33</v>
      </c>
      <c r="I130" s="3">
        <v>10</v>
      </c>
      <c r="J130" s="3">
        <v>38</v>
      </c>
      <c r="K130" s="6" t="s">
        <v>3</v>
      </c>
      <c r="L130" s="3">
        <f t="shared" si="11"/>
        <v>1006</v>
      </c>
      <c r="M130" s="5">
        <f t="shared" si="12"/>
        <v>3.2803180914512925E-2</v>
      </c>
      <c r="N130" s="3"/>
      <c r="Q130" s="3">
        <v>21</v>
      </c>
      <c r="R130" s="3">
        <v>12</v>
      </c>
      <c r="S130" s="6" t="s">
        <v>3</v>
      </c>
      <c r="T130" s="3">
        <v>886</v>
      </c>
      <c r="U130" s="5">
        <v>3.3860045146726865E-2</v>
      </c>
      <c r="V130" s="2">
        <f t="shared" si="13"/>
        <v>0.40672631528469827</v>
      </c>
    </row>
    <row r="131" spans="2:22">
      <c r="B131" s="3">
        <v>18</v>
      </c>
      <c r="C131" s="3">
        <v>46</v>
      </c>
      <c r="D131" s="6" t="s">
        <v>3</v>
      </c>
      <c r="E131" s="3">
        <v>1000</v>
      </c>
      <c r="F131" s="3">
        <v>52</v>
      </c>
      <c r="I131" s="3">
        <v>18</v>
      </c>
      <c r="J131" s="3">
        <v>46</v>
      </c>
      <c r="K131" s="6" t="s">
        <v>3</v>
      </c>
      <c r="L131" s="3">
        <f t="shared" si="11"/>
        <v>1000</v>
      </c>
      <c r="M131" s="5">
        <f t="shared" si="12"/>
        <v>5.1999999999999998E-2</v>
      </c>
      <c r="N131" s="3"/>
      <c r="Q131" s="3">
        <v>4</v>
      </c>
      <c r="R131" s="3">
        <v>32</v>
      </c>
      <c r="S131" s="6" t="s">
        <v>3</v>
      </c>
      <c r="T131" s="3">
        <v>733</v>
      </c>
      <c r="U131" s="5">
        <v>3.5470668485675309E-2</v>
      </c>
      <c r="V131" s="2">
        <f t="shared" si="13"/>
        <v>0.42607309681211047</v>
      </c>
    </row>
    <row r="132" spans="2:22">
      <c r="B132" s="3">
        <v>26</v>
      </c>
      <c r="C132" s="3">
        <v>11</v>
      </c>
      <c r="D132" s="6" t="s">
        <v>3</v>
      </c>
      <c r="E132" s="3">
        <v>998</v>
      </c>
      <c r="F132" s="3">
        <v>78</v>
      </c>
      <c r="I132" s="3">
        <v>26</v>
      </c>
      <c r="J132" s="3">
        <v>11</v>
      </c>
      <c r="K132" s="6" t="s">
        <v>3</v>
      </c>
      <c r="L132" s="3">
        <f t="shared" ref="L132:L195" si="14">E132</f>
        <v>998</v>
      </c>
      <c r="M132" s="5">
        <f t="shared" ref="M132:M195" si="15">F132/E132</f>
        <v>7.8156312625250496E-2</v>
      </c>
      <c r="N132" s="3"/>
      <c r="Q132" s="3">
        <v>16</v>
      </c>
      <c r="R132" s="3">
        <v>16</v>
      </c>
      <c r="S132" s="6" t="s">
        <v>3</v>
      </c>
      <c r="T132" s="3">
        <v>1126</v>
      </c>
      <c r="U132" s="5">
        <v>3.5523978685612786E-2</v>
      </c>
      <c r="V132" s="2">
        <f t="shared" ref="V132:V195" si="16">+U132/$U$412</f>
        <v>0.42671345807251942</v>
      </c>
    </row>
    <row r="133" spans="2:22">
      <c r="B133" s="3">
        <v>19</v>
      </c>
      <c r="C133" s="3">
        <v>6</v>
      </c>
      <c r="D133" s="6" t="s">
        <v>3</v>
      </c>
      <c r="E133" s="3">
        <v>994</v>
      </c>
      <c r="F133" s="3">
        <v>3</v>
      </c>
      <c r="I133" s="3">
        <v>19</v>
      </c>
      <c r="J133" s="3">
        <v>6</v>
      </c>
      <c r="K133" s="6" t="s">
        <v>3</v>
      </c>
      <c r="L133" s="3">
        <f t="shared" si="14"/>
        <v>994</v>
      </c>
      <c r="M133" s="5">
        <f t="shared" si="15"/>
        <v>3.0181086519114686E-3</v>
      </c>
      <c r="N133" s="3"/>
      <c r="Q133" s="3">
        <v>9</v>
      </c>
      <c r="R133" s="3">
        <v>28</v>
      </c>
      <c r="S133" s="6" t="s">
        <v>3</v>
      </c>
      <c r="T133" s="3">
        <v>784</v>
      </c>
      <c r="U133" s="5">
        <v>3.5714285714285712E-2</v>
      </c>
      <c r="V133" s="2">
        <f t="shared" si="16"/>
        <v>0.42899942302647931</v>
      </c>
    </row>
    <row r="134" spans="2:22">
      <c r="B134" s="3">
        <v>17</v>
      </c>
      <c r="C134" s="3">
        <v>13</v>
      </c>
      <c r="D134" s="6" t="s">
        <v>3</v>
      </c>
      <c r="E134" s="3">
        <v>991</v>
      </c>
      <c r="F134" s="3">
        <v>18</v>
      </c>
      <c r="I134" s="3">
        <v>17</v>
      </c>
      <c r="J134" s="3">
        <v>13</v>
      </c>
      <c r="K134" s="6" t="s">
        <v>3</v>
      </c>
      <c r="L134" s="3">
        <f t="shared" si="14"/>
        <v>991</v>
      </c>
      <c r="M134" s="5">
        <f t="shared" si="15"/>
        <v>1.8163471241170535E-2</v>
      </c>
      <c r="N134" s="3"/>
      <c r="Q134" s="3">
        <v>9</v>
      </c>
      <c r="R134" s="3">
        <v>30</v>
      </c>
      <c r="S134" s="6" t="s">
        <v>3</v>
      </c>
      <c r="T134" s="3">
        <v>724</v>
      </c>
      <c r="U134" s="5">
        <v>3.591160220994475E-2</v>
      </c>
      <c r="V134" s="2">
        <f t="shared" si="16"/>
        <v>0.43136958558463667</v>
      </c>
    </row>
    <row r="135" spans="2:22">
      <c r="B135" s="3">
        <v>25</v>
      </c>
      <c r="C135" s="3">
        <v>45</v>
      </c>
      <c r="D135" s="6" t="s">
        <v>3</v>
      </c>
      <c r="E135" s="3">
        <v>979</v>
      </c>
      <c r="F135" s="3">
        <v>37</v>
      </c>
      <c r="I135" s="3">
        <v>25</v>
      </c>
      <c r="J135" s="3">
        <v>45</v>
      </c>
      <c r="K135" s="6" t="s">
        <v>3</v>
      </c>
      <c r="L135" s="3">
        <f t="shared" si="14"/>
        <v>979</v>
      </c>
      <c r="M135" s="5">
        <f t="shared" si="15"/>
        <v>3.7793667007150152E-2</v>
      </c>
      <c r="N135" s="3"/>
      <c r="Q135" s="3">
        <v>26</v>
      </c>
      <c r="R135" s="3">
        <v>26</v>
      </c>
      <c r="S135" s="6" t="s">
        <v>3</v>
      </c>
      <c r="T135" s="3">
        <v>724</v>
      </c>
      <c r="U135" s="5">
        <v>3.591160220994475E-2</v>
      </c>
      <c r="V135" s="2">
        <f t="shared" si="16"/>
        <v>0.43136958558463667</v>
      </c>
    </row>
    <row r="136" spans="2:22">
      <c r="B136" s="3">
        <v>21</v>
      </c>
      <c r="C136" s="3">
        <v>6</v>
      </c>
      <c r="D136" s="6" t="s">
        <v>3</v>
      </c>
      <c r="E136" s="3">
        <v>976</v>
      </c>
      <c r="F136" s="3">
        <v>61</v>
      </c>
      <c r="I136" s="3">
        <v>21</v>
      </c>
      <c r="J136" s="3">
        <v>6</v>
      </c>
      <c r="K136" s="6" t="s">
        <v>3</v>
      </c>
      <c r="L136" s="3">
        <f t="shared" si="14"/>
        <v>976</v>
      </c>
      <c r="M136" s="5">
        <f t="shared" si="15"/>
        <v>6.25E-2</v>
      </c>
      <c r="N136" s="3"/>
      <c r="Q136" s="3">
        <v>24</v>
      </c>
      <c r="R136" s="3">
        <v>45</v>
      </c>
      <c r="S136" s="6" t="s">
        <v>3</v>
      </c>
      <c r="T136" s="3">
        <v>661</v>
      </c>
      <c r="U136" s="5">
        <v>3.6308623298033284E-2</v>
      </c>
      <c r="V136" s="2">
        <f t="shared" si="16"/>
        <v>0.4361385964807778</v>
      </c>
    </row>
    <row r="137" spans="2:22">
      <c r="B137" s="3">
        <v>15</v>
      </c>
      <c r="C137" s="3">
        <v>8</v>
      </c>
      <c r="D137" s="6" t="s">
        <v>3</v>
      </c>
      <c r="E137" s="3">
        <v>972</v>
      </c>
      <c r="F137" s="3">
        <v>14</v>
      </c>
      <c r="I137" s="3">
        <v>15</v>
      </c>
      <c r="J137" s="3">
        <v>8</v>
      </c>
      <c r="K137" s="6" t="s">
        <v>3</v>
      </c>
      <c r="L137" s="3">
        <f t="shared" si="14"/>
        <v>972</v>
      </c>
      <c r="M137" s="5">
        <f t="shared" si="15"/>
        <v>1.4403292181069959E-2</v>
      </c>
      <c r="N137" s="3"/>
      <c r="Q137" s="3">
        <v>17</v>
      </c>
      <c r="R137" s="3">
        <v>31</v>
      </c>
      <c r="S137" s="6" t="s">
        <v>3</v>
      </c>
      <c r="T137" s="3">
        <v>543</v>
      </c>
      <c r="U137" s="5">
        <v>3.6832412523020261E-2</v>
      </c>
      <c r="V137" s="2">
        <f t="shared" si="16"/>
        <v>0.44243034418937099</v>
      </c>
    </row>
    <row r="138" spans="2:22">
      <c r="B138" s="3">
        <v>6</v>
      </c>
      <c r="C138" s="3">
        <v>28</v>
      </c>
      <c r="D138" s="6" t="s">
        <v>3</v>
      </c>
      <c r="E138" s="3">
        <v>971</v>
      </c>
      <c r="F138" s="3">
        <v>148</v>
      </c>
      <c r="I138" s="3">
        <v>6</v>
      </c>
      <c r="J138" s="3">
        <v>28</v>
      </c>
      <c r="K138" s="6" t="s">
        <v>3</v>
      </c>
      <c r="L138" s="3">
        <f t="shared" si="14"/>
        <v>971</v>
      </c>
      <c r="M138" s="5">
        <f t="shared" si="15"/>
        <v>0.15242018537590113</v>
      </c>
      <c r="N138" s="3"/>
      <c r="Q138" s="3">
        <v>20</v>
      </c>
      <c r="R138" s="3">
        <v>7</v>
      </c>
      <c r="S138" s="6" t="s">
        <v>3</v>
      </c>
      <c r="T138" s="3">
        <v>1380</v>
      </c>
      <c r="U138" s="5">
        <v>3.6956521739130437E-2</v>
      </c>
      <c r="V138" s="2">
        <f t="shared" si="16"/>
        <v>0.44392114208826999</v>
      </c>
    </row>
    <row r="139" spans="2:22">
      <c r="B139" s="3">
        <v>6</v>
      </c>
      <c r="C139" s="3">
        <v>4</v>
      </c>
      <c r="D139" s="6" t="s">
        <v>3</v>
      </c>
      <c r="E139" s="3">
        <v>965</v>
      </c>
      <c r="F139" s="3">
        <v>177</v>
      </c>
      <c r="I139" s="3">
        <v>6</v>
      </c>
      <c r="J139" s="3">
        <v>4</v>
      </c>
      <c r="K139" s="6" t="s">
        <v>3</v>
      </c>
      <c r="L139" s="3">
        <f t="shared" si="14"/>
        <v>965</v>
      </c>
      <c r="M139" s="5">
        <f t="shared" si="15"/>
        <v>0.18341968911917098</v>
      </c>
      <c r="N139" s="3"/>
      <c r="Q139" s="3">
        <v>8</v>
      </c>
      <c r="R139" s="3">
        <v>35</v>
      </c>
      <c r="S139" s="6" t="s">
        <v>3</v>
      </c>
      <c r="T139" s="3">
        <v>811</v>
      </c>
      <c r="U139" s="5">
        <v>3.6991368680641186E-2</v>
      </c>
      <c r="V139" s="2">
        <f t="shared" si="16"/>
        <v>0.44433972298673574</v>
      </c>
    </row>
    <row r="140" spans="2:22">
      <c r="B140" s="3">
        <v>25</v>
      </c>
      <c r="C140" s="3">
        <v>46</v>
      </c>
      <c r="D140" s="6" t="s">
        <v>3</v>
      </c>
      <c r="E140" s="3">
        <v>965</v>
      </c>
      <c r="F140" s="3">
        <v>18</v>
      </c>
      <c r="I140" s="3">
        <v>25</v>
      </c>
      <c r="J140" s="3">
        <v>46</v>
      </c>
      <c r="K140" s="6" t="s">
        <v>3</v>
      </c>
      <c r="L140" s="3">
        <f t="shared" si="14"/>
        <v>965</v>
      </c>
      <c r="M140" s="5">
        <f t="shared" si="15"/>
        <v>1.8652849740932641E-2</v>
      </c>
      <c r="N140" s="3"/>
      <c r="Q140" s="3">
        <v>4</v>
      </c>
      <c r="R140" s="3">
        <v>24</v>
      </c>
      <c r="S140" s="6" t="s">
        <v>3</v>
      </c>
      <c r="T140" s="3">
        <v>919</v>
      </c>
      <c r="U140" s="5">
        <v>3.6996735582154515E-2</v>
      </c>
      <c r="V140" s="2">
        <f t="shared" si="16"/>
        <v>0.44440419012101018</v>
      </c>
    </row>
    <row r="141" spans="2:22">
      <c r="B141" s="3">
        <v>27</v>
      </c>
      <c r="C141" s="3">
        <v>32</v>
      </c>
      <c r="D141" s="6" t="s">
        <v>3</v>
      </c>
      <c r="E141" s="3">
        <v>965</v>
      </c>
      <c r="F141" s="3">
        <v>28</v>
      </c>
      <c r="I141" s="3">
        <v>27</v>
      </c>
      <c r="J141" s="3">
        <v>32</v>
      </c>
      <c r="K141" s="6" t="s">
        <v>3</v>
      </c>
      <c r="L141" s="3">
        <f t="shared" si="14"/>
        <v>965</v>
      </c>
      <c r="M141" s="5">
        <f t="shared" si="15"/>
        <v>2.9015544041450778E-2</v>
      </c>
      <c r="N141" s="3"/>
      <c r="Q141" s="3">
        <v>23</v>
      </c>
      <c r="R141" s="3">
        <v>32</v>
      </c>
      <c r="S141" s="6" t="s">
        <v>3</v>
      </c>
      <c r="T141" s="3">
        <v>270</v>
      </c>
      <c r="U141" s="5">
        <v>3.7037037037037035E-2</v>
      </c>
      <c r="V141" s="2">
        <f t="shared" si="16"/>
        <v>0.44488829054597856</v>
      </c>
    </row>
    <row r="142" spans="2:22">
      <c r="B142" s="3">
        <v>22</v>
      </c>
      <c r="C142" s="3">
        <v>29</v>
      </c>
      <c r="D142" s="6" t="s">
        <v>3</v>
      </c>
      <c r="E142" s="3">
        <v>962</v>
      </c>
      <c r="F142" s="3">
        <v>123</v>
      </c>
      <c r="I142" s="3">
        <v>22</v>
      </c>
      <c r="J142" s="3">
        <v>29</v>
      </c>
      <c r="K142" s="6" t="s">
        <v>3</v>
      </c>
      <c r="L142" s="3">
        <f t="shared" si="14"/>
        <v>962</v>
      </c>
      <c r="M142" s="5">
        <f t="shared" si="15"/>
        <v>0.12785862785862787</v>
      </c>
      <c r="N142" s="3"/>
      <c r="Q142" s="3">
        <v>7</v>
      </c>
      <c r="R142" s="3">
        <v>16</v>
      </c>
      <c r="S142" s="6" t="s">
        <v>3</v>
      </c>
      <c r="T142" s="3">
        <v>885</v>
      </c>
      <c r="U142" s="5">
        <v>3.7288135593220341E-2</v>
      </c>
      <c r="V142" s="2">
        <f t="shared" si="16"/>
        <v>0.44790448234629032</v>
      </c>
    </row>
    <row r="143" spans="2:22">
      <c r="B143" s="3">
        <v>14</v>
      </c>
      <c r="C143" s="3">
        <v>44</v>
      </c>
      <c r="D143" s="6" t="s">
        <v>3</v>
      </c>
      <c r="E143" s="3">
        <v>957</v>
      </c>
      <c r="F143" s="3">
        <v>47</v>
      </c>
      <c r="I143" s="3">
        <v>14</v>
      </c>
      <c r="J143" s="3">
        <v>44</v>
      </c>
      <c r="K143" s="6" t="s">
        <v>3</v>
      </c>
      <c r="L143" s="3">
        <f t="shared" si="14"/>
        <v>957</v>
      </c>
      <c r="M143" s="5">
        <f t="shared" si="15"/>
        <v>4.911180773249739E-2</v>
      </c>
      <c r="N143" s="3"/>
      <c r="Q143" s="3">
        <v>28</v>
      </c>
      <c r="R143" s="3">
        <v>19</v>
      </c>
      <c r="S143" s="6" t="s">
        <v>3</v>
      </c>
      <c r="T143" s="3">
        <v>506</v>
      </c>
      <c r="U143" s="5">
        <v>3.7549407114624504E-2</v>
      </c>
      <c r="V143" s="2">
        <f t="shared" si="16"/>
        <v>0.45104287164048817</v>
      </c>
    </row>
    <row r="144" spans="2:22">
      <c r="B144" s="3">
        <v>27</v>
      </c>
      <c r="C144" s="3">
        <v>17</v>
      </c>
      <c r="D144" s="6" t="s">
        <v>3</v>
      </c>
      <c r="E144" s="3">
        <v>954</v>
      </c>
      <c r="F144" s="3">
        <v>85</v>
      </c>
      <c r="I144" s="3">
        <v>27</v>
      </c>
      <c r="J144" s="3">
        <v>17</v>
      </c>
      <c r="K144" s="6" t="s">
        <v>3</v>
      </c>
      <c r="L144" s="3">
        <f t="shared" si="14"/>
        <v>954</v>
      </c>
      <c r="M144" s="5">
        <f t="shared" si="15"/>
        <v>8.9098532494758909E-2</v>
      </c>
      <c r="N144" s="3"/>
      <c r="Q144" s="3">
        <v>25</v>
      </c>
      <c r="R144" s="3">
        <v>45</v>
      </c>
      <c r="S144" s="6" t="s">
        <v>3</v>
      </c>
      <c r="T144" s="3">
        <v>979</v>
      </c>
      <c r="U144" s="5">
        <v>3.7793667007150152E-2</v>
      </c>
      <c r="V144" s="2">
        <f t="shared" si="16"/>
        <v>0.45397691752342451</v>
      </c>
    </row>
    <row r="145" spans="2:22">
      <c r="B145" s="3">
        <v>5</v>
      </c>
      <c r="C145" s="3">
        <v>40</v>
      </c>
      <c r="D145" s="6" t="s">
        <v>3</v>
      </c>
      <c r="E145" s="3">
        <v>950</v>
      </c>
      <c r="F145" s="3">
        <v>17</v>
      </c>
      <c r="I145" s="3">
        <v>5</v>
      </c>
      <c r="J145" s="3">
        <v>40</v>
      </c>
      <c r="K145" s="6" t="s">
        <v>3</v>
      </c>
      <c r="L145" s="3">
        <f t="shared" si="14"/>
        <v>950</v>
      </c>
      <c r="M145" s="5">
        <f t="shared" si="15"/>
        <v>1.7894736842105262E-2</v>
      </c>
      <c r="N145" s="3"/>
      <c r="Q145" s="3">
        <v>5</v>
      </c>
      <c r="R145" s="3">
        <v>30</v>
      </c>
      <c r="S145" s="6" t="s">
        <v>3</v>
      </c>
      <c r="T145" s="3">
        <v>1031</v>
      </c>
      <c r="U145" s="5">
        <v>3.7827352085354024E-2</v>
      </c>
      <c r="V145" s="2">
        <f t="shared" si="16"/>
        <v>0.45438154213861826</v>
      </c>
    </row>
    <row r="146" spans="2:22">
      <c r="B146" s="3">
        <v>6</v>
      </c>
      <c r="C146" s="3">
        <v>38</v>
      </c>
      <c r="D146" s="6" t="s">
        <v>3</v>
      </c>
      <c r="E146" s="3">
        <v>944</v>
      </c>
      <c r="F146" s="3">
        <v>37</v>
      </c>
      <c r="I146" s="3">
        <v>6</v>
      </c>
      <c r="J146" s="3">
        <v>38</v>
      </c>
      <c r="K146" s="6" t="s">
        <v>3</v>
      </c>
      <c r="L146" s="3">
        <f t="shared" si="14"/>
        <v>944</v>
      </c>
      <c r="M146" s="5">
        <f t="shared" si="15"/>
        <v>3.9194915254237288E-2</v>
      </c>
      <c r="N146" s="3"/>
      <c r="Q146" s="3">
        <v>23</v>
      </c>
      <c r="R146" s="3">
        <v>20</v>
      </c>
      <c r="S146" s="6" t="s">
        <v>3</v>
      </c>
      <c r="T146" s="3">
        <v>1634</v>
      </c>
      <c r="U146" s="5">
        <v>3.7943696450428395E-2</v>
      </c>
      <c r="V146" s="2">
        <f t="shared" si="16"/>
        <v>0.45577906877231833</v>
      </c>
    </row>
    <row r="147" spans="2:22">
      <c r="B147" s="3">
        <v>18</v>
      </c>
      <c r="C147" s="3">
        <v>25</v>
      </c>
      <c r="D147" s="6" t="s">
        <v>3</v>
      </c>
      <c r="E147" s="3">
        <v>939</v>
      </c>
      <c r="F147" s="3">
        <v>107</v>
      </c>
      <c r="I147" s="3">
        <v>18</v>
      </c>
      <c r="J147" s="3">
        <v>25</v>
      </c>
      <c r="K147" s="6" t="s">
        <v>3</v>
      </c>
      <c r="L147" s="3">
        <f t="shared" si="14"/>
        <v>939</v>
      </c>
      <c r="M147" s="5">
        <f t="shared" si="15"/>
        <v>0.11395101171458999</v>
      </c>
      <c r="N147" s="3"/>
      <c r="Q147" s="3">
        <v>12</v>
      </c>
      <c r="R147" s="3">
        <v>18</v>
      </c>
      <c r="S147" s="6" t="s">
        <v>3</v>
      </c>
      <c r="T147" s="3">
        <v>499</v>
      </c>
      <c r="U147" s="5">
        <v>3.8076152304609222E-2</v>
      </c>
      <c r="V147" s="2">
        <f t="shared" si="16"/>
        <v>0.45737012635287982</v>
      </c>
    </row>
    <row r="148" spans="2:22">
      <c r="B148" s="3">
        <v>14</v>
      </c>
      <c r="C148" s="3">
        <v>4</v>
      </c>
      <c r="D148" s="6" t="s">
        <v>3</v>
      </c>
      <c r="E148" s="3">
        <v>933</v>
      </c>
      <c r="F148" s="3">
        <v>57</v>
      </c>
      <c r="I148" s="3">
        <v>14</v>
      </c>
      <c r="J148" s="3">
        <v>4</v>
      </c>
      <c r="K148" s="6" t="s">
        <v>3</v>
      </c>
      <c r="L148" s="3">
        <f t="shared" si="14"/>
        <v>933</v>
      </c>
      <c r="M148" s="5">
        <f t="shared" si="15"/>
        <v>6.1093247588424437E-2</v>
      </c>
      <c r="N148" s="3"/>
      <c r="Q148" s="3">
        <v>19</v>
      </c>
      <c r="R148" s="3">
        <v>45</v>
      </c>
      <c r="S148" s="6" t="s">
        <v>3</v>
      </c>
      <c r="T148" s="3">
        <v>1280</v>
      </c>
      <c r="U148" s="5">
        <v>3.8281250000000003E-2</v>
      </c>
      <c r="V148" s="2">
        <f t="shared" si="16"/>
        <v>0.4598337565565076</v>
      </c>
    </row>
    <row r="149" spans="2:22">
      <c r="B149" s="3">
        <v>13</v>
      </c>
      <c r="C149" s="3">
        <v>27</v>
      </c>
      <c r="D149" s="6" t="s">
        <v>3</v>
      </c>
      <c r="E149" s="3">
        <v>928</v>
      </c>
      <c r="F149" s="3">
        <v>55</v>
      </c>
      <c r="I149" s="3">
        <v>13</v>
      </c>
      <c r="J149" s="3">
        <v>27</v>
      </c>
      <c r="K149" s="6" t="s">
        <v>3</v>
      </c>
      <c r="L149" s="3">
        <f t="shared" si="14"/>
        <v>928</v>
      </c>
      <c r="M149" s="5">
        <f t="shared" si="15"/>
        <v>5.9267241379310345E-2</v>
      </c>
      <c r="N149" s="3"/>
      <c r="Q149" s="3">
        <v>27</v>
      </c>
      <c r="R149" s="3">
        <v>37</v>
      </c>
      <c r="S149" s="6" t="s">
        <v>3</v>
      </c>
      <c r="T149" s="3">
        <v>887</v>
      </c>
      <c r="U149" s="5">
        <v>3.8331454340473504E-2</v>
      </c>
      <c r="V149" s="2">
        <f t="shared" si="16"/>
        <v>0.46043681028321121</v>
      </c>
    </row>
    <row r="150" spans="2:22">
      <c r="B150" s="3">
        <v>23</v>
      </c>
      <c r="C150" s="3">
        <v>40</v>
      </c>
      <c r="D150" s="6" t="s">
        <v>3</v>
      </c>
      <c r="E150" s="3">
        <v>927</v>
      </c>
      <c r="F150" s="3">
        <v>221</v>
      </c>
      <c r="I150" s="3">
        <v>23</v>
      </c>
      <c r="J150" s="3">
        <v>40</v>
      </c>
      <c r="K150" s="6" t="s">
        <v>3</v>
      </c>
      <c r="L150" s="3">
        <f t="shared" si="14"/>
        <v>927</v>
      </c>
      <c r="M150" s="5">
        <f t="shared" si="15"/>
        <v>0.238403451995685</v>
      </c>
      <c r="N150" s="3"/>
      <c r="Q150" s="3">
        <v>23</v>
      </c>
      <c r="R150" s="3">
        <v>17</v>
      </c>
      <c r="S150" s="6" t="s">
        <v>3</v>
      </c>
      <c r="T150" s="3">
        <v>806</v>
      </c>
      <c r="U150" s="5">
        <v>3.8461538461538464E-2</v>
      </c>
      <c r="V150" s="2">
        <f t="shared" si="16"/>
        <v>0.46199937864390089</v>
      </c>
    </row>
    <row r="151" spans="2:22">
      <c r="B151" s="3">
        <v>11</v>
      </c>
      <c r="C151" s="3">
        <v>5</v>
      </c>
      <c r="D151" s="6" t="s">
        <v>3</v>
      </c>
      <c r="E151" s="3">
        <v>922</v>
      </c>
      <c r="F151" s="3">
        <v>162</v>
      </c>
      <c r="I151" s="3">
        <v>11</v>
      </c>
      <c r="J151" s="3">
        <v>5</v>
      </c>
      <c r="K151" s="6" t="s">
        <v>3</v>
      </c>
      <c r="L151" s="3">
        <f t="shared" si="14"/>
        <v>922</v>
      </c>
      <c r="M151" s="5">
        <f t="shared" si="15"/>
        <v>0.175704989154013</v>
      </c>
      <c r="N151" s="3"/>
      <c r="Q151" s="3">
        <v>17</v>
      </c>
      <c r="R151" s="3">
        <v>39</v>
      </c>
      <c r="S151" s="6" t="s">
        <v>3</v>
      </c>
      <c r="T151" s="3">
        <v>1520</v>
      </c>
      <c r="U151" s="5">
        <v>3.8815789473684213E-2</v>
      </c>
      <c r="V151" s="2">
        <f t="shared" si="16"/>
        <v>0.46625463607877893</v>
      </c>
    </row>
    <row r="152" spans="2:22">
      <c r="B152" s="3">
        <v>28</v>
      </c>
      <c r="C152" s="3">
        <v>8</v>
      </c>
      <c r="D152" s="6" t="s">
        <v>3</v>
      </c>
      <c r="E152" s="3">
        <v>922</v>
      </c>
      <c r="F152" s="3">
        <v>44</v>
      </c>
      <c r="I152" s="3">
        <v>28</v>
      </c>
      <c r="J152" s="3">
        <v>8</v>
      </c>
      <c r="K152" s="6" t="s">
        <v>3</v>
      </c>
      <c r="L152" s="3">
        <f t="shared" si="14"/>
        <v>922</v>
      </c>
      <c r="M152" s="5">
        <f t="shared" si="15"/>
        <v>4.7722342733188719E-2</v>
      </c>
      <c r="N152" s="3"/>
      <c r="Q152" s="3">
        <v>6</v>
      </c>
      <c r="R152" s="3">
        <v>38</v>
      </c>
      <c r="S152" s="6" t="s">
        <v>3</v>
      </c>
      <c r="T152" s="3">
        <v>944</v>
      </c>
      <c r="U152" s="5">
        <v>3.9194915254237288E-2</v>
      </c>
      <c r="V152" s="2">
        <f t="shared" si="16"/>
        <v>0.47080868882990745</v>
      </c>
    </row>
    <row r="153" spans="2:22">
      <c r="B153" s="3">
        <v>4</v>
      </c>
      <c r="C153" s="3">
        <v>24</v>
      </c>
      <c r="D153" s="6" t="s">
        <v>3</v>
      </c>
      <c r="E153" s="3">
        <v>919</v>
      </c>
      <c r="F153" s="3">
        <v>34</v>
      </c>
      <c r="I153" s="3">
        <v>4</v>
      </c>
      <c r="J153" s="3">
        <v>24</v>
      </c>
      <c r="K153" s="6" t="s">
        <v>3</v>
      </c>
      <c r="L153" s="3">
        <f t="shared" si="14"/>
        <v>919</v>
      </c>
      <c r="M153" s="5">
        <f t="shared" si="15"/>
        <v>3.6996735582154515E-2</v>
      </c>
      <c r="N153" s="3"/>
      <c r="Q153" s="3">
        <v>25</v>
      </c>
      <c r="R153" s="3">
        <v>31</v>
      </c>
      <c r="S153" s="6" t="s">
        <v>3</v>
      </c>
      <c r="T153" s="3">
        <v>837</v>
      </c>
      <c r="U153" s="5">
        <v>3.9426523297491037E-2</v>
      </c>
      <c r="V153" s="2">
        <f t="shared" si="16"/>
        <v>0.47359076090378366</v>
      </c>
    </row>
    <row r="154" spans="2:22">
      <c r="B154" s="3">
        <v>8</v>
      </c>
      <c r="C154" s="3">
        <v>42</v>
      </c>
      <c r="D154" s="6" t="s">
        <v>3</v>
      </c>
      <c r="E154" s="3">
        <v>918</v>
      </c>
      <c r="F154" s="3">
        <v>11</v>
      </c>
      <c r="I154" s="3">
        <v>8</v>
      </c>
      <c r="J154" s="3">
        <v>42</v>
      </c>
      <c r="K154" s="6" t="s">
        <v>3</v>
      </c>
      <c r="L154" s="3">
        <f t="shared" si="14"/>
        <v>918</v>
      </c>
      <c r="M154" s="5">
        <f t="shared" si="15"/>
        <v>1.1982570806100218E-2</v>
      </c>
      <c r="N154" s="3"/>
      <c r="Q154" s="3">
        <v>13</v>
      </c>
      <c r="R154" s="3">
        <v>9</v>
      </c>
      <c r="S154" s="6" t="s">
        <v>3</v>
      </c>
      <c r="T154" s="3">
        <v>862</v>
      </c>
      <c r="U154" s="5">
        <v>3.9443155452436193E-2</v>
      </c>
      <c r="V154" s="2">
        <f t="shared" si="16"/>
        <v>0.47379054608028809</v>
      </c>
    </row>
    <row r="155" spans="2:22">
      <c r="B155" s="3">
        <v>17</v>
      </c>
      <c r="C155" s="3">
        <v>10</v>
      </c>
      <c r="D155" s="6" t="s">
        <v>3</v>
      </c>
      <c r="E155" s="3">
        <v>912</v>
      </c>
      <c r="F155" s="3">
        <v>39</v>
      </c>
      <c r="I155" s="3">
        <v>17</v>
      </c>
      <c r="J155" s="3">
        <v>10</v>
      </c>
      <c r="K155" s="6" t="s">
        <v>3</v>
      </c>
      <c r="L155" s="3">
        <f t="shared" si="14"/>
        <v>912</v>
      </c>
      <c r="M155" s="5">
        <f t="shared" si="15"/>
        <v>4.2763157894736843E-2</v>
      </c>
      <c r="N155" s="3"/>
      <c r="Q155" s="3">
        <v>4</v>
      </c>
      <c r="R155" s="3">
        <v>45</v>
      </c>
      <c r="S155" s="6" t="s">
        <v>3</v>
      </c>
      <c r="T155" s="3">
        <v>551</v>
      </c>
      <c r="U155" s="5">
        <v>3.9927404718693285E-2</v>
      </c>
      <c r="V155" s="2">
        <f t="shared" si="16"/>
        <v>0.47960734044339615</v>
      </c>
    </row>
    <row r="156" spans="2:22">
      <c r="B156" s="3">
        <v>23</v>
      </c>
      <c r="C156" s="3">
        <v>8</v>
      </c>
      <c r="D156" s="6" t="s">
        <v>3</v>
      </c>
      <c r="E156" s="3">
        <v>910</v>
      </c>
      <c r="F156" s="3">
        <v>54</v>
      </c>
      <c r="I156" s="3">
        <v>23</v>
      </c>
      <c r="J156" s="3">
        <v>8</v>
      </c>
      <c r="K156" s="6" t="s">
        <v>3</v>
      </c>
      <c r="L156" s="3">
        <f t="shared" si="14"/>
        <v>910</v>
      </c>
      <c r="M156" s="5">
        <f t="shared" si="15"/>
        <v>5.9340659340659338E-2</v>
      </c>
      <c r="N156" s="3"/>
      <c r="Q156" s="3">
        <v>16</v>
      </c>
      <c r="R156" s="3">
        <v>30</v>
      </c>
      <c r="S156" s="6" t="s">
        <v>3</v>
      </c>
      <c r="T156" s="3">
        <v>446</v>
      </c>
      <c r="U156" s="5">
        <v>4.0358744394618833E-2</v>
      </c>
      <c r="V156" s="2">
        <f t="shared" si="16"/>
        <v>0.48478858566220984</v>
      </c>
    </row>
    <row r="157" spans="2:22">
      <c r="B157" s="3">
        <v>19</v>
      </c>
      <c r="C157" s="3">
        <v>29</v>
      </c>
      <c r="D157" s="6" t="s">
        <v>3</v>
      </c>
      <c r="E157" s="3">
        <v>908</v>
      </c>
      <c r="F157" s="3">
        <v>92</v>
      </c>
      <c r="I157" s="3">
        <v>19</v>
      </c>
      <c r="J157" s="3">
        <v>29</v>
      </c>
      <c r="K157" s="6" t="s">
        <v>3</v>
      </c>
      <c r="L157" s="3">
        <f t="shared" si="14"/>
        <v>908</v>
      </c>
      <c r="M157" s="5">
        <f t="shared" si="15"/>
        <v>0.1013215859030837</v>
      </c>
      <c r="N157" s="3"/>
      <c r="Q157" s="3">
        <v>7</v>
      </c>
      <c r="R157" s="3">
        <v>25</v>
      </c>
      <c r="S157" s="6" t="s">
        <v>3</v>
      </c>
      <c r="T157" s="3">
        <v>1383</v>
      </c>
      <c r="U157" s="5">
        <v>4.0491684743311641E-2</v>
      </c>
      <c r="V157" s="2">
        <f t="shared" si="16"/>
        <v>0.48638546298302215</v>
      </c>
    </row>
    <row r="158" spans="2:22">
      <c r="B158" s="3">
        <v>10</v>
      </c>
      <c r="C158" s="3">
        <v>16</v>
      </c>
      <c r="D158" s="6" t="s">
        <v>3</v>
      </c>
      <c r="E158" s="3">
        <v>900</v>
      </c>
      <c r="F158" s="3">
        <v>63</v>
      </c>
      <c r="I158" s="3">
        <v>10</v>
      </c>
      <c r="J158" s="3">
        <v>16</v>
      </c>
      <c r="K158" s="6" t="s">
        <v>3</v>
      </c>
      <c r="L158" s="3">
        <f t="shared" si="14"/>
        <v>900</v>
      </c>
      <c r="M158" s="5">
        <f t="shared" si="15"/>
        <v>7.0000000000000007E-2</v>
      </c>
      <c r="N158" s="3"/>
      <c r="Q158" s="3">
        <v>8</v>
      </c>
      <c r="R158" s="3">
        <v>21</v>
      </c>
      <c r="S158" s="6" t="s">
        <v>3</v>
      </c>
      <c r="T158" s="3">
        <v>762</v>
      </c>
      <c r="U158" s="5">
        <v>4.0682414698162729E-2</v>
      </c>
      <c r="V158" s="2">
        <f t="shared" si="16"/>
        <v>0.48867650811940166</v>
      </c>
    </row>
    <row r="159" spans="2:22">
      <c r="B159" s="3">
        <v>6</v>
      </c>
      <c r="C159" s="3">
        <v>43</v>
      </c>
      <c r="D159" s="6" t="s">
        <v>3</v>
      </c>
      <c r="E159" s="3">
        <v>899</v>
      </c>
      <c r="F159" s="3">
        <v>93</v>
      </c>
      <c r="I159" s="3">
        <v>6</v>
      </c>
      <c r="J159" s="3">
        <v>43</v>
      </c>
      <c r="K159" s="6" t="s">
        <v>3</v>
      </c>
      <c r="L159" s="3">
        <f t="shared" si="14"/>
        <v>899</v>
      </c>
      <c r="M159" s="5">
        <f t="shared" si="15"/>
        <v>0.10344827586206896</v>
      </c>
      <c r="N159" s="3"/>
      <c r="Q159" s="3">
        <v>17</v>
      </c>
      <c r="R159" s="3">
        <v>8</v>
      </c>
      <c r="S159" s="6" t="s">
        <v>3</v>
      </c>
      <c r="T159" s="3">
        <v>414</v>
      </c>
      <c r="U159" s="5">
        <v>4.1062801932367152E-2</v>
      </c>
      <c r="V159" s="2">
        <f t="shared" si="16"/>
        <v>0.49324571343141105</v>
      </c>
    </row>
    <row r="160" spans="2:22">
      <c r="B160" s="3">
        <v>30</v>
      </c>
      <c r="C160" s="3">
        <v>44</v>
      </c>
      <c r="D160" s="6" t="s">
        <v>3</v>
      </c>
      <c r="E160" s="3">
        <v>898</v>
      </c>
      <c r="F160" s="3">
        <v>17</v>
      </c>
      <c r="I160" s="3">
        <v>30</v>
      </c>
      <c r="J160" s="3">
        <v>44</v>
      </c>
      <c r="K160" s="6" t="s">
        <v>3</v>
      </c>
      <c r="L160" s="3">
        <f t="shared" si="14"/>
        <v>898</v>
      </c>
      <c r="M160" s="5">
        <f t="shared" si="15"/>
        <v>1.8930957683741648E-2</v>
      </c>
      <c r="N160" s="3"/>
      <c r="Q160" s="3">
        <v>18</v>
      </c>
      <c r="R160" s="3">
        <v>19</v>
      </c>
      <c r="S160" s="6" t="s">
        <v>3</v>
      </c>
      <c r="T160" s="3">
        <v>657</v>
      </c>
      <c r="U160" s="5">
        <v>4.1095890410958902E-2</v>
      </c>
      <c r="V160" s="2">
        <f t="shared" si="16"/>
        <v>0.49364317170170224</v>
      </c>
    </row>
    <row r="161" spans="2:22">
      <c r="B161" s="3">
        <v>20</v>
      </c>
      <c r="C161" s="3">
        <v>38</v>
      </c>
      <c r="D161" s="6" t="s">
        <v>3</v>
      </c>
      <c r="E161" s="3">
        <v>896</v>
      </c>
      <c r="F161" s="3">
        <v>106</v>
      </c>
      <c r="I161" s="3">
        <v>20</v>
      </c>
      <c r="J161" s="3">
        <v>38</v>
      </c>
      <c r="K161" s="6" t="s">
        <v>3</v>
      </c>
      <c r="L161" s="3">
        <f t="shared" si="14"/>
        <v>896</v>
      </c>
      <c r="M161" s="5">
        <f t="shared" si="15"/>
        <v>0.11830357142857142</v>
      </c>
      <c r="N161" s="3"/>
      <c r="Q161" s="3">
        <v>21</v>
      </c>
      <c r="R161" s="3">
        <v>16</v>
      </c>
      <c r="S161" s="6" t="s">
        <v>3</v>
      </c>
      <c r="T161" s="3">
        <v>1750</v>
      </c>
      <c r="U161" s="5">
        <v>4.1142857142857141E-2</v>
      </c>
      <c r="V161" s="2">
        <f t="shared" si="16"/>
        <v>0.49420733532650418</v>
      </c>
    </row>
    <row r="162" spans="2:22">
      <c r="B162" s="3">
        <v>6</v>
      </c>
      <c r="C162" s="3">
        <v>8</v>
      </c>
      <c r="D162" s="6" t="s">
        <v>3</v>
      </c>
      <c r="E162" s="3">
        <v>890</v>
      </c>
      <c r="F162" s="3">
        <v>45</v>
      </c>
      <c r="I162" s="3">
        <v>6</v>
      </c>
      <c r="J162" s="3">
        <v>8</v>
      </c>
      <c r="K162" s="6" t="s">
        <v>3</v>
      </c>
      <c r="L162" s="3">
        <f t="shared" si="14"/>
        <v>890</v>
      </c>
      <c r="M162" s="5">
        <f t="shared" si="15"/>
        <v>5.0561797752808987E-2</v>
      </c>
      <c r="N162" s="3"/>
      <c r="Q162" s="3">
        <v>17</v>
      </c>
      <c r="R162" s="3">
        <v>38</v>
      </c>
      <c r="S162" s="6" t="s">
        <v>3</v>
      </c>
      <c r="T162" s="3">
        <v>1254</v>
      </c>
      <c r="U162" s="5">
        <v>4.1467304625199361E-2</v>
      </c>
      <c r="V162" s="2">
        <f t="shared" si="16"/>
        <v>0.49810459324286599</v>
      </c>
    </row>
    <row r="163" spans="2:22">
      <c r="B163" s="3">
        <v>27</v>
      </c>
      <c r="C163" s="3">
        <v>37</v>
      </c>
      <c r="D163" s="6" t="s">
        <v>3</v>
      </c>
      <c r="E163" s="3">
        <v>887</v>
      </c>
      <c r="F163" s="3">
        <v>34</v>
      </c>
      <c r="I163" s="3">
        <v>27</v>
      </c>
      <c r="J163" s="3">
        <v>37</v>
      </c>
      <c r="K163" s="6" t="s">
        <v>3</v>
      </c>
      <c r="L163" s="3">
        <f t="shared" si="14"/>
        <v>887</v>
      </c>
      <c r="M163" s="5">
        <f t="shared" si="15"/>
        <v>3.8331454340473504E-2</v>
      </c>
      <c r="N163" s="3"/>
      <c r="Q163" s="3">
        <v>14</v>
      </c>
      <c r="R163" s="3">
        <v>17</v>
      </c>
      <c r="S163" s="6" t="s">
        <v>3</v>
      </c>
      <c r="T163" s="3">
        <v>793</v>
      </c>
      <c r="U163" s="5">
        <v>4.1614123581336697E-2</v>
      </c>
      <c r="V163" s="2">
        <f t="shared" si="16"/>
        <v>0.49986818017208945</v>
      </c>
    </row>
    <row r="164" spans="2:22">
      <c r="B164" s="3">
        <v>21</v>
      </c>
      <c r="C164" s="3">
        <v>12</v>
      </c>
      <c r="D164" s="6" t="s">
        <v>3</v>
      </c>
      <c r="E164" s="3">
        <v>886</v>
      </c>
      <c r="F164" s="3">
        <v>30</v>
      </c>
      <c r="I164" s="3">
        <v>21</v>
      </c>
      <c r="J164" s="3">
        <v>12</v>
      </c>
      <c r="K164" s="6" t="s">
        <v>3</v>
      </c>
      <c r="L164" s="3">
        <f t="shared" si="14"/>
        <v>886</v>
      </c>
      <c r="M164" s="5">
        <f t="shared" si="15"/>
        <v>3.3860045146726865E-2</v>
      </c>
      <c r="N164" s="3"/>
      <c r="Q164" s="3">
        <v>11</v>
      </c>
      <c r="R164" s="3">
        <v>45</v>
      </c>
      <c r="S164" s="6" t="s">
        <v>3</v>
      </c>
      <c r="T164" s="3">
        <v>1049</v>
      </c>
      <c r="U164" s="5">
        <v>4.1944709246901808E-2</v>
      </c>
      <c r="V164" s="2">
        <f t="shared" si="16"/>
        <v>0.50383916984616062</v>
      </c>
    </row>
    <row r="165" spans="2:22">
      <c r="B165" s="3">
        <v>7</v>
      </c>
      <c r="C165" s="3">
        <v>16</v>
      </c>
      <c r="D165" s="6" t="s">
        <v>3</v>
      </c>
      <c r="E165" s="3">
        <v>885</v>
      </c>
      <c r="F165" s="3">
        <v>33</v>
      </c>
      <c r="I165" s="3">
        <v>7</v>
      </c>
      <c r="J165" s="3">
        <v>16</v>
      </c>
      <c r="K165" s="6" t="s">
        <v>3</v>
      </c>
      <c r="L165" s="3">
        <f t="shared" si="14"/>
        <v>885</v>
      </c>
      <c r="M165" s="5">
        <f t="shared" si="15"/>
        <v>3.7288135593220341E-2</v>
      </c>
      <c r="N165" s="3"/>
      <c r="Q165" s="3">
        <v>7</v>
      </c>
      <c r="R165" s="3">
        <v>13</v>
      </c>
      <c r="S165" s="6" t="s">
        <v>3</v>
      </c>
      <c r="T165" s="3">
        <v>546</v>
      </c>
      <c r="U165" s="5">
        <v>4.2124542124542128E-2</v>
      </c>
      <c r="V165" s="2">
        <f t="shared" si="16"/>
        <v>0.5059993194671295</v>
      </c>
    </row>
    <row r="166" spans="2:22">
      <c r="B166" s="3">
        <v>15</v>
      </c>
      <c r="C166" s="3">
        <v>42</v>
      </c>
      <c r="D166" s="6" t="s">
        <v>3</v>
      </c>
      <c r="E166" s="3">
        <v>879</v>
      </c>
      <c r="F166" s="3">
        <v>39</v>
      </c>
      <c r="I166" s="3">
        <v>15</v>
      </c>
      <c r="J166" s="3">
        <v>42</v>
      </c>
      <c r="K166" s="6" t="s">
        <v>3</v>
      </c>
      <c r="L166" s="3">
        <f t="shared" si="14"/>
        <v>879</v>
      </c>
      <c r="M166" s="5">
        <f t="shared" si="15"/>
        <v>4.4368600682593858E-2</v>
      </c>
      <c r="N166" s="3"/>
      <c r="Q166" s="3">
        <v>19</v>
      </c>
      <c r="R166" s="3">
        <v>8</v>
      </c>
      <c r="S166" s="6" t="s">
        <v>3</v>
      </c>
      <c r="T166" s="3">
        <v>520</v>
      </c>
      <c r="U166" s="5">
        <v>4.230769230769231E-2</v>
      </c>
      <c r="V166" s="2">
        <f t="shared" si="16"/>
        <v>0.50819931650829098</v>
      </c>
    </row>
    <row r="167" spans="2:22">
      <c r="B167" s="3">
        <v>12</v>
      </c>
      <c r="C167" s="3">
        <v>45</v>
      </c>
      <c r="D167" s="6" t="s">
        <v>3</v>
      </c>
      <c r="E167" s="3">
        <v>876</v>
      </c>
      <c r="F167" s="3">
        <v>15</v>
      </c>
      <c r="I167" s="3">
        <v>12</v>
      </c>
      <c r="J167" s="3">
        <v>45</v>
      </c>
      <c r="K167" s="6" t="s">
        <v>3</v>
      </c>
      <c r="L167" s="3">
        <f t="shared" si="14"/>
        <v>876</v>
      </c>
      <c r="M167" s="5">
        <f t="shared" si="15"/>
        <v>1.7123287671232876E-2</v>
      </c>
      <c r="N167" s="3"/>
      <c r="Q167" s="3">
        <v>25</v>
      </c>
      <c r="R167" s="3">
        <v>17</v>
      </c>
      <c r="S167" s="6" t="s">
        <v>3</v>
      </c>
      <c r="T167" s="3">
        <v>732</v>
      </c>
      <c r="U167" s="5">
        <v>4.2349726775956283E-2</v>
      </c>
      <c r="V167" s="2">
        <f t="shared" si="16"/>
        <v>0.50870423386200014</v>
      </c>
    </row>
    <row r="168" spans="2:22">
      <c r="B168" s="3">
        <v>23</v>
      </c>
      <c r="C168" s="3">
        <v>30</v>
      </c>
      <c r="D168" s="6" t="s">
        <v>3</v>
      </c>
      <c r="E168" s="3">
        <v>874</v>
      </c>
      <c r="F168" s="3">
        <v>50</v>
      </c>
      <c r="I168" s="3">
        <v>23</v>
      </c>
      <c r="J168" s="3">
        <v>30</v>
      </c>
      <c r="K168" s="6" t="s">
        <v>3</v>
      </c>
      <c r="L168" s="3">
        <f t="shared" si="14"/>
        <v>874</v>
      </c>
      <c r="M168" s="5">
        <f t="shared" si="15"/>
        <v>5.7208237986270026E-2</v>
      </c>
      <c r="N168" s="3"/>
      <c r="Q168" s="3">
        <v>26</v>
      </c>
      <c r="R168" s="3">
        <v>7</v>
      </c>
      <c r="S168" s="6" t="s">
        <v>3</v>
      </c>
      <c r="T168" s="3">
        <v>493</v>
      </c>
      <c r="U168" s="5">
        <v>4.2596348884381338E-2</v>
      </c>
      <c r="V168" s="2">
        <f t="shared" si="16"/>
        <v>0.51166665464415795</v>
      </c>
    </row>
    <row r="169" spans="2:22">
      <c r="B169" s="3">
        <v>13</v>
      </c>
      <c r="C169" s="3">
        <v>14</v>
      </c>
      <c r="D169" s="6" t="s">
        <v>3</v>
      </c>
      <c r="E169" s="3">
        <v>873</v>
      </c>
      <c r="F169" s="3">
        <v>4</v>
      </c>
      <c r="I169" s="3">
        <v>13</v>
      </c>
      <c r="J169" s="3">
        <v>14</v>
      </c>
      <c r="K169" s="6" t="s">
        <v>3</v>
      </c>
      <c r="L169" s="3">
        <f t="shared" si="14"/>
        <v>873</v>
      </c>
      <c r="M169" s="5">
        <f t="shared" si="15"/>
        <v>4.5819014891179842E-3</v>
      </c>
      <c r="N169" s="3"/>
      <c r="Q169" s="3">
        <v>11</v>
      </c>
      <c r="R169" s="3">
        <v>43</v>
      </c>
      <c r="S169" s="6" t="s">
        <v>3</v>
      </c>
      <c r="T169" s="3">
        <v>1103</v>
      </c>
      <c r="U169" s="5">
        <v>4.2611060743427021E-2</v>
      </c>
      <c r="V169" s="2">
        <f t="shared" si="16"/>
        <v>0.51184337325734075</v>
      </c>
    </row>
    <row r="170" spans="2:22">
      <c r="B170" s="3">
        <v>18</v>
      </c>
      <c r="C170" s="3">
        <v>6</v>
      </c>
      <c r="D170" s="6" t="s">
        <v>3</v>
      </c>
      <c r="E170" s="3">
        <v>871</v>
      </c>
      <c r="F170" s="3">
        <v>25</v>
      </c>
      <c r="I170" s="3">
        <v>18</v>
      </c>
      <c r="J170" s="3">
        <v>6</v>
      </c>
      <c r="K170" s="6" t="s">
        <v>3</v>
      </c>
      <c r="L170" s="3">
        <f t="shared" si="14"/>
        <v>871</v>
      </c>
      <c r="M170" s="5">
        <f t="shared" si="15"/>
        <v>2.8702640642939151E-2</v>
      </c>
      <c r="N170" s="3"/>
      <c r="Q170" s="3">
        <v>24</v>
      </c>
      <c r="R170" s="3">
        <v>8</v>
      </c>
      <c r="S170" s="6" t="s">
        <v>3</v>
      </c>
      <c r="T170" s="3">
        <v>1333</v>
      </c>
      <c r="U170" s="5">
        <v>4.2760690172543137E-2</v>
      </c>
      <c r="V170" s="2">
        <f t="shared" si="16"/>
        <v>0.51364071954258139</v>
      </c>
    </row>
    <row r="171" spans="2:22">
      <c r="B171" s="3">
        <v>24</v>
      </c>
      <c r="C171" s="3">
        <v>23</v>
      </c>
      <c r="D171" s="6" t="s">
        <v>3</v>
      </c>
      <c r="E171" s="3">
        <v>866</v>
      </c>
      <c r="F171" s="3">
        <v>14</v>
      </c>
      <c r="I171" s="3">
        <v>24</v>
      </c>
      <c r="J171" s="3">
        <v>23</v>
      </c>
      <c r="K171" s="6" t="s">
        <v>3</v>
      </c>
      <c r="L171" s="3">
        <f t="shared" si="14"/>
        <v>866</v>
      </c>
      <c r="M171" s="5">
        <f t="shared" si="15"/>
        <v>1.6166281755196306E-2</v>
      </c>
      <c r="N171" s="3"/>
      <c r="Q171" s="3">
        <v>17</v>
      </c>
      <c r="R171" s="3">
        <v>10</v>
      </c>
      <c r="S171" s="6" t="s">
        <v>3</v>
      </c>
      <c r="T171" s="3">
        <v>912</v>
      </c>
      <c r="U171" s="5">
        <v>4.2763157894736843E-2</v>
      </c>
      <c r="V171" s="2">
        <f t="shared" si="16"/>
        <v>0.51367036178170555</v>
      </c>
    </row>
    <row r="172" spans="2:22">
      <c r="B172" s="3">
        <v>13</v>
      </c>
      <c r="C172" s="3">
        <v>9</v>
      </c>
      <c r="D172" s="6" t="s">
        <v>3</v>
      </c>
      <c r="E172" s="3">
        <v>862</v>
      </c>
      <c r="F172" s="3">
        <v>34</v>
      </c>
      <c r="I172" s="3">
        <v>13</v>
      </c>
      <c r="J172" s="3">
        <v>9</v>
      </c>
      <c r="K172" s="6" t="s">
        <v>3</v>
      </c>
      <c r="L172" s="3">
        <f t="shared" si="14"/>
        <v>862</v>
      </c>
      <c r="M172" s="5">
        <f t="shared" si="15"/>
        <v>3.9443155452436193E-2</v>
      </c>
      <c r="N172" s="3"/>
      <c r="Q172" s="3">
        <v>27</v>
      </c>
      <c r="R172" s="3">
        <v>44</v>
      </c>
      <c r="S172" s="6" t="s">
        <v>3</v>
      </c>
      <c r="T172" s="3">
        <v>1093</v>
      </c>
      <c r="U172" s="5">
        <v>4.3000914913083256E-2</v>
      </c>
      <c r="V172" s="2">
        <f t="shared" si="16"/>
        <v>0.51652629524505655</v>
      </c>
    </row>
    <row r="173" spans="2:22">
      <c r="B173" s="3">
        <v>13</v>
      </c>
      <c r="C173" s="3">
        <v>34</v>
      </c>
      <c r="D173" s="6" t="s">
        <v>3</v>
      </c>
      <c r="E173" s="3">
        <v>860</v>
      </c>
      <c r="F173" s="3">
        <v>8</v>
      </c>
      <c r="I173" s="3">
        <v>13</v>
      </c>
      <c r="J173" s="3">
        <v>34</v>
      </c>
      <c r="K173" s="6" t="s">
        <v>3</v>
      </c>
      <c r="L173" s="3">
        <f t="shared" si="14"/>
        <v>860</v>
      </c>
      <c r="M173" s="5">
        <f t="shared" si="15"/>
        <v>9.3023255813953487E-3</v>
      </c>
      <c r="N173" s="3"/>
      <c r="Q173" s="3">
        <v>29</v>
      </c>
      <c r="R173" s="3">
        <v>40</v>
      </c>
      <c r="S173" s="6" t="s">
        <v>3</v>
      </c>
      <c r="T173" s="3">
        <v>558</v>
      </c>
      <c r="U173" s="5">
        <v>4.3010752688172046E-2</v>
      </c>
      <c r="V173" s="2">
        <f t="shared" si="16"/>
        <v>0.51664446644049133</v>
      </c>
    </row>
    <row r="174" spans="2:22">
      <c r="B174" s="3">
        <v>25</v>
      </c>
      <c r="C174" s="3">
        <v>34</v>
      </c>
      <c r="D174" s="6" t="s">
        <v>3</v>
      </c>
      <c r="E174" s="3">
        <v>859</v>
      </c>
      <c r="F174" s="3">
        <v>74</v>
      </c>
      <c r="I174" s="3">
        <v>25</v>
      </c>
      <c r="J174" s="3">
        <v>34</v>
      </c>
      <c r="K174" s="6" t="s">
        <v>3</v>
      </c>
      <c r="L174" s="3">
        <f t="shared" si="14"/>
        <v>859</v>
      </c>
      <c r="M174" s="5">
        <f t="shared" si="15"/>
        <v>8.6146682188591381E-2</v>
      </c>
      <c r="N174" s="3"/>
      <c r="Q174" s="3">
        <v>13</v>
      </c>
      <c r="R174" s="3">
        <v>23</v>
      </c>
      <c r="S174" s="6" t="s">
        <v>3</v>
      </c>
      <c r="T174" s="3">
        <v>604</v>
      </c>
      <c r="U174" s="5">
        <v>4.3046357615894038E-2</v>
      </c>
      <c r="V174" s="2">
        <f t="shared" si="16"/>
        <v>0.51707215225708103</v>
      </c>
    </row>
    <row r="175" spans="2:22">
      <c r="B175" s="3">
        <v>9</v>
      </c>
      <c r="C175" s="3">
        <v>12</v>
      </c>
      <c r="D175" s="6" t="s">
        <v>3</v>
      </c>
      <c r="E175" s="3">
        <v>855</v>
      </c>
      <c r="F175" s="3">
        <v>40</v>
      </c>
      <c r="I175" s="3">
        <v>9</v>
      </c>
      <c r="J175" s="3">
        <v>12</v>
      </c>
      <c r="K175" s="6" t="s">
        <v>3</v>
      </c>
      <c r="L175" s="3">
        <f t="shared" si="14"/>
        <v>855</v>
      </c>
      <c r="M175" s="5">
        <f t="shared" si="15"/>
        <v>4.6783625730994149E-2</v>
      </c>
      <c r="N175" s="3"/>
      <c r="Q175" s="3">
        <v>8</v>
      </c>
      <c r="R175" s="3">
        <v>6</v>
      </c>
      <c r="S175" s="6" t="s">
        <v>3</v>
      </c>
      <c r="T175" s="3">
        <v>1668</v>
      </c>
      <c r="U175" s="5">
        <v>4.3165467625899283E-2</v>
      </c>
      <c r="V175" s="2">
        <f t="shared" si="16"/>
        <v>0.51850289977301101</v>
      </c>
    </row>
    <row r="176" spans="2:22">
      <c r="B176" s="3">
        <v>8</v>
      </c>
      <c r="C176" s="3">
        <v>30</v>
      </c>
      <c r="D176" s="6" t="s">
        <v>3</v>
      </c>
      <c r="E176" s="3">
        <v>853</v>
      </c>
      <c r="F176" s="3">
        <v>57</v>
      </c>
      <c r="I176" s="3">
        <v>8</v>
      </c>
      <c r="J176" s="3">
        <v>30</v>
      </c>
      <c r="K176" s="6" t="s">
        <v>3</v>
      </c>
      <c r="L176" s="3">
        <f t="shared" si="14"/>
        <v>853</v>
      </c>
      <c r="M176" s="5">
        <f t="shared" si="15"/>
        <v>6.6822977725674096E-2</v>
      </c>
      <c r="N176" s="3"/>
      <c r="Q176" s="3">
        <v>6</v>
      </c>
      <c r="R176" s="3">
        <v>18</v>
      </c>
      <c r="S176" s="6" t="s">
        <v>3</v>
      </c>
      <c r="T176" s="3">
        <v>1203</v>
      </c>
      <c r="U176" s="5">
        <v>4.3225270157938485E-2</v>
      </c>
      <c r="V176" s="2">
        <f t="shared" si="16"/>
        <v>0.51922124682174053</v>
      </c>
    </row>
    <row r="177" spans="2:22">
      <c r="B177" s="3">
        <v>11</v>
      </c>
      <c r="C177" s="3">
        <v>28</v>
      </c>
      <c r="D177" s="6" t="s">
        <v>3</v>
      </c>
      <c r="E177" s="3">
        <v>852</v>
      </c>
      <c r="F177" s="3">
        <v>19</v>
      </c>
      <c r="I177" s="3">
        <v>11</v>
      </c>
      <c r="J177" s="3">
        <v>28</v>
      </c>
      <c r="K177" s="6" t="s">
        <v>3</v>
      </c>
      <c r="L177" s="3">
        <f t="shared" si="14"/>
        <v>852</v>
      </c>
      <c r="M177" s="5">
        <f t="shared" si="15"/>
        <v>2.2300469483568074E-2</v>
      </c>
      <c r="N177" s="3"/>
      <c r="Q177" s="3">
        <v>4</v>
      </c>
      <c r="R177" s="3">
        <v>18</v>
      </c>
      <c r="S177" s="6" t="s">
        <v>3</v>
      </c>
      <c r="T177" s="3">
        <v>322</v>
      </c>
      <c r="U177" s="5">
        <v>4.3478260869565216E-2</v>
      </c>
      <c r="V177" s="2">
        <f t="shared" si="16"/>
        <v>0.52226016716267054</v>
      </c>
    </row>
    <row r="178" spans="2:22">
      <c r="B178" s="3">
        <v>13</v>
      </c>
      <c r="C178" s="3">
        <v>15</v>
      </c>
      <c r="D178" s="6" t="s">
        <v>3</v>
      </c>
      <c r="E178" s="3">
        <v>847</v>
      </c>
      <c r="F178" s="3">
        <v>14</v>
      </c>
      <c r="I178" s="3">
        <v>13</v>
      </c>
      <c r="J178" s="3">
        <v>15</v>
      </c>
      <c r="K178" s="6" t="s">
        <v>3</v>
      </c>
      <c r="L178" s="3">
        <f t="shared" si="14"/>
        <v>847</v>
      </c>
      <c r="M178" s="5">
        <f t="shared" si="15"/>
        <v>1.6528925619834711E-2</v>
      </c>
      <c r="N178" s="3"/>
      <c r="Q178" s="3">
        <v>8</v>
      </c>
      <c r="R178" s="3">
        <v>23</v>
      </c>
      <c r="S178" s="6" t="s">
        <v>3</v>
      </c>
      <c r="T178" s="3">
        <v>1156</v>
      </c>
      <c r="U178" s="5">
        <v>4.4117647058823532E-2</v>
      </c>
      <c r="V178" s="2">
        <f t="shared" si="16"/>
        <v>0.52994046373859216</v>
      </c>
    </row>
    <row r="179" spans="2:22">
      <c r="B179" s="3">
        <v>19</v>
      </c>
      <c r="C179" s="3">
        <v>23</v>
      </c>
      <c r="D179" s="6" t="s">
        <v>3</v>
      </c>
      <c r="E179" s="3">
        <v>846</v>
      </c>
      <c r="F179" s="3">
        <v>25</v>
      </c>
      <c r="I179" s="3">
        <v>19</v>
      </c>
      <c r="J179" s="3">
        <v>23</v>
      </c>
      <c r="K179" s="6" t="s">
        <v>3</v>
      </c>
      <c r="L179" s="3">
        <f t="shared" si="14"/>
        <v>846</v>
      </c>
      <c r="M179" s="5">
        <f t="shared" si="15"/>
        <v>2.955082742316785E-2</v>
      </c>
      <c r="N179" s="3"/>
      <c r="Q179" s="3">
        <v>15</v>
      </c>
      <c r="R179" s="3">
        <v>42</v>
      </c>
      <c r="S179" s="6" t="s">
        <v>3</v>
      </c>
      <c r="T179" s="3">
        <v>879</v>
      </c>
      <c r="U179" s="5">
        <v>4.4368600682593858E-2</v>
      </c>
      <c r="V179" s="2">
        <f t="shared" si="16"/>
        <v>0.53295491461310063</v>
      </c>
    </row>
    <row r="180" spans="2:22">
      <c r="B180" s="3">
        <v>28</v>
      </c>
      <c r="C180" s="3">
        <v>42</v>
      </c>
      <c r="D180" s="6" t="s">
        <v>3</v>
      </c>
      <c r="E180" s="3">
        <v>841</v>
      </c>
      <c r="F180" s="3">
        <v>201</v>
      </c>
      <c r="I180" s="3">
        <v>28</v>
      </c>
      <c r="J180" s="3">
        <v>42</v>
      </c>
      <c r="K180" s="6" t="s">
        <v>3</v>
      </c>
      <c r="L180" s="3">
        <f t="shared" si="14"/>
        <v>841</v>
      </c>
      <c r="M180" s="5">
        <f t="shared" si="15"/>
        <v>0.23900118906064211</v>
      </c>
      <c r="N180" s="3"/>
      <c r="Q180" s="3">
        <v>14</v>
      </c>
      <c r="R180" s="3">
        <v>8</v>
      </c>
      <c r="S180" s="6" t="s">
        <v>3</v>
      </c>
      <c r="T180" s="3">
        <v>1302</v>
      </c>
      <c r="U180" s="5">
        <v>4.4546850998463901E-2</v>
      </c>
      <c r="V180" s="2">
        <f t="shared" si="16"/>
        <v>0.53509605452765163</v>
      </c>
    </row>
    <row r="181" spans="2:22">
      <c r="B181" s="3">
        <v>25</v>
      </c>
      <c r="C181" s="3">
        <v>31</v>
      </c>
      <c r="D181" s="6" t="s">
        <v>3</v>
      </c>
      <c r="E181" s="3">
        <v>837</v>
      </c>
      <c r="F181" s="3">
        <v>33</v>
      </c>
      <c r="I181" s="3">
        <v>25</v>
      </c>
      <c r="J181" s="3">
        <v>31</v>
      </c>
      <c r="K181" s="6" t="s">
        <v>3</v>
      </c>
      <c r="L181" s="3">
        <f t="shared" si="14"/>
        <v>837</v>
      </c>
      <c r="M181" s="5">
        <f t="shared" si="15"/>
        <v>3.9426523297491037E-2</v>
      </c>
      <c r="N181" s="3"/>
      <c r="Q181" s="3">
        <v>24</v>
      </c>
      <c r="R181" s="3">
        <v>25</v>
      </c>
      <c r="S181" s="6" t="s">
        <v>3</v>
      </c>
      <c r="T181" s="3">
        <v>492</v>
      </c>
      <c r="U181" s="5">
        <v>4.4715447154471545E-2</v>
      </c>
      <c r="V181" s="2">
        <f t="shared" si="16"/>
        <v>0.53712122882990099</v>
      </c>
    </row>
    <row r="182" spans="2:22">
      <c r="B182" s="3">
        <v>24</v>
      </c>
      <c r="C182" s="3">
        <v>10</v>
      </c>
      <c r="D182" s="6" t="s">
        <v>3</v>
      </c>
      <c r="E182" s="3">
        <v>836</v>
      </c>
      <c r="F182" s="3">
        <v>15</v>
      </c>
      <c r="I182" s="3">
        <v>24</v>
      </c>
      <c r="J182" s="3">
        <v>10</v>
      </c>
      <c r="K182" s="6" t="s">
        <v>3</v>
      </c>
      <c r="L182" s="3">
        <f t="shared" si="14"/>
        <v>836</v>
      </c>
      <c r="M182" s="5">
        <f t="shared" si="15"/>
        <v>1.7942583732057416E-2</v>
      </c>
      <c r="N182" s="3"/>
      <c r="Q182" s="3">
        <v>20</v>
      </c>
      <c r="R182" s="3">
        <v>46</v>
      </c>
      <c r="S182" s="6" t="s">
        <v>3</v>
      </c>
      <c r="T182" s="3">
        <v>447</v>
      </c>
      <c r="U182" s="5">
        <v>4.4742729306487698E-2</v>
      </c>
      <c r="V182" s="2">
        <f t="shared" si="16"/>
        <v>0.53744894159916878</v>
      </c>
    </row>
    <row r="183" spans="2:22">
      <c r="B183" s="3">
        <v>7</v>
      </c>
      <c r="C183" s="3">
        <v>17</v>
      </c>
      <c r="D183" s="6" t="s">
        <v>3</v>
      </c>
      <c r="E183" s="3">
        <v>835</v>
      </c>
      <c r="F183" s="3">
        <v>45</v>
      </c>
      <c r="I183" s="3">
        <v>7</v>
      </c>
      <c r="J183" s="3">
        <v>17</v>
      </c>
      <c r="K183" s="6" t="s">
        <v>3</v>
      </c>
      <c r="L183" s="3">
        <f t="shared" si="14"/>
        <v>835</v>
      </c>
      <c r="M183" s="5">
        <f t="shared" si="15"/>
        <v>5.3892215568862277E-2</v>
      </c>
      <c r="N183" s="3"/>
      <c r="Q183" s="3">
        <v>4</v>
      </c>
      <c r="R183" s="3">
        <v>36</v>
      </c>
      <c r="S183" s="6" t="s">
        <v>3</v>
      </c>
      <c r="T183" s="3">
        <v>759</v>
      </c>
      <c r="U183" s="5">
        <v>4.4795783926218712E-2</v>
      </c>
      <c r="V183" s="2">
        <f t="shared" si="16"/>
        <v>0.5380862328342666</v>
      </c>
    </row>
    <row r="184" spans="2:22">
      <c r="B184" s="3">
        <v>8</v>
      </c>
      <c r="C184" s="3">
        <v>40</v>
      </c>
      <c r="D184" s="6" t="s">
        <v>3</v>
      </c>
      <c r="E184" s="3">
        <v>835</v>
      </c>
      <c r="F184" s="3">
        <v>105</v>
      </c>
      <c r="I184" s="3">
        <v>8</v>
      </c>
      <c r="J184" s="3">
        <v>40</v>
      </c>
      <c r="K184" s="6" t="s">
        <v>3</v>
      </c>
      <c r="L184" s="3">
        <f t="shared" si="14"/>
        <v>835</v>
      </c>
      <c r="M184" s="5">
        <f t="shared" si="15"/>
        <v>0.12574850299401197</v>
      </c>
      <c r="N184" s="3"/>
      <c r="Q184" s="3">
        <v>6</v>
      </c>
      <c r="R184" s="3">
        <v>16</v>
      </c>
      <c r="S184" s="6" t="s">
        <v>3</v>
      </c>
      <c r="T184" s="3">
        <v>1643</v>
      </c>
      <c r="U184" s="5">
        <v>4.503956177723676E-2</v>
      </c>
      <c r="V184" s="2">
        <f t="shared" si="16"/>
        <v>0.54101448844240119</v>
      </c>
    </row>
    <row r="185" spans="2:22">
      <c r="B185" s="3">
        <v>26</v>
      </c>
      <c r="C185" s="3">
        <v>45</v>
      </c>
      <c r="D185" s="6" t="s">
        <v>3</v>
      </c>
      <c r="E185" s="3">
        <v>835</v>
      </c>
      <c r="F185" s="3">
        <v>88</v>
      </c>
      <c r="I185" s="3">
        <v>26</v>
      </c>
      <c r="J185" s="3">
        <v>45</v>
      </c>
      <c r="K185" s="6" t="s">
        <v>3</v>
      </c>
      <c r="L185" s="3">
        <f t="shared" si="14"/>
        <v>835</v>
      </c>
      <c r="M185" s="5">
        <f t="shared" si="15"/>
        <v>0.10538922155688622</v>
      </c>
      <c r="N185" s="3"/>
      <c r="Q185" s="3">
        <v>9</v>
      </c>
      <c r="R185" s="3">
        <v>29</v>
      </c>
      <c r="S185" s="6" t="s">
        <v>3</v>
      </c>
      <c r="T185" s="3">
        <v>1065</v>
      </c>
      <c r="U185" s="5">
        <v>4.507042253521127E-2</v>
      </c>
      <c r="V185" s="2">
        <f t="shared" si="16"/>
        <v>0.54138518736862751</v>
      </c>
    </row>
    <row r="186" spans="2:22">
      <c r="B186" s="3">
        <v>6</v>
      </c>
      <c r="C186" s="3">
        <v>5</v>
      </c>
      <c r="D186" s="6" t="s">
        <v>3</v>
      </c>
      <c r="E186" s="3">
        <v>832</v>
      </c>
      <c r="F186" s="3">
        <v>118</v>
      </c>
      <c r="I186" s="3">
        <v>6</v>
      </c>
      <c r="J186" s="3">
        <v>5</v>
      </c>
      <c r="K186" s="6" t="s">
        <v>3</v>
      </c>
      <c r="L186" s="3">
        <f t="shared" si="14"/>
        <v>832</v>
      </c>
      <c r="M186" s="5">
        <f t="shared" si="15"/>
        <v>0.14182692307692307</v>
      </c>
      <c r="N186" s="3"/>
      <c r="Q186" s="3">
        <v>29</v>
      </c>
      <c r="R186" s="3">
        <v>32</v>
      </c>
      <c r="S186" s="6" t="s">
        <v>3</v>
      </c>
      <c r="T186" s="3">
        <v>399</v>
      </c>
      <c r="U186" s="5">
        <v>4.5112781954887216E-2</v>
      </c>
      <c r="V186" s="2">
        <f t="shared" si="16"/>
        <v>0.54189400803344756</v>
      </c>
    </row>
    <row r="187" spans="2:22">
      <c r="B187" s="3">
        <v>8</v>
      </c>
      <c r="C187" s="3">
        <v>31</v>
      </c>
      <c r="D187" s="6" t="s">
        <v>3</v>
      </c>
      <c r="E187" s="3">
        <v>832</v>
      </c>
      <c r="F187" s="3">
        <v>110</v>
      </c>
      <c r="I187" s="3">
        <v>8</v>
      </c>
      <c r="J187" s="3">
        <v>31</v>
      </c>
      <c r="K187" s="6" t="s">
        <v>3</v>
      </c>
      <c r="L187" s="3">
        <f t="shared" si="14"/>
        <v>832</v>
      </c>
      <c r="M187" s="5">
        <f t="shared" si="15"/>
        <v>0.13221153846153846</v>
      </c>
      <c r="N187" s="3"/>
      <c r="Q187" s="3">
        <v>17</v>
      </c>
      <c r="R187" s="3">
        <v>41</v>
      </c>
      <c r="S187" s="6" t="s">
        <v>3</v>
      </c>
      <c r="T187" s="3">
        <v>1349</v>
      </c>
      <c r="U187" s="5">
        <v>4.5218680504077097E-2</v>
      </c>
      <c r="V187" s="2">
        <f t="shared" si="16"/>
        <v>0.54316605969549803</v>
      </c>
    </row>
    <row r="188" spans="2:22">
      <c r="B188" s="3">
        <v>21</v>
      </c>
      <c r="C188" s="3">
        <v>34</v>
      </c>
      <c r="D188" s="6" t="s">
        <v>3</v>
      </c>
      <c r="E188" s="3">
        <v>831</v>
      </c>
      <c r="F188" s="3">
        <v>90</v>
      </c>
      <c r="I188" s="3">
        <v>21</v>
      </c>
      <c r="J188" s="3">
        <v>34</v>
      </c>
      <c r="K188" s="6" t="s">
        <v>3</v>
      </c>
      <c r="L188" s="3">
        <f t="shared" si="14"/>
        <v>831</v>
      </c>
      <c r="M188" s="5">
        <f t="shared" si="15"/>
        <v>0.10830324909747292</v>
      </c>
      <c r="N188" s="3"/>
      <c r="Q188" s="3">
        <v>13</v>
      </c>
      <c r="R188" s="3">
        <v>19</v>
      </c>
      <c r="S188" s="6" t="s">
        <v>3</v>
      </c>
      <c r="T188" s="3">
        <v>1257</v>
      </c>
      <c r="U188" s="5">
        <v>4.5346062052505964E-2</v>
      </c>
      <c r="V188" s="2">
        <f t="shared" si="16"/>
        <v>0.54469616479734373</v>
      </c>
    </row>
    <row r="189" spans="2:22">
      <c r="B189" s="3">
        <v>10</v>
      </c>
      <c r="C189" s="3">
        <v>44</v>
      </c>
      <c r="D189" s="6" t="s">
        <v>3</v>
      </c>
      <c r="E189" s="3">
        <v>824</v>
      </c>
      <c r="F189" s="3">
        <v>27</v>
      </c>
      <c r="I189" s="3">
        <v>10</v>
      </c>
      <c r="J189" s="3">
        <v>44</v>
      </c>
      <c r="K189" s="6" t="s">
        <v>3</v>
      </c>
      <c r="L189" s="3">
        <f t="shared" si="14"/>
        <v>824</v>
      </c>
      <c r="M189" s="5">
        <f t="shared" si="15"/>
        <v>3.2766990291262135E-2</v>
      </c>
      <c r="N189" s="3"/>
      <c r="Q189" s="3">
        <v>22</v>
      </c>
      <c r="R189" s="3">
        <v>6</v>
      </c>
      <c r="S189" s="6" t="s">
        <v>3</v>
      </c>
      <c r="T189" s="3">
        <v>705</v>
      </c>
      <c r="U189" s="5">
        <v>4.5390070921985819E-2</v>
      </c>
      <c r="V189" s="2">
        <f t="shared" si="16"/>
        <v>0.54522479862656104</v>
      </c>
    </row>
    <row r="190" spans="2:22">
      <c r="B190" s="3">
        <v>20</v>
      </c>
      <c r="C190" s="3">
        <v>21</v>
      </c>
      <c r="D190" s="6" t="s">
        <v>3</v>
      </c>
      <c r="E190" s="3">
        <v>822</v>
      </c>
      <c r="F190" s="3">
        <v>149</v>
      </c>
      <c r="I190" s="3">
        <v>20</v>
      </c>
      <c r="J190" s="3">
        <v>21</v>
      </c>
      <c r="K190" s="6" t="s">
        <v>3</v>
      </c>
      <c r="L190" s="3">
        <f t="shared" si="14"/>
        <v>822</v>
      </c>
      <c r="M190" s="5">
        <f t="shared" si="15"/>
        <v>0.18126520681265207</v>
      </c>
      <c r="N190" s="3"/>
      <c r="Q190" s="3">
        <v>4</v>
      </c>
      <c r="R190" s="3">
        <v>20</v>
      </c>
      <c r="S190" s="6" t="s">
        <v>3</v>
      </c>
      <c r="T190" s="3">
        <v>1090</v>
      </c>
      <c r="U190" s="5">
        <v>4.5871559633027525E-2</v>
      </c>
      <c r="V190" s="2">
        <f t="shared" si="16"/>
        <v>0.55100843324501936</v>
      </c>
    </row>
    <row r="191" spans="2:22">
      <c r="B191" s="3">
        <v>19</v>
      </c>
      <c r="C191" s="3">
        <v>4</v>
      </c>
      <c r="D191" s="6" t="s">
        <v>3</v>
      </c>
      <c r="E191" s="3">
        <v>816</v>
      </c>
      <c r="F191" s="3">
        <v>25</v>
      </c>
      <c r="I191" s="3">
        <v>19</v>
      </c>
      <c r="J191" s="3">
        <v>4</v>
      </c>
      <c r="K191" s="6" t="s">
        <v>3</v>
      </c>
      <c r="L191" s="3">
        <f t="shared" si="14"/>
        <v>816</v>
      </c>
      <c r="M191" s="5">
        <f t="shared" si="15"/>
        <v>3.0637254901960783E-2</v>
      </c>
      <c r="N191" s="3"/>
      <c r="Q191" s="3">
        <v>14</v>
      </c>
      <c r="R191" s="3">
        <v>23</v>
      </c>
      <c r="S191" s="6" t="s">
        <v>3</v>
      </c>
      <c r="T191" s="3">
        <v>757</v>
      </c>
      <c r="U191" s="5">
        <v>4.6235138705416116E-2</v>
      </c>
      <c r="V191" s="2">
        <f t="shared" si="16"/>
        <v>0.5553757391888372</v>
      </c>
    </row>
    <row r="192" spans="2:22">
      <c r="B192" s="3">
        <v>8</v>
      </c>
      <c r="C192" s="3">
        <v>18</v>
      </c>
      <c r="D192" s="6" t="s">
        <v>3</v>
      </c>
      <c r="E192" s="3">
        <v>815</v>
      </c>
      <c r="F192" s="3">
        <v>24</v>
      </c>
      <c r="I192" s="3">
        <v>8</v>
      </c>
      <c r="J192" s="3">
        <v>18</v>
      </c>
      <c r="K192" s="6" t="s">
        <v>3</v>
      </c>
      <c r="L192" s="3">
        <f t="shared" si="14"/>
        <v>815</v>
      </c>
      <c r="M192" s="5">
        <f t="shared" si="15"/>
        <v>2.9447852760736196E-2</v>
      </c>
      <c r="N192" s="3"/>
      <c r="Q192" s="3">
        <v>17</v>
      </c>
      <c r="R192" s="3">
        <v>16</v>
      </c>
      <c r="S192" s="6" t="s">
        <v>3</v>
      </c>
      <c r="T192" s="3">
        <v>1358</v>
      </c>
      <c r="U192" s="5">
        <v>4.6391752577319589E-2</v>
      </c>
      <c r="V192" s="2">
        <f t="shared" si="16"/>
        <v>0.55725698248800415</v>
      </c>
    </row>
    <row r="193" spans="2:22">
      <c r="B193" s="3">
        <v>26</v>
      </c>
      <c r="C193" s="3">
        <v>10</v>
      </c>
      <c r="D193" s="6" t="s">
        <v>3</v>
      </c>
      <c r="E193" s="3">
        <v>814</v>
      </c>
      <c r="F193" s="3">
        <v>173</v>
      </c>
      <c r="I193" s="3">
        <v>26</v>
      </c>
      <c r="J193" s="3">
        <v>10</v>
      </c>
      <c r="K193" s="6" t="s">
        <v>3</v>
      </c>
      <c r="L193" s="3">
        <f t="shared" si="14"/>
        <v>814</v>
      </c>
      <c r="M193" s="5">
        <f t="shared" si="15"/>
        <v>0.21253071253071254</v>
      </c>
      <c r="N193" s="3"/>
      <c r="Q193" s="3">
        <v>5</v>
      </c>
      <c r="R193" s="3">
        <v>18</v>
      </c>
      <c r="S193" s="6" t="s">
        <v>3</v>
      </c>
      <c r="T193" s="3">
        <v>793</v>
      </c>
      <c r="U193" s="5">
        <v>4.6658259773013869E-2</v>
      </c>
      <c r="V193" s="2">
        <f t="shared" si="16"/>
        <v>0.56045826261719112</v>
      </c>
    </row>
    <row r="194" spans="2:22">
      <c r="B194" s="3">
        <v>19</v>
      </c>
      <c r="C194" s="3">
        <v>13</v>
      </c>
      <c r="D194" s="6" t="s">
        <v>3</v>
      </c>
      <c r="E194" s="3">
        <v>812</v>
      </c>
      <c r="F194" s="3">
        <v>27</v>
      </c>
      <c r="I194" s="3">
        <v>19</v>
      </c>
      <c r="J194" s="3">
        <v>13</v>
      </c>
      <c r="K194" s="6" t="s">
        <v>3</v>
      </c>
      <c r="L194" s="3">
        <f t="shared" si="14"/>
        <v>812</v>
      </c>
      <c r="M194" s="5">
        <f t="shared" si="15"/>
        <v>3.3251231527093597E-2</v>
      </c>
      <c r="N194" s="3"/>
      <c r="Q194" s="3">
        <v>22</v>
      </c>
      <c r="R194" s="3">
        <v>38</v>
      </c>
      <c r="S194" s="6" t="s">
        <v>3</v>
      </c>
      <c r="T194" s="3">
        <v>278</v>
      </c>
      <c r="U194" s="5">
        <v>4.6762589928057555E-2</v>
      </c>
      <c r="V194" s="2">
        <f t="shared" si="16"/>
        <v>0.56171147475409533</v>
      </c>
    </row>
    <row r="195" spans="2:22">
      <c r="B195" s="3">
        <v>8</v>
      </c>
      <c r="C195" s="3">
        <v>35</v>
      </c>
      <c r="D195" s="6" t="s">
        <v>3</v>
      </c>
      <c r="E195" s="3">
        <v>811</v>
      </c>
      <c r="F195" s="3">
        <v>30</v>
      </c>
      <c r="I195" s="3">
        <v>8</v>
      </c>
      <c r="J195" s="3">
        <v>35</v>
      </c>
      <c r="K195" s="6" t="s">
        <v>3</v>
      </c>
      <c r="L195" s="3">
        <f t="shared" si="14"/>
        <v>811</v>
      </c>
      <c r="M195" s="5">
        <f t="shared" si="15"/>
        <v>3.6991368680641186E-2</v>
      </c>
      <c r="N195" s="3"/>
      <c r="Q195" s="3">
        <v>9</v>
      </c>
      <c r="R195" s="3">
        <v>12</v>
      </c>
      <c r="S195" s="6" t="s">
        <v>3</v>
      </c>
      <c r="T195" s="3">
        <v>855</v>
      </c>
      <c r="U195" s="5">
        <v>4.6783625730994149E-2</v>
      </c>
      <c r="V195" s="2">
        <f t="shared" si="16"/>
        <v>0.56196415647913078</v>
      </c>
    </row>
    <row r="196" spans="2:22">
      <c r="B196" s="3">
        <v>5</v>
      </c>
      <c r="C196" s="3">
        <v>32</v>
      </c>
      <c r="D196" s="6" t="s">
        <v>3</v>
      </c>
      <c r="E196" s="3">
        <v>810</v>
      </c>
      <c r="F196" s="3">
        <v>25</v>
      </c>
      <c r="I196" s="3">
        <v>5</v>
      </c>
      <c r="J196" s="3">
        <v>32</v>
      </c>
      <c r="K196" s="6" t="s">
        <v>3</v>
      </c>
      <c r="L196" s="3">
        <f t="shared" ref="L196:L259" si="17">E196</f>
        <v>810</v>
      </c>
      <c r="M196" s="5">
        <f t="shared" ref="M196:M259" si="18">F196/E196</f>
        <v>3.0864197530864196E-2</v>
      </c>
      <c r="N196" s="3"/>
      <c r="Q196" s="3">
        <v>14</v>
      </c>
      <c r="R196" s="3">
        <v>19</v>
      </c>
      <c r="S196" s="6" t="s">
        <v>3</v>
      </c>
      <c r="T196" s="3">
        <v>1490</v>
      </c>
      <c r="U196" s="5">
        <v>4.6979865771812082E-2</v>
      </c>
      <c r="V196" s="2">
        <f t="shared" ref="V196:V259" si="19">+U196/$U$412</f>
        <v>0.56432138867912718</v>
      </c>
    </row>
    <row r="197" spans="2:22">
      <c r="B197" s="3">
        <v>21</v>
      </c>
      <c r="C197" s="3">
        <v>10</v>
      </c>
      <c r="D197" s="6" t="s">
        <v>3</v>
      </c>
      <c r="E197" s="3">
        <v>808</v>
      </c>
      <c r="F197" s="3">
        <v>131</v>
      </c>
      <c r="I197" s="3">
        <v>21</v>
      </c>
      <c r="J197" s="3">
        <v>10</v>
      </c>
      <c r="K197" s="6" t="s">
        <v>3</v>
      </c>
      <c r="L197" s="3">
        <f t="shared" si="17"/>
        <v>808</v>
      </c>
      <c r="M197" s="5">
        <f t="shared" si="18"/>
        <v>0.16212871287128713</v>
      </c>
      <c r="N197" s="3"/>
      <c r="Q197" s="3">
        <v>29</v>
      </c>
      <c r="R197" s="3">
        <v>31</v>
      </c>
      <c r="S197" s="6" t="s">
        <v>3</v>
      </c>
      <c r="T197" s="3">
        <v>715</v>
      </c>
      <c r="U197" s="5">
        <v>4.7552447552447551E-2</v>
      </c>
      <c r="V197" s="2">
        <f t="shared" si="19"/>
        <v>0.57119923177791376</v>
      </c>
    </row>
    <row r="198" spans="2:22">
      <c r="B198" s="3">
        <v>23</v>
      </c>
      <c r="C198" s="3">
        <v>17</v>
      </c>
      <c r="D198" s="6" t="s">
        <v>3</v>
      </c>
      <c r="E198" s="3">
        <v>806</v>
      </c>
      <c r="F198" s="3">
        <v>31</v>
      </c>
      <c r="I198" s="3">
        <v>23</v>
      </c>
      <c r="J198" s="3">
        <v>17</v>
      </c>
      <c r="K198" s="6" t="s">
        <v>3</v>
      </c>
      <c r="L198" s="3">
        <f t="shared" si="17"/>
        <v>806</v>
      </c>
      <c r="M198" s="5">
        <f t="shared" si="18"/>
        <v>3.8461538461538464E-2</v>
      </c>
      <c r="N198" s="3"/>
      <c r="Q198" s="3">
        <v>28</v>
      </c>
      <c r="R198" s="3">
        <v>8</v>
      </c>
      <c r="S198" s="6" t="s">
        <v>3</v>
      </c>
      <c r="T198" s="3">
        <v>922</v>
      </c>
      <c r="U198" s="5">
        <v>4.7722342733188719E-2</v>
      </c>
      <c r="V198" s="2">
        <f t="shared" si="19"/>
        <v>0.57324000994427604</v>
      </c>
    </row>
    <row r="199" spans="2:22">
      <c r="B199" s="3">
        <v>18</v>
      </c>
      <c r="C199" s="3">
        <v>43</v>
      </c>
      <c r="D199" s="6" t="s">
        <v>3</v>
      </c>
      <c r="E199" s="3">
        <v>803</v>
      </c>
      <c r="F199" s="3">
        <v>17</v>
      </c>
      <c r="I199" s="3">
        <v>18</v>
      </c>
      <c r="J199" s="3">
        <v>43</v>
      </c>
      <c r="K199" s="6" t="s">
        <v>3</v>
      </c>
      <c r="L199" s="3">
        <f t="shared" si="17"/>
        <v>803</v>
      </c>
      <c r="M199" s="5">
        <f t="shared" si="18"/>
        <v>2.1170610211706103E-2</v>
      </c>
      <c r="N199" s="3"/>
      <c r="Q199" s="3">
        <v>18</v>
      </c>
      <c r="R199" s="3">
        <v>33</v>
      </c>
      <c r="S199" s="6" t="s">
        <v>3</v>
      </c>
      <c r="T199" s="3">
        <v>1400</v>
      </c>
      <c r="U199" s="5">
        <v>4.7857142857142855E-2</v>
      </c>
      <c r="V199" s="2">
        <f t="shared" si="19"/>
        <v>0.5748592268554823</v>
      </c>
    </row>
    <row r="200" spans="2:22">
      <c r="B200" s="3">
        <v>13</v>
      </c>
      <c r="C200" s="3">
        <v>43</v>
      </c>
      <c r="D200" s="6" t="s">
        <v>3</v>
      </c>
      <c r="E200" s="3">
        <v>799</v>
      </c>
      <c r="F200" s="3">
        <v>59</v>
      </c>
      <c r="I200" s="3">
        <v>13</v>
      </c>
      <c r="J200" s="3">
        <v>43</v>
      </c>
      <c r="K200" s="6" t="s">
        <v>3</v>
      </c>
      <c r="L200" s="3">
        <f t="shared" si="17"/>
        <v>799</v>
      </c>
      <c r="M200" s="5">
        <f t="shared" si="18"/>
        <v>7.3842302878598248E-2</v>
      </c>
      <c r="N200" s="3"/>
      <c r="Q200" s="3">
        <v>6</v>
      </c>
      <c r="R200" s="3">
        <v>14</v>
      </c>
      <c r="S200" s="6" t="s">
        <v>3</v>
      </c>
      <c r="T200" s="3">
        <v>1228</v>
      </c>
      <c r="U200" s="5">
        <v>4.8045602605863193E-2</v>
      </c>
      <c r="V200" s="2">
        <f t="shared" si="19"/>
        <v>0.57712300231249503</v>
      </c>
    </row>
    <row r="201" spans="2:22">
      <c r="B201" s="3">
        <v>20</v>
      </c>
      <c r="C201" s="3">
        <v>24</v>
      </c>
      <c r="D201" s="6" t="s">
        <v>3</v>
      </c>
      <c r="E201" s="3">
        <v>797</v>
      </c>
      <c r="F201" s="3">
        <v>47</v>
      </c>
      <c r="I201" s="3">
        <v>20</v>
      </c>
      <c r="J201" s="3">
        <v>24</v>
      </c>
      <c r="K201" s="6" t="s">
        <v>3</v>
      </c>
      <c r="L201" s="3">
        <f t="shared" si="17"/>
        <v>797</v>
      </c>
      <c r="M201" s="5">
        <f t="shared" si="18"/>
        <v>5.8971141781681308E-2</v>
      </c>
      <c r="N201" s="3"/>
      <c r="Q201" s="3">
        <v>19</v>
      </c>
      <c r="R201" s="3">
        <v>37</v>
      </c>
      <c r="S201" s="6" t="s">
        <v>3</v>
      </c>
      <c r="T201" s="3">
        <v>1344</v>
      </c>
      <c r="U201" s="5">
        <v>4.836309523809524E-2</v>
      </c>
      <c r="V201" s="2">
        <f t="shared" si="19"/>
        <v>0.58093671868169083</v>
      </c>
    </row>
    <row r="202" spans="2:22">
      <c r="B202" s="3">
        <v>5</v>
      </c>
      <c r="C202" s="3">
        <v>18</v>
      </c>
      <c r="D202" s="6" t="s">
        <v>3</v>
      </c>
      <c r="E202" s="3">
        <v>793</v>
      </c>
      <c r="F202" s="3">
        <v>37</v>
      </c>
      <c r="I202" s="3">
        <v>5</v>
      </c>
      <c r="J202" s="3">
        <v>18</v>
      </c>
      <c r="K202" s="6" t="s">
        <v>3</v>
      </c>
      <c r="L202" s="3">
        <f t="shared" si="17"/>
        <v>793</v>
      </c>
      <c r="M202" s="5">
        <f t="shared" si="18"/>
        <v>4.6658259773013869E-2</v>
      </c>
      <c r="N202" s="3"/>
      <c r="Q202" s="3">
        <v>20</v>
      </c>
      <c r="R202" s="3">
        <v>11</v>
      </c>
      <c r="S202" s="6" t="s">
        <v>3</v>
      </c>
      <c r="T202" s="3">
        <v>1133</v>
      </c>
      <c r="U202" s="5">
        <v>4.8543689320388349E-2</v>
      </c>
      <c r="V202" s="2">
        <f t="shared" si="19"/>
        <v>0.58310601188065159</v>
      </c>
    </row>
    <row r="203" spans="2:22">
      <c r="B203" s="3">
        <v>14</v>
      </c>
      <c r="C203" s="3">
        <v>17</v>
      </c>
      <c r="D203" s="6" t="s">
        <v>3</v>
      </c>
      <c r="E203" s="3">
        <v>793</v>
      </c>
      <c r="F203" s="3">
        <v>33</v>
      </c>
      <c r="I203" s="3">
        <v>14</v>
      </c>
      <c r="J203" s="3">
        <v>17</v>
      </c>
      <c r="K203" s="6" t="s">
        <v>3</v>
      </c>
      <c r="L203" s="3">
        <f t="shared" si="17"/>
        <v>793</v>
      </c>
      <c r="M203" s="5">
        <f t="shared" si="18"/>
        <v>4.1614123581336697E-2</v>
      </c>
      <c r="N203" s="3"/>
      <c r="Q203" s="3">
        <v>20</v>
      </c>
      <c r="R203" s="3">
        <v>30</v>
      </c>
      <c r="S203" s="6" t="s">
        <v>3</v>
      </c>
      <c r="T203" s="3">
        <v>327</v>
      </c>
      <c r="U203" s="5">
        <v>4.8929663608562692E-2</v>
      </c>
      <c r="V203" s="2">
        <f t="shared" si="19"/>
        <v>0.58774232879468735</v>
      </c>
    </row>
    <row r="204" spans="2:22">
      <c r="B204" s="3">
        <v>16</v>
      </c>
      <c r="C204" s="3">
        <v>27</v>
      </c>
      <c r="D204" s="6" t="s">
        <v>3</v>
      </c>
      <c r="E204" s="3">
        <v>793</v>
      </c>
      <c r="F204" s="3">
        <v>76</v>
      </c>
      <c r="I204" s="3">
        <v>16</v>
      </c>
      <c r="J204" s="3">
        <v>27</v>
      </c>
      <c r="K204" s="6" t="s">
        <v>3</v>
      </c>
      <c r="L204" s="3">
        <f t="shared" si="17"/>
        <v>793</v>
      </c>
      <c r="M204" s="5">
        <f t="shared" si="18"/>
        <v>9.5838587641866327E-2</v>
      </c>
      <c r="N204" s="3"/>
      <c r="Q204" s="3">
        <v>14</v>
      </c>
      <c r="R204" s="3">
        <v>44</v>
      </c>
      <c r="S204" s="6" t="s">
        <v>3</v>
      </c>
      <c r="T204" s="3">
        <v>957</v>
      </c>
      <c r="U204" s="5">
        <v>4.911180773249739E-2</v>
      </c>
      <c r="V204" s="2">
        <f t="shared" si="19"/>
        <v>0.58993024106880554</v>
      </c>
    </row>
    <row r="205" spans="2:22">
      <c r="B205" s="3">
        <v>28</v>
      </c>
      <c r="C205" s="3">
        <v>41</v>
      </c>
      <c r="D205" s="6" t="s">
        <v>3</v>
      </c>
      <c r="E205" s="3">
        <v>793</v>
      </c>
      <c r="F205" s="3">
        <v>149</v>
      </c>
      <c r="I205" s="3">
        <v>28</v>
      </c>
      <c r="J205" s="3">
        <v>41</v>
      </c>
      <c r="K205" s="6" t="s">
        <v>3</v>
      </c>
      <c r="L205" s="3">
        <f t="shared" si="17"/>
        <v>793</v>
      </c>
      <c r="M205" s="5">
        <f t="shared" si="18"/>
        <v>0.18789407313997478</v>
      </c>
      <c r="N205" s="3"/>
      <c r="Q205" s="3">
        <v>26</v>
      </c>
      <c r="R205" s="3">
        <v>22</v>
      </c>
      <c r="S205" s="6" t="s">
        <v>3</v>
      </c>
      <c r="T205" s="3">
        <v>506</v>
      </c>
      <c r="U205" s="5">
        <v>4.9407114624505928E-2</v>
      </c>
      <c r="V205" s="2">
        <f t="shared" si="19"/>
        <v>0.59347746268485291</v>
      </c>
    </row>
    <row r="206" spans="2:22">
      <c r="B206" s="3">
        <v>26</v>
      </c>
      <c r="C206" s="3">
        <v>34</v>
      </c>
      <c r="D206" s="6" t="s">
        <v>3</v>
      </c>
      <c r="E206" s="3">
        <v>791</v>
      </c>
      <c r="F206" s="3">
        <v>87</v>
      </c>
      <c r="I206" s="3">
        <v>26</v>
      </c>
      <c r="J206" s="3">
        <v>34</v>
      </c>
      <c r="K206" s="6" t="s">
        <v>3</v>
      </c>
      <c r="L206" s="3">
        <f t="shared" si="17"/>
        <v>791</v>
      </c>
      <c r="M206" s="5">
        <f t="shared" si="18"/>
        <v>0.10998735777496839</v>
      </c>
      <c r="N206" s="3"/>
      <c r="Q206" s="3">
        <v>8</v>
      </c>
      <c r="R206" s="3">
        <v>41</v>
      </c>
      <c r="S206" s="6" t="s">
        <v>3</v>
      </c>
      <c r="T206" s="3">
        <v>323</v>
      </c>
      <c r="U206" s="5">
        <v>4.9535603715170282E-2</v>
      </c>
      <c r="V206" s="2">
        <f t="shared" si="19"/>
        <v>0.59502087156613859</v>
      </c>
    </row>
    <row r="207" spans="2:22">
      <c r="B207" s="3">
        <v>29</v>
      </c>
      <c r="C207" s="3">
        <v>11</v>
      </c>
      <c r="D207" s="6" t="s">
        <v>3</v>
      </c>
      <c r="E207" s="3">
        <v>789</v>
      </c>
      <c r="F207" s="3">
        <v>171</v>
      </c>
      <c r="I207" s="3">
        <v>29</v>
      </c>
      <c r="J207" s="3">
        <v>11</v>
      </c>
      <c r="K207" s="6" t="s">
        <v>3</v>
      </c>
      <c r="L207" s="3">
        <f t="shared" si="17"/>
        <v>789</v>
      </c>
      <c r="M207" s="5">
        <f t="shared" si="18"/>
        <v>0.21673003802281368</v>
      </c>
      <c r="N207" s="3"/>
      <c r="Q207" s="3">
        <v>18</v>
      </c>
      <c r="R207" s="3">
        <v>26</v>
      </c>
      <c r="S207" s="6" t="s">
        <v>3</v>
      </c>
      <c r="T207" s="3">
        <v>622</v>
      </c>
      <c r="U207" s="5">
        <v>4.9839228295819937E-2</v>
      </c>
      <c r="V207" s="2">
        <f t="shared" si="19"/>
        <v>0.59866800512376861</v>
      </c>
    </row>
    <row r="208" spans="2:22">
      <c r="B208" s="3">
        <v>24</v>
      </c>
      <c r="C208" s="3">
        <v>5</v>
      </c>
      <c r="D208" s="6" t="s">
        <v>3</v>
      </c>
      <c r="E208" s="3">
        <v>788</v>
      </c>
      <c r="F208" s="3">
        <v>79</v>
      </c>
      <c r="I208" s="3">
        <v>24</v>
      </c>
      <c r="J208" s="3">
        <v>5</v>
      </c>
      <c r="K208" s="6" t="s">
        <v>3</v>
      </c>
      <c r="L208" s="3">
        <f t="shared" si="17"/>
        <v>788</v>
      </c>
      <c r="M208" s="5">
        <f t="shared" si="18"/>
        <v>0.10025380710659898</v>
      </c>
      <c r="N208" s="3"/>
      <c r="Q208" s="3">
        <v>4</v>
      </c>
      <c r="R208" s="3">
        <v>7</v>
      </c>
      <c r="S208" s="6" t="s">
        <v>3</v>
      </c>
      <c r="T208" s="3">
        <v>1178</v>
      </c>
      <c r="U208" s="5">
        <v>5.0084889643463498E-2</v>
      </c>
      <c r="V208" s="2">
        <f t="shared" si="19"/>
        <v>0.60161888526294049</v>
      </c>
    </row>
    <row r="209" spans="2:22">
      <c r="B209" s="3">
        <v>8</v>
      </c>
      <c r="C209" s="3">
        <v>5</v>
      </c>
      <c r="D209" s="6" t="s">
        <v>3</v>
      </c>
      <c r="E209" s="3">
        <v>785</v>
      </c>
      <c r="F209" s="3">
        <v>16</v>
      </c>
      <c r="I209" s="3">
        <v>8</v>
      </c>
      <c r="J209" s="3">
        <v>5</v>
      </c>
      <c r="K209" s="6" t="s">
        <v>3</v>
      </c>
      <c r="L209" s="3">
        <f t="shared" si="17"/>
        <v>785</v>
      </c>
      <c r="M209" s="5">
        <f t="shared" si="18"/>
        <v>2.038216560509554E-2</v>
      </c>
      <c r="N209" s="3"/>
      <c r="Q209" s="3">
        <v>6</v>
      </c>
      <c r="R209" s="3">
        <v>8</v>
      </c>
      <c r="S209" s="6" t="s">
        <v>3</v>
      </c>
      <c r="T209" s="3">
        <v>890</v>
      </c>
      <c r="U209" s="5">
        <v>5.0561797752808987E-2</v>
      </c>
      <c r="V209" s="2">
        <f t="shared" si="19"/>
        <v>0.60734749776782471</v>
      </c>
    </row>
    <row r="210" spans="2:22">
      <c r="B210" s="3">
        <v>19</v>
      </c>
      <c r="C210" s="3">
        <v>34</v>
      </c>
      <c r="D210" s="6" t="s">
        <v>3</v>
      </c>
      <c r="E210" s="3">
        <v>785</v>
      </c>
      <c r="F210" s="3">
        <v>54</v>
      </c>
      <c r="I210" s="3">
        <v>19</v>
      </c>
      <c r="J210" s="3">
        <v>34</v>
      </c>
      <c r="K210" s="6" t="s">
        <v>3</v>
      </c>
      <c r="L210" s="3">
        <f t="shared" si="17"/>
        <v>785</v>
      </c>
      <c r="M210" s="5">
        <f t="shared" si="18"/>
        <v>6.8789808917197451E-2</v>
      </c>
      <c r="N210" s="3"/>
      <c r="Q210" s="3">
        <v>12</v>
      </c>
      <c r="R210" s="3">
        <v>15</v>
      </c>
      <c r="S210" s="6" t="s">
        <v>3</v>
      </c>
      <c r="T210" s="3">
        <v>468</v>
      </c>
      <c r="U210" s="5">
        <v>5.128205128205128E-2</v>
      </c>
      <c r="V210" s="2">
        <f t="shared" si="19"/>
        <v>0.61599917152520112</v>
      </c>
    </row>
    <row r="211" spans="2:22">
      <c r="B211" s="3">
        <v>9</v>
      </c>
      <c r="C211" s="3">
        <v>28</v>
      </c>
      <c r="D211" s="6" t="s">
        <v>3</v>
      </c>
      <c r="E211" s="3">
        <v>784</v>
      </c>
      <c r="F211" s="3">
        <v>28</v>
      </c>
      <c r="I211" s="3">
        <v>9</v>
      </c>
      <c r="J211" s="3">
        <v>28</v>
      </c>
      <c r="K211" s="6" t="s">
        <v>3</v>
      </c>
      <c r="L211" s="3">
        <f t="shared" si="17"/>
        <v>784</v>
      </c>
      <c r="M211" s="5">
        <f t="shared" si="18"/>
        <v>3.5714285714285712E-2</v>
      </c>
      <c r="N211" s="3"/>
      <c r="Q211" s="3">
        <v>3</v>
      </c>
      <c r="R211" s="3">
        <v>8</v>
      </c>
      <c r="S211" s="6" t="s">
        <v>3</v>
      </c>
      <c r="T211" s="3">
        <v>311</v>
      </c>
      <c r="U211" s="5">
        <v>5.1446945337620578E-2</v>
      </c>
      <c r="V211" s="2">
        <f t="shared" si="19"/>
        <v>0.6179798762567934</v>
      </c>
    </row>
    <row r="212" spans="2:22">
      <c r="B212" s="3">
        <v>13</v>
      </c>
      <c r="C212" s="3">
        <v>37</v>
      </c>
      <c r="D212" s="6" t="s">
        <v>3</v>
      </c>
      <c r="E212" s="3">
        <v>783</v>
      </c>
      <c r="F212" s="3">
        <v>112</v>
      </c>
      <c r="I212" s="3">
        <v>13</v>
      </c>
      <c r="J212" s="3">
        <v>37</v>
      </c>
      <c r="K212" s="6" t="s">
        <v>3</v>
      </c>
      <c r="L212" s="3">
        <f t="shared" si="17"/>
        <v>783</v>
      </c>
      <c r="M212" s="5">
        <f t="shared" si="18"/>
        <v>0.14303959131545338</v>
      </c>
      <c r="N212" s="3"/>
      <c r="Q212" s="3">
        <v>11</v>
      </c>
      <c r="R212" s="3">
        <v>20</v>
      </c>
      <c r="S212" s="6" t="s">
        <v>3</v>
      </c>
      <c r="T212" s="3">
        <v>562</v>
      </c>
      <c r="U212" s="5">
        <v>5.1601423487544484E-2</v>
      </c>
      <c r="V212" s="2">
        <f t="shared" si="19"/>
        <v>0.6198354652980449</v>
      </c>
    </row>
    <row r="213" spans="2:22">
      <c r="B213" s="3">
        <v>27</v>
      </c>
      <c r="C213" s="3">
        <v>34</v>
      </c>
      <c r="D213" s="6" t="s">
        <v>3</v>
      </c>
      <c r="E213" s="3">
        <v>782</v>
      </c>
      <c r="F213" s="3">
        <v>216</v>
      </c>
      <c r="I213" s="3">
        <v>27</v>
      </c>
      <c r="J213" s="3">
        <v>34</v>
      </c>
      <c r="K213" s="6" t="s">
        <v>3</v>
      </c>
      <c r="L213" s="3">
        <f t="shared" si="17"/>
        <v>782</v>
      </c>
      <c r="M213" s="5">
        <f t="shared" si="18"/>
        <v>0.27621483375959077</v>
      </c>
      <c r="N213" s="3"/>
      <c r="Q213" s="3">
        <v>25</v>
      </c>
      <c r="R213" s="3">
        <v>29</v>
      </c>
      <c r="S213" s="6" t="s">
        <v>3</v>
      </c>
      <c r="T213" s="3">
        <v>637</v>
      </c>
      <c r="U213" s="5">
        <v>5.1805337519623233E-2</v>
      </c>
      <c r="V213" s="2">
        <f t="shared" si="19"/>
        <v>0.62228487735709093</v>
      </c>
    </row>
    <row r="214" spans="2:22">
      <c r="B214" s="3">
        <v>8</v>
      </c>
      <c r="C214" s="3">
        <v>22</v>
      </c>
      <c r="D214" s="6" t="s">
        <v>3</v>
      </c>
      <c r="E214" s="3">
        <v>778</v>
      </c>
      <c r="F214" s="3">
        <v>42</v>
      </c>
      <c r="I214" s="3">
        <v>8</v>
      </c>
      <c r="J214" s="3">
        <v>22</v>
      </c>
      <c r="K214" s="6" t="s">
        <v>3</v>
      </c>
      <c r="L214" s="3">
        <f t="shared" si="17"/>
        <v>778</v>
      </c>
      <c r="M214" s="5">
        <f t="shared" si="18"/>
        <v>5.3984575835475578E-2</v>
      </c>
      <c r="N214" s="3"/>
      <c r="Q214" s="3">
        <v>18</v>
      </c>
      <c r="R214" s="3">
        <v>46</v>
      </c>
      <c r="S214" s="6" t="s">
        <v>3</v>
      </c>
      <c r="T214" s="3">
        <v>1000</v>
      </c>
      <c r="U214" s="5">
        <v>5.1999999999999998E-2</v>
      </c>
      <c r="V214" s="2">
        <f t="shared" si="19"/>
        <v>0.62462315992655393</v>
      </c>
    </row>
    <row r="215" spans="2:22">
      <c r="B215" s="3">
        <v>17</v>
      </c>
      <c r="C215" s="3">
        <v>44</v>
      </c>
      <c r="D215" s="6" t="s">
        <v>3</v>
      </c>
      <c r="E215" s="3">
        <v>772</v>
      </c>
      <c r="F215" s="3">
        <v>16</v>
      </c>
      <c r="I215" s="3">
        <v>17</v>
      </c>
      <c r="J215" s="3">
        <v>44</v>
      </c>
      <c r="K215" s="6" t="s">
        <v>3</v>
      </c>
      <c r="L215" s="3">
        <f t="shared" si="17"/>
        <v>772</v>
      </c>
      <c r="M215" s="5">
        <f t="shared" si="18"/>
        <v>2.072538860103627E-2</v>
      </c>
      <c r="N215" s="3"/>
      <c r="Q215" s="3">
        <v>12</v>
      </c>
      <c r="R215" s="3">
        <v>42</v>
      </c>
      <c r="S215" s="6" t="s">
        <v>3</v>
      </c>
      <c r="T215" s="3">
        <v>690</v>
      </c>
      <c r="U215" s="5">
        <v>5.2173913043478258E-2</v>
      </c>
      <c r="V215" s="2">
        <f t="shared" si="19"/>
        <v>0.6267122005952046</v>
      </c>
    </row>
    <row r="216" spans="2:22">
      <c r="B216" s="3">
        <v>17</v>
      </c>
      <c r="C216" s="3">
        <v>32</v>
      </c>
      <c r="D216" s="6" t="s">
        <v>3</v>
      </c>
      <c r="E216" s="3">
        <v>768</v>
      </c>
      <c r="F216" s="3">
        <v>181</v>
      </c>
      <c r="I216" s="3">
        <v>17</v>
      </c>
      <c r="J216" s="3">
        <v>32</v>
      </c>
      <c r="K216" s="6" t="s">
        <v>3</v>
      </c>
      <c r="L216" s="3">
        <f t="shared" si="17"/>
        <v>768</v>
      </c>
      <c r="M216" s="5">
        <f t="shared" si="18"/>
        <v>0.23567708333333334</v>
      </c>
      <c r="N216" s="3"/>
      <c r="Q216" s="3">
        <v>7</v>
      </c>
      <c r="R216" s="3">
        <v>12</v>
      </c>
      <c r="S216" s="6" t="s">
        <v>3</v>
      </c>
      <c r="T216" s="3">
        <v>1437</v>
      </c>
      <c r="U216" s="5">
        <v>5.2192066805845511E-2</v>
      </c>
      <c r="V216" s="2">
        <f t="shared" si="19"/>
        <v>0.62693026329548129</v>
      </c>
    </row>
    <row r="217" spans="2:22">
      <c r="B217" s="3">
        <v>9</v>
      </c>
      <c r="C217" s="3">
        <v>11</v>
      </c>
      <c r="D217" s="6" t="s">
        <v>3</v>
      </c>
      <c r="E217" s="3">
        <v>766</v>
      </c>
      <c r="F217" s="3">
        <v>3</v>
      </c>
      <c r="I217" s="3">
        <v>9</v>
      </c>
      <c r="J217" s="3">
        <v>11</v>
      </c>
      <c r="K217" s="6" t="s">
        <v>3</v>
      </c>
      <c r="L217" s="3">
        <f t="shared" si="17"/>
        <v>766</v>
      </c>
      <c r="M217" s="5">
        <f t="shared" si="18"/>
        <v>3.9164490861618795E-3</v>
      </c>
      <c r="N217" s="3"/>
      <c r="Q217" s="3">
        <v>3</v>
      </c>
      <c r="R217" s="3">
        <v>26</v>
      </c>
      <c r="S217" s="6" t="s">
        <v>3</v>
      </c>
      <c r="T217" s="3">
        <v>361</v>
      </c>
      <c r="U217" s="5">
        <v>5.2631578947368418E-2</v>
      </c>
      <c r="V217" s="2">
        <f t="shared" si="19"/>
        <v>0.63220967603902223</v>
      </c>
    </row>
    <row r="218" spans="2:22">
      <c r="B218" s="3">
        <v>8</v>
      </c>
      <c r="C218" s="3">
        <v>21</v>
      </c>
      <c r="D218" s="6" t="s">
        <v>3</v>
      </c>
      <c r="E218" s="3">
        <v>762</v>
      </c>
      <c r="F218" s="3">
        <v>31</v>
      </c>
      <c r="I218" s="3">
        <v>8</v>
      </c>
      <c r="J218" s="3">
        <v>21</v>
      </c>
      <c r="K218" s="6" t="s">
        <v>3</v>
      </c>
      <c r="L218" s="3">
        <f t="shared" si="17"/>
        <v>762</v>
      </c>
      <c r="M218" s="5">
        <f t="shared" si="18"/>
        <v>4.0682414698162729E-2</v>
      </c>
      <c r="N218" s="3"/>
      <c r="Q218" s="3">
        <v>3</v>
      </c>
      <c r="R218" s="3">
        <v>7</v>
      </c>
      <c r="S218" s="6" t="s">
        <v>3</v>
      </c>
      <c r="T218" s="3">
        <v>676</v>
      </c>
      <c r="U218" s="5">
        <v>5.3254437869822487E-2</v>
      </c>
      <c r="V218" s="2">
        <f t="shared" si="19"/>
        <v>0.63969144735309347</v>
      </c>
    </row>
    <row r="219" spans="2:22">
      <c r="B219" s="3">
        <v>4</v>
      </c>
      <c r="C219" s="3">
        <v>36</v>
      </c>
      <c r="D219" s="6" t="s">
        <v>3</v>
      </c>
      <c r="E219" s="3">
        <v>759</v>
      </c>
      <c r="F219" s="3">
        <v>34</v>
      </c>
      <c r="I219" s="3">
        <v>4</v>
      </c>
      <c r="J219" s="3">
        <v>36</v>
      </c>
      <c r="K219" s="6" t="s">
        <v>3</v>
      </c>
      <c r="L219" s="3">
        <f t="shared" si="17"/>
        <v>759</v>
      </c>
      <c r="M219" s="5">
        <f t="shared" si="18"/>
        <v>4.4795783926218712E-2</v>
      </c>
      <c r="N219" s="3"/>
      <c r="Q219" s="3">
        <v>9</v>
      </c>
      <c r="R219" s="3">
        <v>41</v>
      </c>
      <c r="S219" s="6" t="s">
        <v>3</v>
      </c>
      <c r="T219" s="3">
        <v>728</v>
      </c>
      <c r="U219" s="5">
        <v>5.3571428571428568E-2</v>
      </c>
      <c r="V219" s="2">
        <f t="shared" si="19"/>
        <v>0.64349913453971896</v>
      </c>
    </row>
    <row r="220" spans="2:22">
      <c r="B220" s="3">
        <v>14</v>
      </c>
      <c r="C220" s="3">
        <v>23</v>
      </c>
      <c r="D220" s="6" t="s">
        <v>3</v>
      </c>
      <c r="E220" s="3">
        <v>757</v>
      </c>
      <c r="F220" s="3">
        <v>35</v>
      </c>
      <c r="I220" s="3">
        <v>14</v>
      </c>
      <c r="J220" s="3">
        <v>23</v>
      </c>
      <c r="K220" s="6" t="s">
        <v>3</v>
      </c>
      <c r="L220" s="3">
        <f t="shared" si="17"/>
        <v>757</v>
      </c>
      <c r="M220" s="5">
        <f t="shared" si="18"/>
        <v>4.6235138705416116E-2</v>
      </c>
      <c r="N220" s="3"/>
      <c r="Q220" s="3">
        <v>7</v>
      </c>
      <c r="R220" s="3">
        <v>17</v>
      </c>
      <c r="S220" s="6" t="s">
        <v>3</v>
      </c>
      <c r="T220" s="3">
        <v>835</v>
      </c>
      <c r="U220" s="5">
        <v>5.3892215568862277E-2</v>
      </c>
      <c r="V220" s="2">
        <f t="shared" si="19"/>
        <v>0.64735242277049587</v>
      </c>
    </row>
    <row r="221" spans="2:22">
      <c r="B221" s="3">
        <v>24</v>
      </c>
      <c r="C221" s="3">
        <v>3</v>
      </c>
      <c r="D221" s="6" t="s">
        <v>3</v>
      </c>
      <c r="E221" s="3">
        <v>755</v>
      </c>
      <c r="F221" s="3">
        <v>99</v>
      </c>
      <c r="I221" s="3">
        <v>24</v>
      </c>
      <c r="J221" s="3">
        <v>3</v>
      </c>
      <c r="K221" s="6" t="s">
        <v>3</v>
      </c>
      <c r="L221" s="3">
        <f t="shared" si="17"/>
        <v>755</v>
      </c>
      <c r="M221" s="5">
        <f t="shared" si="18"/>
        <v>0.13112582781456952</v>
      </c>
      <c r="N221" s="3"/>
      <c r="Q221" s="3">
        <v>8</v>
      </c>
      <c r="R221" s="3">
        <v>22</v>
      </c>
      <c r="S221" s="6" t="s">
        <v>3</v>
      </c>
      <c r="T221" s="3">
        <v>778</v>
      </c>
      <c r="U221" s="5">
        <v>5.3984575835475578E-2</v>
      </c>
      <c r="V221" s="2">
        <f t="shared" si="19"/>
        <v>0.64846185280095081</v>
      </c>
    </row>
    <row r="222" spans="2:22">
      <c r="B222" s="3">
        <v>22</v>
      </c>
      <c r="C222" s="3">
        <v>26</v>
      </c>
      <c r="D222" s="6" t="s">
        <v>3</v>
      </c>
      <c r="E222" s="3">
        <v>751</v>
      </c>
      <c r="F222" s="3">
        <v>23</v>
      </c>
      <c r="I222" s="3">
        <v>22</v>
      </c>
      <c r="J222" s="3">
        <v>26</v>
      </c>
      <c r="K222" s="6" t="s">
        <v>3</v>
      </c>
      <c r="L222" s="3">
        <f t="shared" si="17"/>
        <v>751</v>
      </c>
      <c r="M222" s="5">
        <f t="shared" si="18"/>
        <v>3.0625832223701729E-2</v>
      </c>
      <c r="N222" s="3"/>
      <c r="Q222" s="3">
        <v>16</v>
      </c>
      <c r="R222" s="3">
        <v>44</v>
      </c>
      <c r="S222" s="6" t="s">
        <v>3</v>
      </c>
      <c r="T222" s="3">
        <v>1332</v>
      </c>
      <c r="U222" s="5">
        <v>5.4054054054054057E-2</v>
      </c>
      <c r="V222" s="2">
        <f t="shared" si="19"/>
        <v>0.64929642404007692</v>
      </c>
    </row>
    <row r="223" spans="2:22">
      <c r="B223" s="3">
        <v>21</v>
      </c>
      <c r="C223" s="3">
        <v>14</v>
      </c>
      <c r="D223" s="6" t="s">
        <v>3</v>
      </c>
      <c r="E223" s="3">
        <v>748</v>
      </c>
      <c r="F223" s="3">
        <v>198</v>
      </c>
      <c r="I223" s="3">
        <v>21</v>
      </c>
      <c r="J223" s="3">
        <v>14</v>
      </c>
      <c r="K223" s="6" t="s">
        <v>3</v>
      </c>
      <c r="L223" s="3">
        <f t="shared" si="17"/>
        <v>748</v>
      </c>
      <c r="M223" s="5">
        <f t="shared" si="18"/>
        <v>0.26470588235294118</v>
      </c>
      <c r="N223" s="3"/>
      <c r="Q223" s="3">
        <v>7</v>
      </c>
      <c r="R223" s="3">
        <v>11</v>
      </c>
      <c r="S223" s="6" t="s">
        <v>3</v>
      </c>
      <c r="T223" s="3">
        <v>1854</v>
      </c>
      <c r="U223" s="5">
        <v>5.447680690399137E-2</v>
      </c>
      <c r="V223" s="2">
        <f t="shared" si="19"/>
        <v>0.65437452444384225</v>
      </c>
    </row>
    <row r="224" spans="2:22">
      <c r="B224" s="3">
        <v>11</v>
      </c>
      <c r="C224" s="3">
        <v>15</v>
      </c>
      <c r="D224" s="6" t="s">
        <v>3</v>
      </c>
      <c r="E224" s="3">
        <v>735</v>
      </c>
      <c r="F224" s="3">
        <v>13</v>
      </c>
      <c r="I224" s="3">
        <v>11</v>
      </c>
      <c r="J224" s="3">
        <v>15</v>
      </c>
      <c r="K224" s="6" t="s">
        <v>3</v>
      </c>
      <c r="L224" s="3">
        <f t="shared" si="17"/>
        <v>735</v>
      </c>
      <c r="M224" s="5">
        <f t="shared" si="18"/>
        <v>1.7687074829931974E-2</v>
      </c>
      <c r="N224" s="3"/>
      <c r="Q224" s="3">
        <v>7</v>
      </c>
      <c r="R224" s="3">
        <v>20</v>
      </c>
      <c r="S224" s="6" t="s">
        <v>3</v>
      </c>
      <c r="T224" s="3">
        <v>272</v>
      </c>
      <c r="U224" s="5">
        <v>5.514705882352941E-2</v>
      </c>
      <c r="V224" s="2">
        <f t="shared" si="19"/>
        <v>0.66242557967324012</v>
      </c>
    </row>
    <row r="225" spans="2:22">
      <c r="B225" s="3">
        <v>4</v>
      </c>
      <c r="C225" s="3">
        <v>32</v>
      </c>
      <c r="D225" s="6" t="s">
        <v>3</v>
      </c>
      <c r="E225" s="3">
        <v>733</v>
      </c>
      <c r="F225" s="3">
        <v>26</v>
      </c>
      <c r="I225" s="3">
        <v>4</v>
      </c>
      <c r="J225" s="3">
        <v>32</v>
      </c>
      <c r="K225" s="6" t="s">
        <v>3</v>
      </c>
      <c r="L225" s="3">
        <f t="shared" si="17"/>
        <v>733</v>
      </c>
      <c r="M225" s="5">
        <f t="shared" si="18"/>
        <v>3.5470668485675309E-2</v>
      </c>
      <c r="N225" s="3"/>
      <c r="Q225" s="3">
        <v>28</v>
      </c>
      <c r="R225" s="3">
        <v>28</v>
      </c>
      <c r="S225" s="6" t="s">
        <v>3</v>
      </c>
      <c r="T225" s="3">
        <v>1879</v>
      </c>
      <c r="U225" s="5">
        <v>5.534858967535923E-2</v>
      </c>
      <c r="V225" s="2">
        <f t="shared" si="19"/>
        <v>0.6648463650096369</v>
      </c>
    </row>
    <row r="226" spans="2:22">
      <c r="B226" s="3">
        <v>25</v>
      </c>
      <c r="C226" s="3">
        <v>17</v>
      </c>
      <c r="D226" s="6" t="s">
        <v>3</v>
      </c>
      <c r="E226" s="3">
        <v>732</v>
      </c>
      <c r="F226" s="3">
        <v>31</v>
      </c>
      <c r="I226" s="3">
        <v>25</v>
      </c>
      <c r="J226" s="3">
        <v>17</v>
      </c>
      <c r="K226" s="6" t="s">
        <v>3</v>
      </c>
      <c r="L226" s="3">
        <f t="shared" si="17"/>
        <v>732</v>
      </c>
      <c r="M226" s="5">
        <f t="shared" si="18"/>
        <v>4.2349726775956283E-2</v>
      </c>
      <c r="N226" s="3"/>
      <c r="Q226" s="3">
        <v>6</v>
      </c>
      <c r="R226" s="3">
        <v>15</v>
      </c>
      <c r="S226" s="6" t="s">
        <v>3</v>
      </c>
      <c r="T226" s="3">
        <v>1698</v>
      </c>
      <c r="U226" s="5">
        <v>5.5948174322732629E-2</v>
      </c>
      <c r="V226" s="2">
        <f t="shared" si="19"/>
        <v>0.67204856610744124</v>
      </c>
    </row>
    <row r="227" spans="2:22">
      <c r="B227" s="3">
        <v>29</v>
      </c>
      <c r="C227" s="3">
        <v>27</v>
      </c>
      <c r="D227" s="6" t="s">
        <v>3</v>
      </c>
      <c r="E227" s="3">
        <v>732</v>
      </c>
      <c r="F227" s="3">
        <v>148</v>
      </c>
      <c r="I227" s="3">
        <v>29</v>
      </c>
      <c r="J227" s="3">
        <v>27</v>
      </c>
      <c r="K227" s="6" t="s">
        <v>3</v>
      </c>
      <c r="L227" s="3">
        <f t="shared" si="17"/>
        <v>732</v>
      </c>
      <c r="M227" s="5">
        <f t="shared" si="18"/>
        <v>0.20218579234972678</v>
      </c>
      <c r="N227" s="3"/>
      <c r="Q227" s="3">
        <v>26</v>
      </c>
      <c r="R227" s="3">
        <v>30</v>
      </c>
      <c r="S227" s="6" t="s">
        <v>3</v>
      </c>
      <c r="T227" s="3">
        <v>282</v>
      </c>
      <c r="U227" s="5">
        <v>5.6737588652482268E-2</v>
      </c>
      <c r="V227" s="2">
        <f t="shared" si="19"/>
        <v>0.68153099828320118</v>
      </c>
    </row>
    <row r="228" spans="2:22">
      <c r="B228" s="3">
        <v>24</v>
      </c>
      <c r="C228" s="3">
        <v>29</v>
      </c>
      <c r="D228" s="6" t="s">
        <v>3</v>
      </c>
      <c r="E228" s="3">
        <v>731</v>
      </c>
      <c r="F228" s="3">
        <v>14</v>
      </c>
      <c r="I228" s="3">
        <v>24</v>
      </c>
      <c r="J228" s="3">
        <v>29</v>
      </c>
      <c r="K228" s="6" t="s">
        <v>3</v>
      </c>
      <c r="L228" s="3">
        <f t="shared" si="17"/>
        <v>731</v>
      </c>
      <c r="M228" s="5">
        <f t="shared" si="18"/>
        <v>1.9151846785225718E-2</v>
      </c>
      <c r="N228" s="3"/>
      <c r="Q228" s="3">
        <v>23</v>
      </c>
      <c r="R228" s="3">
        <v>30</v>
      </c>
      <c r="S228" s="6" t="s">
        <v>3</v>
      </c>
      <c r="T228" s="3">
        <v>874</v>
      </c>
      <c r="U228" s="5">
        <v>5.7208237986270026E-2</v>
      </c>
      <c r="V228" s="2">
        <f t="shared" si="19"/>
        <v>0.68718443047719813</v>
      </c>
    </row>
    <row r="229" spans="2:22">
      <c r="B229" s="3">
        <v>26</v>
      </c>
      <c r="C229" s="3">
        <v>19</v>
      </c>
      <c r="D229" s="6" t="s">
        <v>3</v>
      </c>
      <c r="E229" s="3">
        <v>730</v>
      </c>
      <c r="F229" s="3">
        <v>63</v>
      </c>
      <c r="I229" s="3">
        <v>26</v>
      </c>
      <c r="J229" s="3">
        <v>19</v>
      </c>
      <c r="K229" s="6" t="s">
        <v>3</v>
      </c>
      <c r="L229" s="3">
        <f t="shared" si="17"/>
        <v>730</v>
      </c>
      <c r="M229" s="5">
        <f t="shared" si="18"/>
        <v>8.6301369863013705E-2</v>
      </c>
      <c r="N229" s="3"/>
      <c r="Q229" s="3">
        <v>22</v>
      </c>
      <c r="R229" s="3">
        <v>4</v>
      </c>
      <c r="S229" s="6" t="s">
        <v>3</v>
      </c>
      <c r="T229" s="3">
        <v>332</v>
      </c>
      <c r="U229" s="5">
        <v>5.7228915662650599E-2</v>
      </c>
      <c r="V229" s="2">
        <f t="shared" si="19"/>
        <v>0.68743281039182835</v>
      </c>
    </row>
    <row r="230" spans="2:22">
      <c r="B230" s="3">
        <v>9</v>
      </c>
      <c r="C230" s="3">
        <v>41</v>
      </c>
      <c r="D230" s="6" t="s">
        <v>3</v>
      </c>
      <c r="E230" s="3">
        <v>728</v>
      </c>
      <c r="F230" s="3">
        <v>39</v>
      </c>
      <c r="I230" s="3">
        <v>9</v>
      </c>
      <c r="J230" s="3">
        <v>41</v>
      </c>
      <c r="K230" s="6" t="s">
        <v>3</v>
      </c>
      <c r="L230" s="3">
        <f t="shared" si="17"/>
        <v>728</v>
      </c>
      <c r="M230" s="5">
        <f t="shared" si="18"/>
        <v>5.3571428571428568E-2</v>
      </c>
      <c r="N230" s="3"/>
      <c r="Q230" s="3">
        <v>24</v>
      </c>
      <c r="R230" s="3">
        <v>43</v>
      </c>
      <c r="S230" s="6" t="s">
        <v>3</v>
      </c>
      <c r="T230" s="3">
        <v>710</v>
      </c>
      <c r="U230" s="5">
        <v>5.7746478873239436E-2</v>
      </c>
      <c r="V230" s="2">
        <f t="shared" si="19"/>
        <v>0.69364977131605399</v>
      </c>
    </row>
    <row r="231" spans="2:22">
      <c r="B231" s="3">
        <v>19</v>
      </c>
      <c r="C231" s="3">
        <v>20</v>
      </c>
      <c r="D231" s="6" t="s">
        <v>3</v>
      </c>
      <c r="E231" s="3">
        <v>727</v>
      </c>
      <c r="F231" s="3">
        <v>14</v>
      </c>
      <c r="I231" s="3">
        <v>19</v>
      </c>
      <c r="J231" s="3">
        <v>20</v>
      </c>
      <c r="K231" s="6" t="s">
        <v>3</v>
      </c>
      <c r="L231" s="3">
        <f t="shared" si="17"/>
        <v>727</v>
      </c>
      <c r="M231" s="5">
        <f t="shared" si="18"/>
        <v>1.9257221458046769E-2</v>
      </c>
      <c r="N231" s="3"/>
      <c r="Q231" s="3">
        <v>20</v>
      </c>
      <c r="R231" s="3">
        <v>24</v>
      </c>
      <c r="S231" s="6" t="s">
        <v>3</v>
      </c>
      <c r="T231" s="3">
        <v>797</v>
      </c>
      <c r="U231" s="5">
        <v>5.8971141781681308E-2</v>
      </c>
      <c r="V231" s="2">
        <f t="shared" si="19"/>
        <v>0.70836040238751175</v>
      </c>
    </row>
    <row r="232" spans="2:22">
      <c r="B232" s="3">
        <v>26</v>
      </c>
      <c r="C232" s="3">
        <v>42</v>
      </c>
      <c r="D232" s="6" t="s">
        <v>3</v>
      </c>
      <c r="E232" s="3">
        <v>727</v>
      </c>
      <c r="F232" s="3">
        <v>81</v>
      </c>
      <c r="I232" s="3">
        <v>26</v>
      </c>
      <c r="J232" s="3">
        <v>42</v>
      </c>
      <c r="K232" s="6" t="s">
        <v>3</v>
      </c>
      <c r="L232" s="3">
        <f t="shared" si="17"/>
        <v>727</v>
      </c>
      <c r="M232" s="5">
        <f t="shared" si="18"/>
        <v>0.11141678129298486</v>
      </c>
      <c r="N232" s="3"/>
      <c r="Q232" s="3">
        <v>15</v>
      </c>
      <c r="R232" s="3">
        <v>37</v>
      </c>
      <c r="S232" s="6" t="s">
        <v>3</v>
      </c>
      <c r="T232" s="3">
        <v>1795</v>
      </c>
      <c r="U232" s="5">
        <v>5.9052924791086349E-2</v>
      </c>
      <c r="V232" s="2">
        <f t="shared" si="19"/>
        <v>0.7093427785752594</v>
      </c>
    </row>
    <row r="233" spans="2:22">
      <c r="B233" s="3">
        <v>6</v>
      </c>
      <c r="C233" s="3">
        <v>35</v>
      </c>
      <c r="D233" s="6" t="s">
        <v>3</v>
      </c>
      <c r="E233" s="3">
        <v>724</v>
      </c>
      <c r="F233" s="3">
        <v>23</v>
      </c>
      <c r="I233" s="3">
        <v>6</v>
      </c>
      <c r="J233" s="3">
        <v>35</v>
      </c>
      <c r="K233" s="6" t="s">
        <v>3</v>
      </c>
      <c r="L233" s="3">
        <f t="shared" si="17"/>
        <v>724</v>
      </c>
      <c r="M233" s="5">
        <f t="shared" si="18"/>
        <v>3.1767955801104975E-2</v>
      </c>
      <c r="N233" s="3"/>
      <c r="Q233" s="3">
        <v>13</v>
      </c>
      <c r="R233" s="3">
        <v>27</v>
      </c>
      <c r="S233" s="6" t="s">
        <v>3</v>
      </c>
      <c r="T233" s="3">
        <v>928</v>
      </c>
      <c r="U233" s="5">
        <v>5.9267241379310345E-2</v>
      </c>
      <c r="V233" s="2">
        <f t="shared" si="19"/>
        <v>0.71191714597066613</v>
      </c>
    </row>
    <row r="234" spans="2:22">
      <c r="B234" s="3">
        <v>9</v>
      </c>
      <c r="C234" s="3">
        <v>30</v>
      </c>
      <c r="D234" s="6" t="s">
        <v>3</v>
      </c>
      <c r="E234" s="3">
        <v>724</v>
      </c>
      <c r="F234" s="3">
        <v>26</v>
      </c>
      <c r="I234" s="3">
        <v>9</v>
      </c>
      <c r="J234" s="3">
        <v>30</v>
      </c>
      <c r="K234" s="6" t="s">
        <v>3</v>
      </c>
      <c r="L234" s="3">
        <f t="shared" si="17"/>
        <v>724</v>
      </c>
      <c r="M234" s="5">
        <f t="shared" si="18"/>
        <v>3.591160220994475E-2</v>
      </c>
      <c r="N234" s="3"/>
      <c r="Q234" s="3">
        <v>23</v>
      </c>
      <c r="R234" s="3">
        <v>8</v>
      </c>
      <c r="S234" s="6" t="s">
        <v>3</v>
      </c>
      <c r="T234" s="3">
        <v>910</v>
      </c>
      <c r="U234" s="5">
        <v>5.9340659340659338E-2</v>
      </c>
      <c r="V234" s="2">
        <f t="shared" si="19"/>
        <v>0.71279904133630412</v>
      </c>
    </row>
    <row r="235" spans="2:22">
      <c r="B235" s="3">
        <v>26</v>
      </c>
      <c r="C235" s="3">
        <v>26</v>
      </c>
      <c r="D235" s="6" t="s">
        <v>3</v>
      </c>
      <c r="E235" s="3">
        <v>724</v>
      </c>
      <c r="F235" s="3">
        <v>26</v>
      </c>
      <c r="I235" s="3">
        <v>26</v>
      </c>
      <c r="J235" s="3">
        <v>26</v>
      </c>
      <c r="K235" s="6" t="s">
        <v>3</v>
      </c>
      <c r="L235" s="3">
        <f t="shared" si="17"/>
        <v>724</v>
      </c>
      <c r="M235" s="5">
        <f t="shared" si="18"/>
        <v>3.591160220994475E-2</v>
      </c>
      <c r="N235" s="3"/>
      <c r="Q235" s="3">
        <v>10</v>
      </c>
      <c r="R235" s="3">
        <v>19</v>
      </c>
      <c r="S235" s="6" t="s">
        <v>3</v>
      </c>
      <c r="T235" s="3">
        <v>1554</v>
      </c>
      <c r="U235" s="5">
        <v>6.0489060489060491E-2</v>
      </c>
      <c r="V235" s="2">
        <f t="shared" si="19"/>
        <v>0.72659361737818129</v>
      </c>
    </row>
    <row r="236" spans="2:22">
      <c r="B236" s="3">
        <v>11</v>
      </c>
      <c r="C236" s="3">
        <v>13</v>
      </c>
      <c r="D236" s="6" t="s">
        <v>3</v>
      </c>
      <c r="E236" s="3">
        <v>721</v>
      </c>
      <c r="F236" s="3">
        <v>49</v>
      </c>
      <c r="I236" s="3">
        <v>11</v>
      </c>
      <c r="J236" s="3">
        <v>13</v>
      </c>
      <c r="K236" s="6" t="s">
        <v>3</v>
      </c>
      <c r="L236" s="3">
        <f t="shared" si="17"/>
        <v>721</v>
      </c>
      <c r="M236" s="5">
        <f t="shared" si="18"/>
        <v>6.7961165048543687E-2</v>
      </c>
      <c r="N236" s="3"/>
      <c r="Q236" s="3">
        <v>25</v>
      </c>
      <c r="R236" s="3">
        <v>4</v>
      </c>
      <c r="S236" s="6" t="s">
        <v>3</v>
      </c>
      <c r="T236" s="3">
        <v>379</v>
      </c>
      <c r="U236" s="5">
        <v>6.0686015831134567E-2</v>
      </c>
      <c r="V236" s="2">
        <f t="shared" si="19"/>
        <v>0.72895944176531058</v>
      </c>
    </row>
    <row r="237" spans="2:22">
      <c r="B237" s="3">
        <v>4</v>
      </c>
      <c r="C237" s="3">
        <v>6</v>
      </c>
      <c r="D237" s="6" t="s">
        <v>3</v>
      </c>
      <c r="E237" s="3">
        <v>718</v>
      </c>
      <c r="F237" s="3">
        <v>56</v>
      </c>
      <c r="I237" s="3">
        <v>4</v>
      </c>
      <c r="J237" s="3">
        <v>6</v>
      </c>
      <c r="K237" s="6" t="s">
        <v>3</v>
      </c>
      <c r="L237" s="3">
        <f t="shared" si="17"/>
        <v>718</v>
      </c>
      <c r="M237" s="5">
        <f t="shared" si="18"/>
        <v>7.7994428969359333E-2</v>
      </c>
      <c r="N237" s="3"/>
      <c r="Q237" s="3">
        <v>14</v>
      </c>
      <c r="R237" s="3">
        <v>4</v>
      </c>
      <c r="S237" s="6" t="s">
        <v>3</v>
      </c>
      <c r="T237" s="3">
        <v>933</v>
      </c>
      <c r="U237" s="5">
        <v>6.1093247588424437E-2</v>
      </c>
      <c r="V237" s="2">
        <f t="shared" si="19"/>
        <v>0.73385110305494217</v>
      </c>
    </row>
    <row r="238" spans="2:22">
      <c r="B238" s="3">
        <v>29</v>
      </c>
      <c r="C238" s="3">
        <v>31</v>
      </c>
      <c r="D238" s="6" t="s">
        <v>3</v>
      </c>
      <c r="E238" s="3">
        <v>715</v>
      </c>
      <c r="F238" s="3">
        <v>34</v>
      </c>
      <c r="I238" s="3">
        <v>29</v>
      </c>
      <c r="J238" s="3">
        <v>31</v>
      </c>
      <c r="K238" s="6" t="s">
        <v>3</v>
      </c>
      <c r="L238" s="3">
        <f t="shared" si="17"/>
        <v>715</v>
      </c>
      <c r="M238" s="5">
        <f t="shared" si="18"/>
        <v>4.7552447552447551E-2</v>
      </c>
      <c r="N238" s="3"/>
      <c r="Q238" s="3">
        <v>13</v>
      </c>
      <c r="R238" s="3">
        <v>24</v>
      </c>
      <c r="S238" s="6" t="s">
        <v>3</v>
      </c>
      <c r="T238" s="3">
        <v>572</v>
      </c>
      <c r="U238" s="5">
        <v>6.1188811188811192E-2</v>
      </c>
      <c r="V238" s="2">
        <f t="shared" si="19"/>
        <v>0.73499901147893321</v>
      </c>
    </row>
    <row r="239" spans="2:22">
      <c r="B239" s="3">
        <v>24</v>
      </c>
      <c r="C239" s="3">
        <v>43</v>
      </c>
      <c r="D239" s="6" t="s">
        <v>3</v>
      </c>
      <c r="E239" s="3">
        <v>710</v>
      </c>
      <c r="F239" s="3">
        <v>41</v>
      </c>
      <c r="I239" s="3">
        <v>24</v>
      </c>
      <c r="J239" s="3">
        <v>43</v>
      </c>
      <c r="K239" s="6" t="s">
        <v>3</v>
      </c>
      <c r="L239" s="3">
        <f t="shared" si="17"/>
        <v>710</v>
      </c>
      <c r="M239" s="5">
        <f t="shared" si="18"/>
        <v>5.7746478873239436E-2</v>
      </c>
      <c r="N239" s="3"/>
      <c r="Q239" s="3">
        <v>25</v>
      </c>
      <c r="R239" s="3">
        <v>20</v>
      </c>
      <c r="S239" s="6" t="s">
        <v>3</v>
      </c>
      <c r="T239" s="3">
        <v>342</v>
      </c>
      <c r="U239" s="5">
        <v>6.1403508771929821E-2</v>
      </c>
      <c r="V239" s="2">
        <f t="shared" si="19"/>
        <v>0.73757795537885917</v>
      </c>
    </row>
    <row r="240" spans="2:22">
      <c r="B240" s="3">
        <v>19</v>
      </c>
      <c r="C240" s="3">
        <v>15</v>
      </c>
      <c r="D240" s="6" t="s">
        <v>3</v>
      </c>
      <c r="E240" s="3">
        <v>709</v>
      </c>
      <c r="F240" s="3">
        <v>7</v>
      </c>
      <c r="I240" s="3">
        <v>19</v>
      </c>
      <c r="J240" s="3">
        <v>15</v>
      </c>
      <c r="K240" s="6" t="s">
        <v>3</v>
      </c>
      <c r="L240" s="3">
        <f t="shared" si="17"/>
        <v>709</v>
      </c>
      <c r="M240" s="5">
        <f t="shared" si="18"/>
        <v>9.8730606488011286E-3</v>
      </c>
      <c r="N240" s="3"/>
      <c r="Q240" s="3">
        <v>28</v>
      </c>
      <c r="R240" s="3">
        <v>13</v>
      </c>
      <c r="S240" s="6" t="s">
        <v>3</v>
      </c>
      <c r="T240" s="3">
        <v>471</v>
      </c>
      <c r="U240" s="5">
        <v>6.1571125265392782E-2</v>
      </c>
      <c r="V240" s="2">
        <f t="shared" si="19"/>
        <v>0.7395913619904485</v>
      </c>
    </row>
    <row r="241" spans="2:22">
      <c r="B241" s="3">
        <v>6</v>
      </c>
      <c r="C241" s="3">
        <v>20</v>
      </c>
      <c r="D241" s="6" t="s">
        <v>3</v>
      </c>
      <c r="E241" s="3">
        <v>708</v>
      </c>
      <c r="F241" s="3">
        <v>99</v>
      </c>
      <c r="I241" s="3">
        <v>6</v>
      </c>
      <c r="J241" s="3">
        <v>20</v>
      </c>
      <c r="K241" s="6" t="s">
        <v>3</v>
      </c>
      <c r="L241" s="3">
        <f t="shared" si="17"/>
        <v>708</v>
      </c>
      <c r="M241" s="5">
        <f t="shared" si="18"/>
        <v>0.13983050847457626</v>
      </c>
      <c r="N241" s="3"/>
      <c r="Q241" s="3">
        <v>21</v>
      </c>
      <c r="R241" s="3">
        <v>6</v>
      </c>
      <c r="S241" s="6" t="s">
        <v>3</v>
      </c>
      <c r="T241" s="3">
        <v>976</v>
      </c>
      <c r="U241" s="5">
        <v>6.25E-2</v>
      </c>
      <c r="V241" s="2">
        <f t="shared" si="19"/>
        <v>0.7507489902963389</v>
      </c>
    </row>
    <row r="242" spans="2:22">
      <c r="B242" s="3">
        <v>22</v>
      </c>
      <c r="C242" s="3">
        <v>6</v>
      </c>
      <c r="D242" s="6" t="s">
        <v>3</v>
      </c>
      <c r="E242" s="3">
        <v>705</v>
      </c>
      <c r="F242" s="3">
        <v>32</v>
      </c>
      <c r="I242" s="3">
        <v>22</v>
      </c>
      <c r="J242" s="3">
        <v>6</v>
      </c>
      <c r="K242" s="6" t="s">
        <v>3</v>
      </c>
      <c r="L242" s="3">
        <f t="shared" si="17"/>
        <v>705</v>
      </c>
      <c r="M242" s="5">
        <f t="shared" si="18"/>
        <v>4.5390070921985819E-2</v>
      </c>
      <c r="N242" s="3"/>
      <c r="Q242" s="3">
        <v>7</v>
      </c>
      <c r="R242" s="3">
        <v>26</v>
      </c>
      <c r="S242" s="6" t="s">
        <v>3</v>
      </c>
      <c r="T242" s="3">
        <v>358</v>
      </c>
      <c r="U242" s="5">
        <v>6.4245810055865923E-2</v>
      </c>
      <c r="V242" s="2">
        <f t="shared" si="19"/>
        <v>0.77171963248338749</v>
      </c>
    </row>
    <row r="243" spans="2:22">
      <c r="B243" s="3">
        <v>28</v>
      </c>
      <c r="C243" s="3">
        <v>32</v>
      </c>
      <c r="D243" s="6" t="s">
        <v>3</v>
      </c>
      <c r="E243" s="3">
        <v>704</v>
      </c>
      <c r="F243" s="3">
        <v>114</v>
      </c>
      <c r="I243" s="3">
        <v>28</v>
      </c>
      <c r="J243" s="3">
        <v>32</v>
      </c>
      <c r="K243" s="6" t="s">
        <v>3</v>
      </c>
      <c r="L243" s="3">
        <f t="shared" si="17"/>
        <v>704</v>
      </c>
      <c r="M243" s="5">
        <f t="shared" si="18"/>
        <v>0.16193181818181818</v>
      </c>
      <c r="N243" s="3"/>
      <c r="Q243" s="3">
        <v>27</v>
      </c>
      <c r="R243" s="3">
        <v>24</v>
      </c>
      <c r="S243" s="6" t="s">
        <v>3</v>
      </c>
      <c r="T243" s="3">
        <v>1665</v>
      </c>
      <c r="U243" s="5">
        <v>6.4864864864864868E-2</v>
      </c>
      <c r="V243" s="2">
        <f t="shared" si="19"/>
        <v>0.77915570884809227</v>
      </c>
    </row>
    <row r="244" spans="2:22">
      <c r="B244" s="3">
        <v>7</v>
      </c>
      <c r="C244" s="3">
        <v>33</v>
      </c>
      <c r="D244" s="6" t="s">
        <v>3</v>
      </c>
      <c r="E244" s="3">
        <v>702</v>
      </c>
      <c r="F244" s="3">
        <v>83</v>
      </c>
      <c r="I244" s="3">
        <v>7</v>
      </c>
      <c r="J244" s="3">
        <v>33</v>
      </c>
      <c r="K244" s="6" t="s">
        <v>3</v>
      </c>
      <c r="L244" s="3">
        <f t="shared" si="17"/>
        <v>702</v>
      </c>
      <c r="M244" s="5">
        <f t="shared" si="18"/>
        <v>0.11823361823361823</v>
      </c>
      <c r="N244" s="3"/>
      <c r="Q244" s="3">
        <v>8</v>
      </c>
      <c r="R244" s="3">
        <v>8</v>
      </c>
      <c r="S244" s="6" t="s">
        <v>3</v>
      </c>
      <c r="T244" s="3">
        <v>1257</v>
      </c>
      <c r="U244" s="5">
        <v>6.523468575974542E-2</v>
      </c>
      <c r="V244" s="2">
        <f t="shared" si="19"/>
        <v>0.78359799146284526</v>
      </c>
    </row>
    <row r="245" spans="2:22">
      <c r="B245" s="3">
        <v>6</v>
      </c>
      <c r="C245" s="3">
        <v>42</v>
      </c>
      <c r="D245" s="6" t="s">
        <v>3</v>
      </c>
      <c r="E245" s="3">
        <v>699</v>
      </c>
      <c r="F245" s="3">
        <v>9</v>
      </c>
      <c r="I245" s="3">
        <v>6</v>
      </c>
      <c r="J245" s="3">
        <v>42</v>
      </c>
      <c r="K245" s="6" t="s">
        <v>3</v>
      </c>
      <c r="L245" s="3">
        <f t="shared" si="17"/>
        <v>699</v>
      </c>
      <c r="M245" s="5">
        <f t="shared" si="18"/>
        <v>1.2875536480686695E-2</v>
      </c>
      <c r="N245" s="3"/>
      <c r="Q245" s="3">
        <v>27</v>
      </c>
      <c r="R245" s="3">
        <v>40</v>
      </c>
      <c r="S245" s="6" t="s">
        <v>3</v>
      </c>
      <c r="T245" s="3">
        <v>592</v>
      </c>
      <c r="U245" s="5">
        <v>6.5878378378378372E-2</v>
      </c>
      <c r="V245" s="2">
        <f t="shared" si="19"/>
        <v>0.79133001679884363</v>
      </c>
    </row>
    <row r="246" spans="2:22">
      <c r="B246" s="3">
        <v>8</v>
      </c>
      <c r="C246" s="3">
        <v>13</v>
      </c>
      <c r="D246" s="6" t="s">
        <v>3</v>
      </c>
      <c r="E246" s="3">
        <v>699</v>
      </c>
      <c r="F246" s="3">
        <v>13</v>
      </c>
      <c r="I246" s="3">
        <v>8</v>
      </c>
      <c r="J246" s="3">
        <v>13</v>
      </c>
      <c r="K246" s="6" t="s">
        <v>3</v>
      </c>
      <c r="L246" s="3">
        <f t="shared" si="17"/>
        <v>699</v>
      </c>
      <c r="M246" s="5">
        <f t="shared" si="18"/>
        <v>1.8597997138769671E-2</v>
      </c>
      <c r="N246" s="3"/>
      <c r="Q246" s="3">
        <v>10</v>
      </c>
      <c r="R246" s="3">
        <v>31</v>
      </c>
      <c r="S246" s="6" t="s">
        <v>3</v>
      </c>
      <c r="T246" s="3">
        <v>1166</v>
      </c>
      <c r="U246" s="5">
        <v>6.6037735849056603E-2</v>
      </c>
      <c r="V246" s="2">
        <f t="shared" si="19"/>
        <v>0.79324421616216934</v>
      </c>
    </row>
    <row r="247" spans="2:22">
      <c r="B247" s="3">
        <v>14</v>
      </c>
      <c r="C247" s="3">
        <v>9</v>
      </c>
      <c r="D247" s="6" t="s">
        <v>3</v>
      </c>
      <c r="E247" s="3">
        <v>697</v>
      </c>
      <c r="F247" s="3">
        <v>64</v>
      </c>
      <c r="I247" s="3">
        <v>14</v>
      </c>
      <c r="J247" s="3">
        <v>9</v>
      </c>
      <c r="K247" s="6" t="s">
        <v>3</v>
      </c>
      <c r="L247" s="3">
        <f t="shared" si="17"/>
        <v>697</v>
      </c>
      <c r="M247" s="5">
        <f t="shared" si="18"/>
        <v>9.1822094691535155E-2</v>
      </c>
      <c r="N247" s="3"/>
      <c r="Q247" s="3">
        <v>23</v>
      </c>
      <c r="R247" s="3">
        <v>28</v>
      </c>
      <c r="S247" s="6" t="s">
        <v>3</v>
      </c>
      <c r="T247" s="3">
        <v>674</v>
      </c>
      <c r="U247" s="5">
        <v>6.6765578635014838E-2</v>
      </c>
      <c r="V247" s="2">
        <f t="shared" si="19"/>
        <v>0.80198705194861131</v>
      </c>
    </row>
    <row r="248" spans="2:22">
      <c r="B248" s="3">
        <v>17</v>
      </c>
      <c r="C248" s="3">
        <v>46</v>
      </c>
      <c r="D248" s="6" t="s">
        <v>3</v>
      </c>
      <c r="E248" s="3">
        <v>696</v>
      </c>
      <c r="F248" s="3">
        <v>52</v>
      </c>
      <c r="I248" s="3">
        <v>17</v>
      </c>
      <c r="J248" s="3">
        <v>46</v>
      </c>
      <c r="K248" s="6" t="s">
        <v>3</v>
      </c>
      <c r="L248" s="3">
        <f t="shared" si="17"/>
        <v>696</v>
      </c>
      <c r="M248" s="5">
        <f t="shared" si="18"/>
        <v>7.4712643678160925E-2</v>
      </c>
      <c r="N248" s="3"/>
      <c r="Q248" s="3">
        <v>8</v>
      </c>
      <c r="R248" s="3">
        <v>30</v>
      </c>
      <c r="S248" s="6" t="s">
        <v>3</v>
      </c>
      <c r="T248" s="3">
        <v>853</v>
      </c>
      <c r="U248" s="5">
        <v>6.6822977725674096E-2</v>
      </c>
      <c r="V248" s="2">
        <f t="shared" si="19"/>
        <v>0.80267652889831309</v>
      </c>
    </row>
    <row r="249" spans="2:22">
      <c r="B249" s="3">
        <v>10</v>
      </c>
      <c r="C249" s="3">
        <v>27</v>
      </c>
      <c r="D249" s="6" t="s">
        <v>3</v>
      </c>
      <c r="E249" s="3">
        <v>692</v>
      </c>
      <c r="F249" s="3">
        <v>70</v>
      </c>
      <c r="I249" s="3">
        <v>10</v>
      </c>
      <c r="J249" s="3">
        <v>27</v>
      </c>
      <c r="K249" s="6" t="s">
        <v>3</v>
      </c>
      <c r="L249" s="3">
        <f t="shared" si="17"/>
        <v>692</v>
      </c>
      <c r="M249" s="5">
        <f t="shared" si="18"/>
        <v>0.10115606936416185</v>
      </c>
      <c r="N249" s="3"/>
      <c r="Q249" s="3">
        <v>19</v>
      </c>
      <c r="R249" s="3">
        <v>21</v>
      </c>
      <c r="S249" s="6" t="s">
        <v>3</v>
      </c>
      <c r="T249" s="3">
        <v>1178</v>
      </c>
      <c r="U249" s="5">
        <v>6.7062818336162983E-2</v>
      </c>
      <c r="V249" s="2">
        <f t="shared" si="19"/>
        <v>0.80555749043681857</v>
      </c>
    </row>
    <row r="250" spans="2:22">
      <c r="B250" s="3">
        <v>12</v>
      </c>
      <c r="C250" s="3">
        <v>26</v>
      </c>
      <c r="D250" s="6" t="s">
        <v>3</v>
      </c>
      <c r="E250" s="3">
        <v>691</v>
      </c>
      <c r="F250" s="3">
        <v>47</v>
      </c>
      <c r="I250" s="3">
        <v>12</v>
      </c>
      <c r="J250" s="3">
        <v>26</v>
      </c>
      <c r="K250" s="6" t="s">
        <v>3</v>
      </c>
      <c r="L250" s="3">
        <f t="shared" si="17"/>
        <v>691</v>
      </c>
      <c r="M250" s="5">
        <f t="shared" si="18"/>
        <v>6.8017366136034735E-2</v>
      </c>
      <c r="N250" s="3"/>
      <c r="Q250" s="3">
        <v>24</v>
      </c>
      <c r="R250" s="3">
        <v>36</v>
      </c>
      <c r="S250" s="6" t="s">
        <v>3</v>
      </c>
      <c r="T250" s="3">
        <v>1117</v>
      </c>
      <c r="U250" s="5">
        <v>6.714413607878246E-2</v>
      </c>
      <c r="V250" s="2">
        <f t="shared" si="19"/>
        <v>0.80653427784745457</v>
      </c>
    </row>
    <row r="251" spans="2:22">
      <c r="B251" s="3">
        <v>12</v>
      </c>
      <c r="C251" s="3">
        <v>42</v>
      </c>
      <c r="D251" s="6" t="s">
        <v>3</v>
      </c>
      <c r="E251" s="3">
        <v>690</v>
      </c>
      <c r="F251" s="3">
        <v>36</v>
      </c>
      <c r="I251" s="3">
        <v>12</v>
      </c>
      <c r="J251" s="3">
        <v>42</v>
      </c>
      <c r="K251" s="6" t="s">
        <v>3</v>
      </c>
      <c r="L251" s="3">
        <f t="shared" si="17"/>
        <v>690</v>
      </c>
      <c r="M251" s="5">
        <f t="shared" si="18"/>
        <v>5.2173913043478258E-2</v>
      </c>
      <c r="N251" s="3"/>
      <c r="Q251" s="3">
        <v>26</v>
      </c>
      <c r="R251" s="3">
        <v>15</v>
      </c>
      <c r="S251" s="6" t="s">
        <v>3</v>
      </c>
      <c r="T251" s="3">
        <v>1037</v>
      </c>
      <c r="U251" s="5">
        <v>6.7502410800385729E-2</v>
      </c>
      <c r="V251" s="2">
        <f t="shared" si="19"/>
        <v>0.81083786801533231</v>
      </c>
    </row>
    <row r="252" spans="2:22">
      <c r="B252" s="3">
        <v>13</v>
      </c>
      <c r="C252" s="3">
        <v>30</v>
      </c>
      <c r="D252" s="6" t="s">
        <v>3</v>
      </c>
      <c r="E252" s="3">
        <v>690</v>
      </c>
      <c r="F252" s="3">
        <v>100</v>
      </c>
      <c r="I252" s="3">
        <v>13</v>
      </c>
      <c r="J252" s="3">
        <v>30</v>
      </c>
      <c r="K252" s="6" t="s">
        <v>3</v>
      </c>
      <c r="L252" s="3">
        <f t="shared" si="17"/>
        <v>690</v>
      </c>
      <c r="M252" s="5">
        <f t="shared" si="18"/>
        <v>0.14492753623188406</v>
      </c>
      <c r="N252" s="3"/>
      <c r="Q252" s="3">
        <v>6</v>
      </c>
      <c r="R252" s="3">
        <v>33</v>
      </c>
      <c r="S252" s="6" t="s">
        <v>3</v>
      </c>
      <c r="T252" s="3">
        <v>296</v>
      </c>
      <c r="U252" s="5">
        <v>6.7567567567567571E-2</v>
      </c>
      <c r="V252" s="2">
        <f t="shared" si="19"/>
        <v>0.81162053005009616</v>
      </c>
    </row>
    <row r="253" spans="2:22">
      <c r="B253" s="3">
        <v>3</v>
      </c>
      <c r="C253" s="3">
        <v>7</v>
      </c>
      <c r="D253" s="6" t="s">
        <v>3</v>
      </c>
      <c r="E253" s="3">
        <v>676</v>
      </c>
      <c r="F253" s="3">
        <v>36</v>
      </c>
      <c r="I253" s="3">
        <v>3</v>
      </c>
      <c r="J253" s="3">
        <v>7</v>
      </c>
      <c r="K253" s="6" t="s">
        <v>3</v>
      </c>
      <c r="L253" s="3">
        <f t="shared" si="17"/>
        <v>676</v>
      </c>
      <c r="M253" s="5">
        <f t="shared" si="18"/>
        <v>5.3254437869822487E-2</v>
      </c>
      <c r="N253" s="3"/>
      <c r="Q253" s="3">
        <v>15</v>
      </c>
      <c r="R253" s="3">
        <v>6</v>
      </c>
      <c r="S253" s="6" t="s">
        <v>3</v>
      </c>
      <c r="T253" s="3">
        <v>429</v>
      </c>
      <c r="U253" s="5">
        <v>6.75990675990676E-2</v>
      </c>
      <c r="V253" s="2">
        <f t="shared" si="19"/>
        <v>0.81199890791958329</v>
      </c>
    </row>
    <row r="254" spans="2:22">
      <c r="B254" s="3">
        <v>23</v>
      </c>
      <c r="C254" s="3">
        <v>28</v>
      </c>
      <c r="D254" s="6" t="s">
        <v>3</v>
      </c>
      <c r="E254" s="3">
        <v>674</v>
      </c>
      <c r="F254" s="3">
        <v>45</v>
      </c>
      <c r="I254" s="3">
        <v>23</v>
      </c>
      <c r="J254" s="3">
        <v>28</v>
      </c>
      <c r="K254" s="6" t="s">
        <v>3</v>
      </c>
      <c r="L254" s="3">
        <f t="shared" si="17"/>
        <v>674</v>
      </c>
      <c r="M254" s="5">
        <f t="shared" si="18"/>
        <v>6.6765578635014838E-2</v>
      </c>
      <c r="N254" s="3"/>
      <c r="Q254" s="3">
        <v>11</v>
      </c>
      <c r="R254" s="3">
        <v>13</v>
      </c>
      <c r="S254" s="6" t="s">
        <v>3</v>
      </c>
      <c r="T254" s="3">
        <v>721</v>
      </c>
      <c r="U254" s="5">
        <v>6.7961165048543687E-2</v>
      </c>
      <c r="V254" s="2">
        <f t="shared" si="19"/>
        <v>0.81634841663291213</v>
      </c>
    </row>
    <row r="255" spans="2:22">
      <c r="B255" s="3">
        <v>19</v>
      </c>
      <c r="C255" s="3">
        <v>25</v>
      </c>
      <c r="D255" s="6" t="s">
        <v>3</v>
      </c>
      <c r="E255" s="3">
        <v>664</v>
      </c>
      <c r="F255" s="3">
        <v>16</v>
      </c>
      <c r="I255" s="3">
        <v>19</v>
      </c>
      <c r="J255" s="3">
        <v>25</v>
      </c>
      <c r="K255" s="6" t="s">
        <v>3</v>
      </c>
      <c r="L255" s="3">
        <f t="shared" si="17"/>
        <v>664</v>
      </c>
      <c r="M255" s="5">
        <f t="shared" si="18"/>
        <v>2.4096385542168676E-2</v>
      </c>
      <c r="N255" s="3"/>
      <c r="Q255" s="3">
        <v>12</v>
      </c>
      <c r="R255" s="3">
        <v>26</v>
      </c>
      <c r="S255" s="6" t="s">
        <v>3</v>
      </c>
      <c r="T255" s="3">
        <v>691</v>
      </c>
      <c r="U255" s="5">
        <v>6.8017366136034735E-2</v>
      </c>
      <c r="V255" s="2">
        <f t="shared" si="19"/>
        <v>0.8170235031879115</v>
      </c>
    </row>
    <row r="256" spans="2:22">
      <c r="B256" s="3">
        <v>24</v>
      </c>
      <c r="C256" s="3">
        <v>45</v>
      </c>
      <c r="D256" s="6" t="s">
        <v>3</v>
      </c>
      <c r="E256" s="3">
        <v>661</v>
      </c>
      <c r="F256" s="3">
        <v>24</v>
      </c>
      <c r="I256" s="3">
        <v>24</v>
      </c>
      <c r="J256" s="3">
        <v>45</v>
      </c>
      <c r="K256" s="6" t="s">
        <v>3</v>
      </c>
      <c r="L256" s="3">
        <f t="shared" si="17"/>
        <v>661</v>
      </c>
      <c r="M256" s="5">
        <f t="shared" si="18"/>
        <v>3.6308623298033284E-2</v>
      </c>
      <c r="N256" s="3"/>
      <c r="Q256" s="3">
        <v>19</v>
      </c>
      <c r="R256" s="3">
        <v>34</v>
      </c>
      <c r="S256" s="6" t="s">
        <v>3</v>
      </c>
      <c r="T256" s="3">
        <v>785</v>
      </c>
      <c r="U256" s="5">
        <v>6.8789808917197451E-2</v>
      </c>
      <c r="V256" s="2">
        <f t="shared" si="19"/>
        <v>0.82630207339622519</v>
      </c>
    </row>
    <row r="257" spans="2:22">
      <c r="B257" s="3">
        <v>10</v>
      </c>
      <c r="C257" s="3">
        <v>22</v>
      </c>
      <c r="D257" s="6" t="s">
        <v>3</v>
      </c>
      <c r="E257" s="3">
        <v>658</v>
      </c>
      <c r="F257" s="3">
        <v>21</v>
      </c>
      <c r="I257" s="3">
        <v>10</v>
      </c>
      <c r="J257" s="3">
        <v>22</v>
      </c>
      <c r="K257" s="6" t="s">
        <v>3</v>
      </c>
      <c r="L257" s="3">
        <f t="shared" si="17"/>
        <v>658</v>
      </c>
      <c r="M257" s="5">
        <f t="shared" si="18"/>
        <v>3.1914893617021274E-2</v>
      </c>
      <c r="N257" s="3"/>
      <c r="Q257" s="3">
        <v>29</v>
      </c>
      <c r="R257" s="3">
        <v>10</v>
      </c>
      <c r="S257" s="6" t="s">
        <v>3</v>
      </c>
      <c r="T257" s="3">
        <v>319</v>
      </c>
      <c r="U257" s="5">
        <v>6.8965517241379309E-2</v>
      </c>
      <c r="V257" s="2">
        <f t="shared" si="19"/>
        <v>0.82841267894768422</v>
      </c>
    </row>
    <row r="258" spans="2:22">
      <c r="B258" s="3">
        <v>18</v>
      </c>
      <c r="C258" s="3">
        <v>19</v>
      </c>
      <c r="D258" s="6" t="s">
        <v>3</v>
      </c>
      <c r="E258" s="3">
        <v>657</v>
      </c>
      <c r="F258" s="3">
        <v>27</v>
      </c>
      <c r="I258" s="3">
        <v>18</v>
      </c>
      <c r="J258" s="3">
        <v>19</v>
      </c>
      <c r="K258" s="6" t="s">
        <v>3</v>
      </c>
      <c r="L258" s="3">
        <f t="shared" si="17"/>
        <v>657</v>
      </c>
      <c r="M258" s="5">
        <f t="shared" si="18"/>
        <v>4.1095890410958902E-2</v>
      </c>
      <c r="N258" s="3"/>
      <c r="Q258" s="3">
        <v>11</v>
      </c>
      <c r="R258" s="3">
        <v>46</v>
      </c>
      <c r="S258" s="6" t="s">
        <v>3</v>
      </c>
      <c r="T258" s="3">
        <v>1101</v>
      </c>
      <c r="U258" s="5">
        <v>6.9028156221616718E-2</v>
      </c>
      <c r="V258" s="2">
        <f t="shared" si="19"/>
        <v>0.82916509736634714</v>
      </c>
    </row>
    <row r="259" spans="2:22">
      <c r="B259" s="3">
        <v>13</v>
      </c>
      <c r="C259" s="3">
        <v>44</v>
      </c>
      <c r="D259" s="6" t="s">
        <v>3</v>
      </c>
      <c r="E259" s="3">
        <v>655</v>
      </c>
      <c r="F259" s="3">
        <v>54</v>
      </c>
      <c r="I259" s="3">
        <v>13</v>
      </c>
      <c r="J259" s="3">
        <v>44</v>
      </c>
      <c r="K259" s="6" t="s">
        <v>3</v>
      </c>
      <c r="L259" s="3">
        <f t="shared" si="17"/>
        <v>655</v>
      </c>
      <c r="M259" s="5">
        <f t="shared" si="18"/>
        <v>8.2442748091603055E-2</v>
      </c>
      <c r="N259" s="3"/>
      <c r="Q259" s="3">
        <v>24</v>
      </c>
      <c r="R259" s="3">
        <v>7</v>
      </c>
      <c r="S259" s="6" t="s">
        <v>3</v>
      </c>
      <c r="T259" s="3">
        <v>360</v>
      </c>
      <c r="U259" s="5">
        <v>6.9444444444444448E-2</v>
      </c>
      <c r="V259" s="2">
        <f t="shared" si="19"/>
        <v>0.83416554477370985</v>
      </c>
    </row>
    <row r="260" spans="2:22">
      <c r="B260" s="3">
        <v>15</v>
      </c>
      <c r="C260" s="3">
        <v>38</v>
      </c>
      <c r="D260" s="6" t="s">
        <v>3</v>
      </c>
      <c r="E260" s="3">
        <v>653</v>
      </c>
      <c r="F260" s="3">
        <v>125</v>
      </c>
      <c r="I260" s="3">
        <v>15</v>
      </c>
      <c r="J260" s="3">
        <v>38</v>
      </c>
      <c r="K260" s="6" t="s">
        <v>3</v>
      </c>
      <c r="L260" s="3">
        <f t="shared" ref="L260:L323" si="20">E260</f>
        <v>653</v>
      </c>
      <c r="M260" s="5">
        <f t="shared" ref="M260:M323" si="21">F260/E260</f>
        <v>0.19142419601837674</v>
      </c>
      <c r="N260" s="3"/>
      <c r="Q260" s="3">
        <v>10</v>
      </c>
      <c r="R260" s="3">
        <v>16</v>
      </c>
      <c r="S260" s="6" t="s">
        <v>3</v>
      </c>
      <c r="T260" s="3">
        <v>900</v>
      </c>
      <c r="U260" s="5">
        <v>7.0000000000000007E-2</v>
      </c>
      <c r="V260" s="2">
        <f t="shared" ref="V260:V323" si="22">+U260/$U$412</f>
        <v>0.84083886913189965</v>
      </c>
    </row>
    <row r="261" spans="2:22">
      <c r="B261" s="3">
        <v>3</v>
      </c>
      <c r="C261" s="3">
        <v>40</v>
      </c>
      <c r="D261" s="6" t="s">
        <v>3</v>
      </c>
      <c r="E261" s="3">
        <v>651</v>
      </c>
      <c r="F261" s="3">
        <v>2</v>
      </c>
      <c r="I261" s="3">
        <v>3</v>
      </c>
      <c r="J261" s="3">
        <v>40</v>
      </c>
      <c r="K261" s="6" t="s">
        <v>3</v>
      </c>
      <c r="L261" s="3">
        <f t="shared" si="20"/>
        <v>651</v>
      </c>
      <c r="M261" s="5">
        <f t="shared" si="21"/>
        <v>3.0721966205837174E-3</v>
      </c>
      <c r="N261" s="3"/>
      <c r="Q261" s="3">
        <v>14</v>
      </c>
      <c r="R261" s="3">
        <v>7</v>
      </c>
      <c r="S261" s="6" t="s">
        <v>3</v>
      </c>
      <c r="T261" s="3">
        <v>300</v>
      </c>
      <c r="U261" s="5">
        <v>7.0000000000000007E-2</v>
      </c>
      <c r="V261" s="2">
        <f t="shared" si="22"/>
        <v>0.84083886913189965</v>
      </c>
    </row>
    <row r="262" spans="2:22">
      <c r="B262" s="3">
        <v>23</v>
      </c>
      <c r="C262" s="3">
        <v>37</v>
      </c>
      <c r="D262" s="6" t="s">
        <v>3</v>
      </c>
      <c r="E262" s="3">
        <v>651</v>
      </c>
      <c r="F262" s="3">
        <v>20</v>
      </c>
      <c r="I262" s="3">
        <v>23</v>
      </c>
      <c r="J262" s="3">
        <v>37</v>
      </c>
      <c r="K262" s="6" t="s">
        <v>3</v>
      </c>
      <c r="L262" s="3">
        <f t="shared" si="20"/>
        <v>651</v>
      </c>
      <c r="M262" s="5">
        <f t="shared" si="21"/>
        <v>3.0721966205837174E-2</v>
      </c>
      <c r="N262" s="3"/>
      <c r="Q262" s="3">
        <v>25</v>
      </c>
      <c r="R262" s="3">
        <v>39</v>
      </c>
      <c r="S262" s="6" t="s">
        <v>3</v>
      </c>
      <c r="T262" s="3">
        <v>1299</v>
      </c>
      <c r="U262" s="5">
        <v>7.0053887605850657E-2</v>
      </c>
      <c r="V262" s="2">
        <f t="shared" si="22"/>
        <v>0.84148616618280947</v>
      </c>
    </row>
    <row r="263" spans="2:22">
      <c r="B263" s="3">
        <v>19</v>
      </c>
      <c r="C263" s="3">
        <v>33</v>
      </c>
      <c r="D263" s="6" t="s">
        <v>3</v>
      </c>
      <c r="E263" s="3">
        <v>646</v>
      </c>
      <c r="F263" s="3">
        <v>18</v>
      </c>
      <c r="I263" s="3">
        <v>19</v>
      </c>
      <c r="J263" s="3">
        <v>33</v>
      </c>
      <c r="K263" s="6" t="s">
        <v>3</v>
      </c>
      <c r="L263" s="3">
        <f t="shared" si="20"/>
        <v>646</v>
      </c>
      <c r="M263" s="5">
        <f t="shared" si="21"/>
        <v>2.7863777089783281E-2</v>
      </c>
      <c r="N263" s="3"/>
      <c r="Q263" s="3">
        <v>6</v>
      </c>
      <c r="R263" s="3">
        <v>22</v>
      </c>
      <c r="S263" s="6" t="s">
        <v>3</v>
      </c>
      <c r="T263" s="3">
        <v>325</v>
      </c>
      <c r="U263" s="5">
        <v>7.0769230769230765E-2</v>
      </c>
      <c r="V263" s="2">
        <f t="shared" si="22"/>
        <v>0.85007885670477745</v>
      </c>
    </row>
    <row r="264" spans="2:22">
      <c r="B264" s="3">
        <v>22</v>
      </c>
      <c r="C264" s="3">
        <v>25</v>
      </c>
      <c r="D264" s="6" t="s">
        <v>3</v>
      </c>
      <c r="E264" s="3">
        <v>646</v>
      </c>
      <c r="F264" s="3">
        <v>64</v>
      </c>
      <c r="I264" s="3">
        <v>22</v>
      </c>
      <c r="J264" s="3">
        <v>25</v>
      </c>
      <c r="K264" s="6" t="s">
        <v>3</v>
      </c>
      <c r="L264" s="3">
        <f t="shared" si="20"/>
        <v>646</v>
      </c>
      <c r="M264" s="5">
        <f t="shared" si="21"/>
        <v>9.9071207430340563E-2</v>
      </c>
      <c r="N264" s="3"/>
      <c r="Q264" s="3">
        <v>13</v>
      </c>
      <c r="R264" s="3">
        <v>40</v>
      </c>
      <c r="S264" s="6" t="s">
        <v>3</v>
      </c>
      <c r="T264" s="3">
        <v>1653</v>
      </c>
      <c r="U264" s="5">
        <v>7.0780399274047182E-2</v>
      </c>
      <c r="V264" s="2">
        <f t="shared" si="22"/>
        <v>0.85021301260420223</v>
      </c>
    </row>
    <row r="265" spans="2:22">
      <c r="B265" s="3">
        <v>25</v>
      </c>
      <c r="C265" s="3">
        <v>29</v>
      </c>
      <c r="D265" s="6" t="s">
        <v>3</v>
      </c>
      <c r="E265" s="3">
        <v>637</v>
      </c>
      <c r="F265" s="3">
        <v>33</v>
      </c>
      <c r="I265" s="3">
        <v>25</v>
      </c>
      <c r="J265" s="3">
        <v>29</v>
      </c>
      <c r="K265" s="6" t="s">
        <v>3</v>
      </c>
      <c r="L265" s="3">
        <f t="shared" si="20"/>
        <v>637</v>
      </c>
      <c r="M265" s="5">
        <f t="shared" si="21"/>
        <v>5.1805337519623233E-2</v>
      </c>
      <c r="N265" s="3"/>
      <c r="Q265" s="3">
        <v>8</v>
      </c>
      <c r="R265" s="3">
        <v>27</v>
      </c>
      <c r="S265" s="6" t="s">
        <v>3</v>
      </c>
      <c r="T265" s="3">
        <v>1299</v>
      </c>
      <c r="U265" s="5">
        <v>7.0823710546574284E-2</v>
      </c>
      <c r="V265" s="2">
        <f t="shared" si="22"/>
        <v>0.85073326691009299</v>
      </c>
    </row>
    <row r="266" spans="2:22">
      <c r="B266" s="3">
        <v>24</v>
      </c>
      <c r="C266" s="3">
        <v>35</v>
      </c>
      <c r="D266" s="6" t="s">
        <v>3</v>
      </c>
      <c r="E266" s="3">
        <v>630</v>
      </c>
      <c r="F266" s="3">
        <v>82</v>
      </c>
      <c r="I266" s="3">
        <v>24</v>
      </c>
      <c r="J266" s="3">
        <v>35</v>
      </c>
      <c r="K266" s="6" t="s">
        <v>3</v>
      </c>
      <c r="L266" s="3">
        <f t="shared" si="20"/>
        <v>630</v>
      </c>
      <c r="M266" s="5">
        <f t="shared" si="21"/>
        <v>0.13015873015873017</v>
      </c>
      <c r="N266" s="3"/>
      <c r="Q266" s="3">
        <v>17</v>
      </c>
      <c r="R266" s="3">
        <v>20</v>
      </c>
      <c r="S266" s="6" t="s">
        <v>3</v>
      </c>
      <c r="T266" s="3">
        <v>1050</v>
      </c>
      <c r="U266" s="5">
        <v>7.2380952380952379E-2</v>
      </c>
      <c r="V266" s="2">
        <f t="shared" si="22"/>
        <v>0.86943883066699812</v>
      </c>
    </row>
    <row r="267" spans="2:22">
      <c r="B267" s="3">
        <v>10</v>
      </c>
      <c r="C267" s="3">
        <v>23</v>
      </c>
      <c r="D267" s="6" t="s">
        <v>3</v>
      </c>
      <c r="E267" s="3">
        <v>628</v>
      </c>
      <c r="F267" s="3">
        <v>49</v>
      </c>
      <c r="I267" s="3">
        <v>10</v>
      </c>
      <c r="J267" s="3">
        <v>23</v>
      </c>
      <c r="K267" s="6" t="s">
        <v>3</v>
      </c>
      <c r="L267" s="3">
        <f t="shared" si="20"/>
        <v>628</v>
      </c>
      <c r="M267" s="5">
        <f t="shared" si="21"/>
        <v>7.8025477707006366E-2</v>
      </c>
      <c r="N267" s="3"/>
      <c r="Q267" s="3">
        <v>24</v>
      </c>
      <c r="R267" s="3">
        <v>28</v>
      </c>
      <c r="S267" s="6" t="s">
        <v>3</v>
      </c>
      <c r="T267" s="3">
        <v>330</v>
      </c>
      <c r="U267" s="5">
        <v>7.2727272727272724E-2</v>
      </c>
      <c r="V267" s="2">
        <f t="shared" si="22"/>
        <v>0.8735988250721034</v>
      </c>
    </row>
    <row r="268" spans="2:22">
      <c r="B268" s="3">
        <v>13</v>
      </c>
      <c r="C268" s="3">
        <v>17</v>
      </c>
      <c r="D268" s="6" t="s">
        <v>3</v>
      </c>
      <c r="E268" s="3">
        <v>628</v>
      </c>
      <c r="F268" s="3">
        <v>73</v>
      </c>
      <c r="I268" s="3">
        <v>13</v>
      </c>
      <c r="J268" s="3">
        <v>17</v>
      </c>
      <c r="K268" s="6" t="s">
        <v>3</v>
      </c>
      <c r="L268" s="3">
        <f t="shared" si="20"/>
        <v>628</v>
      </c>
      <c r="M268" s="5">
        <f t="shared" si="21"/>
        <v>0.11624203821656051</v>
      </c>
      <c r="N268" s="3"/>
      <c r="Q268" s="3">
        <v>8</v>
      </c>
      <c r="R268" s="3">
        <v>43</v>
      </c>
      <c r="S268" s="6" t="s">
        <v>3</v>
      </c>
      <c r="T268" s="3">
        <v>1822</v>
      </c>
      <c r="U268" s="5">
        <v>7.3545554335894617E-2</v>
      </c>
      <c r="V268" s="2">
        <f t="shared" si="22"/>
        <v>0.88342801053531861</v>
      </c>
    </row>
    <row r="269" spans="2:22">
      <c r="B269" s="3">
        <v>26</v>
      </c>
      <c r="C269" s="3">
        <v>23</v>
      </c>
      <c r="D269" s="6" t="s">
        <v>3</v>
      </c>
      <c r="E269" s="3">
        <v>627</v>
      </c>
      <c r="F269" s="3">
        <v>70</v>
      </c>
      <c r="I269" s="3">
        <v>26</v>
      </c>
      <c r="J269" s="3">
        <v>23</v>
      </c>
      <c r="K269" s="6" t="s">
        <v>3</v>
      </c>
      <c r="L269" s="3">
        <f t="shared" si="20"/>
        <v>627</v>
      </c>
      <c r="M269" s="5">
        <f t="shared" si="21"/>
        <v>0.11164274322169059</v>
      </c>
      <c r="N269" s="3"/>
      <c r="Q269" s="3">
        <v>13</v>
      </c>
      <c r="R269" s="3">
        <v>43</v>
      </c>
      <c r="S269" s="6" t="s">
        <v>3</v>
      </c>
      <c r="T269" s="3">
        <v>799</v>
      </c>
      <c r="U269" s="5">
        <v>7.3842302878598248E-2</v>
      </c>
      <c r="V269" s="2">
        <f t="shared" si="22"/>
        <v>0.88699254923622517</v>
      </c>
    </row>
    <row r="270" spans="2:22">
      <c r="B270" s="3">
        <v>18</v>
      </c>
      <c r="C270" s="3">
        <v>26</v>
      </c>
      <c r="D270" s="6" t="s">
        <v>3</v>
      </c>
      <c r="E270" s="3">
        <v>622</v>
      </c>
      <c r="F270" s="3">
        <v>31</v>
      </c>
      <c r="I270" s="3">
        <v>18</v>
      </c>
      <c r="J270" s="3">
        <v>26</v>
      </c>
      <c r="K270" s="6" t="s">
        <v>3</v>
      </c>
      <c r="L270" s="3">
        <f t="shared" si="20"/>
        <v>622</v>
      </c>
      <c r="M270" s="5">
        <f t="shared" si="21"/>
        <v>4.9839228295819937E-2</v>
      </c>
      <c r="N270" s="3"/>
      <c r="Q270" s="3">
        <v>20</v>
      </c>
      <c r="R270" s="3">
        <v>32</v>
      </c>
      <c r="S270" s="6" t="s">
        <v>3</v>
      </c>
      <c r="T270" s="3">
        <v>243</v>
      </c>
      <c r="U270" s="5">
        <v>7.407407407407407E-2</v>
      </c>
      <c r="V270" s="2">
        <f t="shared" si="22"/>
        <v>0.88977658109195712</v>
      </c>
    </row>
    <row r="271" spans="2:22">
      <c r="B271" s="3">
        <v>11</v>
      </c>
      <c r="C271" s="3">
        <v>40</v>
      </c>
      <c r="D271" s="6" t="s">
        <v>3</v>
      </c>
      <c r="E271" s="3">
        <v>620</v>
      </c>
      <c r="F271" s="3">
        <v>10</v>
      </c>
      <c r="I271" s="3">
        <v>11</v>
      </c>
      <c r="J271" s="3">
        <v>40</v>
      </c>
      <c r="K271" s="6" t="s">
        <v>3</v>
      </c>
      <c r="L271" s="3">
        <f t="shared" si="20"/>
        <v>620</v>
      </c>
      <c r="M271" s="5">
        <f t="shared" si="21"/>
        <v>1.6129032258064516E-2</v>
      </c>
      <c r="N271" s="3"/>
      <c r="Q271" s="3">
        <v>17</v>
      </c>
      <c r="R271" s="3">
        <v>46</v>
      </c>
      <c r="S271" s="6" t="s">
        <v>3</v>
      </c>
      <c r="T271" s="3">
        <v>696</v>
      </c>
      <c r="U271" s="5">
        <v>7.4712643678160925E-2</v>
      </c>
      <c r="V271" s="2">
        <f t="shared" si="22"/>
        <v>0.89744706885999137</v>
      </c>
    </row>
    <row r="272" spans="2:22">
      <c r="B272" s="3">
        <v>19</v>
      </c>
      <c r="C272" s="3">
        <v>38</v>
      </c>
      <c r="D272" s="6" t="s">
        <v>3</v>
      </c>
      <c r="E272" s="3">
        <v>617</v>
      </c>
      <c r="F272" s="3">
        <v>9</v>
      </c>
      <c r="I272" s="3">
        <v>19</v>
      </c>
      <c r="J272" s="3">
        <v>38</v>
      </c>
      <c r="K272" s="6" t="s">
        <v>3</v>
      </c>
      <c r="L272" s="3">
        <f t="shared" si="20"/>
        <v>617</v>
      </c>
      <c r="M272" s="5">
        <f t="shared" si="21"/>
        <v>1.4586709886547812E-2</v>
      </c>
      <c r="N272" s="3"/>
      <c r="Q272" s="3">
        <v>18</v>
      </c>
      <c r="R272" s="3">
        <v>42</v>
      </c>
      <c r="S272" s="6" t="s">
        <v>3</v>
      </c>
      <c r="T272" s="3">
        <v>1104</v>
      </c>
      <c r="U272" s="5">
        <v>7.5181159420289856E-2</v>
      </c>
      <c r="V272" s="2">
        <f t="shared" si="22"/>
        <v>0.90307487238545114</v>
      </c>
    </row>
    <row r="273" spans="2:22">
      <c r="B273" s="3">
        <v>20</v>
      </c>
      <c r="C273" s="3">
        <v>35</v>
      </c>
      <c r="D273" s="6" t="s">
        <v>3</v>
      </c>
      <c r="E273" s="3">
        <v>617</v>
      </c>
      <c r="F273" s="3">
        <v>16</v>
      </c>
      <c r="I273" s="3">
        <v>20</v>
      </c>
      <c r="J273" s="3">
        <v>35</v>
      </c>
      <c r="K273" s="6" t="s">
        <v>3</v>
      </c>
      <c r="L273" s="3">
        <f t="shared" si="20"/>
        <v>617</v>
      </c>
      <c r="M273" s="5">
        <f t="shared" si="21"/>
        <v>2.5931928687196109E-2</v>
      </c>
      <c r="N273" s="3"/>
      <c r="Q273" s="3">
        <v>16</v>
      </c>
      <c r="R273" s="3">
        <v>21</v>
      </c>
      <c r="S273" s="6" t="s">
        <v>3</v>
      </c>
      <c r="T273" s="3">
        <v>317</v>
      </c>
      <c r="U273" s="5">
        <v>7.5709779179810727E-2</v>
      </c>
      <c r="V273" s="2">
        <f t="shared" si="22"/>
        <v>0.90942464439682691</v>
      </c>
    </row>
    <row r="274" spans="2:22">
      <c r="B274" s="3">
        <v>13</v>
      </c>
      <c r="C274" s="3">
        <v>23</v>
      </c>
      <c r="D274" s="6" t="s">
        <v>3</v>
      </c>
      <c r="E274" s="3">
        <v>604</v>
      </c>
      <c r="F274" s="3">
        <v>26</v>
      </c>
      <c r="I274" s="3">
        <v>13</v>
      </c>
      <c r="J274" s="3">
        <v>23</v>
      </c>
      <c r="K274" s="6" t="s">
        <v>3</v>
      </c>
      <c r="L274" s="3">
        <f t="shared" si="20"/>
        <v>604</v>
      </c>
      <c r="M274" s="5">
        <f t="shared" si="21"/>
        <v>4.3046357615894038E-2</v>
      </c>
      <c r="N274" s="3"/>
      <c r="Q274" s="3">
        <v>12</v>
      </c>
      <c r="R274" s="3">
        <v>40</v>
      </c>
      <c r="S274" s="6" t="s">
        <v>3</v>
      </c>
      <c r="T274" s="3">
        <v>274</v>
      </c>
      <c r="U274" s="5">
        <v>7.6642335766423361E-2</v>
      </c>
      <c r="V274" s="2">
        <f t="shared" si="22"/>
        <v>0.92062649904952509</v>
      </c>
    </row>
    <row r="275" spans="2:22">
      <c r="B275" s="3">
        <v>25</v>
      </c>
      <c r="C275" s="3">
        <v>22</v>
      </c>
      <c r="D275" s="6" t="s">
        <v>3</v>
      </c>
      <c r="E275" s="3">
        <v>598</v>
      </c>
      <c r="F275" s="3">
        <v>10</v>
      </c>
      <c r="I275" s="3">
        <v>25</v>
      </c>
      <c r="J275" s="3">
        <v>22</v>
      </c>
      <c r="K275" s="6" t="s">
        <v>3</v>
      </c>
      <c r="L275" s="3">
        <f t="shared" si="20"/>
        <v>598</v>
      </c>
      <c r="M275" s="5">
        <f t="shared" si="21"/>
        <v>1.6722408026755852E-2</v>
      </c>
      <c r="N275" s="3"/>
      <c r="Q275" s="3">
        <v>5</v>
      </c>
      <c r="R275" s="3">
        <v>46</v>
      </c>
      <c r="S275" s="6" t="s">
        <v>3</v>
      </c>
      <c r="T275" s="3">
        <v>566</v>
      </c>
      <c r="U275" s="5">
        <v>7.7738515901060068E-2</v>
      </c>
      <c r="V275" s="2">
        <f t="shared" si="22"/>
        <v>0.93379379711770771</v>
      </c>
    </row>
    <row r="276" spans="2:22">
      <c r="B276" s="3">
        <v>28</v>
      </c>
      <c r="C276" s="3">
        <v>3</v>
      </c>
      <c r="D276" s="6" t="s">
        <v>3</v>
      </c>
      <c r="E276" s="3">
        <v>595</v>
      </c>
      <c r="F276" s="3">
        <v>110</v>
      </c>
      <c r="I276" s="3">
        <v>28</v>
      </c>
      <c r="J276" s="3">
        <v>3</v>
      </c>
      <c r="K276" s="6" t="s">
        <v>3</v>
      </c>
      <c r="L276" s="3">
        <f t="shared" si="20"/>
        <v>595</v>
      </c>
      <c r="M276" s="5">
        <f t="shared" si="21"/>
        <v>0.18487394957983194</v>
      </c>
      <c r="N276" s="3"/>
      <c r="Q276" s="3">
        <v>4</v>
      </c>
      <c r="R276" s="3">
        <v>6</v>
      </c>
      <c r="S276" s="6" t="s">
        <v>3</v>
      </c>
      <c r="T276" s="3">
        <v>718</v>
      </c>
      <c r="U276" s="5">
        <v>7.7994428969359333E-2</v>
      </c>
      <c r="V276" s="2">
        <f t="shared" si="22"/>
        <v>0.9368678207597767</v>
      </c>
    </row>
    <row r="277" spans="2:22">
      <c r="B277" s="3">
        <v>4</v>
      </c>
      <c r="C277" s="3">
        <v>11</v>
      </c>
      <c r="D277" s="6" t="s">
        <v>3</v>
      </c>
      <c r="E277" s="3">
        <v>592</v>
      </c>
      <c r="F277" s="3">
        <v>19</v>
      </c>
      <c r="I277" s="3">
        <v>4</v>
      </c>
      <c r="J277" s="3">
        <v>11</v>
      </c>
      <c r="K277" s="6" t="s">
        <v>3</v>
      </c>
      <c r="L277" s="3">
        <f t="shared" si="20"/>
        <v>592</v>
      </c>
      <c r="M277" s="5">
        <f t="shared" si="21"/>
        <v>3.2094594594594593E-2</v>
      </c>
      <c r="N277" s="3"/>
      <c r="Q277" s="3">
        <v>10</v>
      </c>
      <c r="R277" s="3">
        <v>23</v>
      </c>
      <c r="S277" s="6" t="s">
        <v>3</v>
      </c>
      <c r="T277" s="3">
        <v>628</v>
      </c>
      <c r="U277" s="5">
        <v>7.8025477707006366E-2</v>
      </c>
      <c r="V277" s="2">
        <f t="shared" si="22"/>
        <v>0.93724077769479242</v>
      </c>
    </row>
    <row r="278" spans="2:22">
      <c r="B278" s="3">
        <v>27</v>
      </c>
      <c r="C278" s="3">
        <v>40</v>
      </c>
      <c r="D278" s="6" t="s">
        <v>3</v>
      </c>
      <c r="E278" s="3">
        <v>592</v>
      </c>
      <c r="F278" s="3">
        <v>39</v>
      </c>
      <c r="I278" s="3">
        <v>27</v>
      </c>
      <c r="J278" s="3">
        <v>40</v>
      </c>
      <c r="K278" s="6" t="s">
        <v>3</v>
      </c>
      <c r="L278" s="3">
        <f t="shared" si="20"/>
        <v>592</v>
      </c>
      <c r="M278" s="5">
        <f t="shared" si="21"/>
        <v>6.5878378378378372E-2</v>
      </c>
      <c r="N278" s="3"/>
      <c r="Q278" s="3">
        <v>26</v>
      </c>
      <c r="R278" s="3">
        <v>11</v>
      </c>
      <c r="S278" s="6" t="s">
        <v>3</v>
      </c>
      <c r="T278" s="3">
        <v>998</v>
      </c>
      <c r="U278" s="5">
        <v>7.8156312625250496E-2</v>
      </c>
      <c r="V278" s="2">
        <f t="shared" si="22"/>
        <v>0.93881236461906903</v>
      </c>
    </row>
    <row r="279" spans="2:22">
      <c r="B279" s="3">
        <v>13</v>
      </c>
      <c r="C279" s="3">
        <v>24</v>
      </c>
      <c r="D279" s="6" t="s">
        <v>3</v>
      </c>
      <c r="E279" s="3">
        <v>572</v>
      </c>
      <c r="F279" s="3">
        <v>35</v>
      </c>
      <c r="I279" s="3">
        <v>13</v>
      </c>
      <c r="J279" s="3">
        <v>24</v>
      </c>
      <c r="K279" s="6" t="s">
        <v>3</v>
      </c>
      <c r="L279" s="3">
        <f t="shared" si="20"/>
        <v>572</v>
      </c>
      <c r="M279" s="5">
        <f t="shared" si="21"/>
        <v>6.1188811188811192E-2</v>
      </c>
      <c r="N279" s="3"/>
      <c r="Q279" s="3">
        <v>24</v>
      </c>
      <c r="R279" s="3">
        <v>22</v>
      </c>
      <c r="S279" s="6" t="s">
        <v>3</v>
      </c>
      <c r="T279" s="3">
        <v>1141</v>
      </c>
      <c r="U279" s="5">
        <v>7.9754601226993863E-2</v>
      </c>
      <c r="V279" s="2">
        <f t="shared" si="22"/>
        <v>0.95801098148244468</v>
      </c>
    </row>
    <row r="280" spans="2:22">
      <c r="B280" s="3">
        <v>5</v>
      </c>
      <c r="C280" s="3">
        <v>46</v>
      </c>
      <c r="D280" s="6" t="s">
        <v>3</v>
      </c>
      <c r="E280" s="3">
        <v>566</v>
      </c>
      <c r="F280" s="3">
        <v>44</v>
      </c>
      <c r="I280" s="3">
        <v>5</v>
      </c>
      <c r="J280" s="3">
        <v>46</v>
      </c>
      <c r="K280" s="6" t="s">
        <v>3</v>
      </c>
      <c r="L280" s="3">
        <f t="shared" si="20"/>
        <v>566</v>
      </c>
      <c r="M280" s="5">
        <f t="shared" si="21"/>
        <v>7.7738515901060068E-2</v>
      </c>
      <c r="N280" s="3"/>
      <c r="Q280" s="3">
        <v>30</v>
      </c>
      <c r="R280" s="3">
        <v>43</v>
      </c>
      <c r="S280" s="6" t="s">
        <v>3</v>
      </c>
      <c r="T280" s="3">
        <v>383</v>
      </c>
      <c r="U280" s="5">
        <v>8.0939947780678853E-2</v>
      </c>
      <c r="V280" s="2">
        <f t="shared" si="22"/>
        <v>0.97224934513572869</v>
      </c>
    </row>
    <row r="281" spans="2:22">
      <c r="B281" s="3">
        <v>16</v>
      </c>
      <c r="C281" s="3">
        <v>46</v>
      </c>
      <c r="D281" s="6" t="s">
        <v>3</v>
      </c>
      <c r="E281" s="3">
        <v>566</v>
      </c>
      <c r="F281" s="3">
        <v>9</v>
      </c>
      <c r="I281" s="3">
        <v>16</v>
      </c>
      <c r="J281" s="3">
        <v>46</v>
      </c>
      <c r="K281" s="6" t="s">
        <v>3</v>
      </c>
      <c r="L281" s="3">
        <f t="shared" si="20"/>
        <v>566</v>
      </c>
      <c r="M281" s="5">
        <f t="shared" si="21"/>
        <v>1.5901060070671377E-2</v>
      </c>
      <c r="N281" s="3"/>
      <c r="Q281" s="3">
        <v>9</v>
      </c>
      <c r="R281" s="3">
        <v>46</v>
      </c>
      <c r="S281" s="6" t="s">
        <v>3</v>
      </c>
      <c r="T281" s="3">
        <v>1403</v>
      </c>
      <c r="U281" s="5">
        <v>8.125445473984319E-2</v>
      </c>
      <c r="V281" s="2">
        <f t="shared" si="22"/>
        <v>0.97602719764826951</v>
      </c>
    </row>
    <row r="282" spans="2:22">
      <c r="B282" s="3">
        <v>11</v>
      </c>
      <c r="C282" s="3">
        <v>20</v>
      </c>
      <c r="D282" s="6" t="s">
        <v>3</v>
      </c>
      <c r="E282" s="3">
        <v>562</v>
      </c>
      <c r="F282" s="3">
        <v>29</v>
      </c>
      <c r="I282" s="3">
        <v>11</v>
      </c>
      <c r="J282" s="3">
        <v>20</v>
      </c>
      <c r="K282" s="6" t="s">
        <v>3</v>
      </c>
      <c r="L282" s="3">
        <f t="shared" si="20"/>
        <v>562</v>
      </c>
      <c r="M282" s="5">
        <f t="shared" si="21"/>
        <v>5.1601423487544484E-2</v>
      </c>
      <c r="N282" s="3"/>
      <c r="Q282" s="3">
        <v>25</v>
      </c>
      <c r="R282" s="3">
        <v>33</v>
      </c>
      <c r="S282" s="6" t="s">
        <v>3</v>
      </c>
      <c r="T282" s="3">
        <v>1612</v>
      </c>
      <c r="U282" s="5">
        <v>8.1265508684863527E-2</v>
      </c>
      <c r="V282" s="2">
        <f t="shared" si="22"/>
        <v>0.97615997745727445</v>
      </c>
    </row>
    <row r="283" spans="2:22">
      <c r="B283" s="3">
        <v>5</v>
      </c>
      <c r="C283" s="3">
        <v>21</v>
      </c>
      <c r="D283" s="6" t="s">
        <v>3</v>
      </c>
      <c r="E283" s="3">
        <v>559</v>
      </c>
      <c r="F283" s="3">
        <v>85</v>
      </c>
      <c r="I283" s="3">
        <v>5</v>
      </c>
      <c r="J283" s="3">
        <v>21</v>
      </c>
      <c r="K283" s="6" t="s">
        <v>3</v>
      </c>
      <c r="L283" s="3">
        <f t="shared" si="20"/>
        <v>559</v>
      </c>
      <c r="M283" s="5">
        <f t="shared" si="21"/>
        <v>0.15205724508050089</v>
      </c>
      <c r="N283" s="3"/>
      <c r="Q283" s="3">
        <v>3</v>
      </c>
      <c r="R283" s="3">
        <v>17</v>
      </c>
      <c r="S283" s="6" t="s">
        <v>3</v>
      </c>
      <c r="T283" s="3">
        <v>1498</v>
      </c>
      <c r="U283" s="5">
        <v>8.1441922563417896E-2</v>
      </c>
      <c r="V283" s="2">
        <f t="shared" si="22"/>
        <v>0.97827905811645766</v>
      </c>
    </row>
    <row r="284" spans="2:22">
      <c r="B284" s="3">
        <v>29</v>
      </c>
      <c r="C284" s="3">
        <v>40</v>
      </c>
      <c r="D284" s="6" t="s">
        <v>3</v>
      </c>
      <c r="E284" s="3">
        <v>558</v>
      </c>
      <c r="F284" s="3">
        <v>24</v>
      </c>
      <c r="I284" s="3">
        <v>29</v>
      </c>
      <c r="J284" s="3">
        <v>40</v>
      </c>
      <c r="K284" s="6" t="s">
        <v>3</v>
      </c>
      <c r="L284" s="3">
        <f t="shared" si="20"/>
        <v>558</v>
      </c>
      <c r="M284" s="5">
        <f t="shared" si="21"/>
        <v>4.3010752688172046E-2</v>
      </c>
      <c r="N284" s="3"/>
      <c r="Q284" s="3">
        <v>28</v>
      </c>
      <c r="R284" s="3">
        <v>18</v>
      </c>
      <c r="S284" s="6" t="s">
        <v>3</v>
      </c>
      <c r="T284" s="3">
        <v>1152</v>
      </c>
      <c r="U284" s="5">
        <v>8.1597222222222224E-2</v>
      </c>
      <c r="V284" s="2">
        <f t="shared" si="22"/>
        <v>0.98014451510910916</v>
      </c>
    </row>
    <row r="285" spans="2:22">
      <c r="B285" s="3">
        <v>9</v>
      </c>
      <c r="C285" s="3">
        <v>3</v>
      </c>
      <c r="D285" s="6" t="s">
        <v>3</v>
      </c>
      <c r="E285" s="3">
        <v>552</v>
      </c>
      <c r="F285" s="3">
        <v>86</v>
      </c>
      <c r="I285" s="3">
        <v>9</v>
      </c>
      <c r="J285" s="3">
        <v>3</v>
      </c>
      <c r="K285" s="6" t="s">
        <v>3</v>
      </c>
      <c r="L285" s="3">
        <f t="shared" si="20"/>
        <v>552</v>
      </c>
      <c r="M285" s="5">
        <f t="shared" si="21"/>
        <v>0.15579710144927536</v>
      </c>
      <c r="N285" s="3"/>
      <c r="Q285" s="3">
        <v>3</v>
      </c>
      <c r="R285" s="3">
        <v>46</v>
      </c>
      <c r="S285" s="6" t="s">
        <v>3</v>
      </c>
      <c r="T285" s="3">
        <v>379</v>
      </c>
      <c r="U285" s="5">
        <v>8.1794195250659632E-2</v>
      </c>
      <c r="V285" s="2">
        <f t="shared" si="22"/>
        <v>0.98251055194454906</v>
      </c>
    </row>
    <row r="286" spans="2:22">
      <c r="B286" s="3">
        <v>26</v>
      </c>
      <c r="C286" s="3">
        <v>41</v>
      </c>
      <c r="D286" s="6" t="s">
        <v>3</v>
      </c>
      <c r="E286" s="3">
        <v>552</v>
      </c>
      <c r="F286" s="3">
        <v>196</v>
      </c>
      <c r="I286" s="3">
        <v>26</v>
      </c>
      <c r="J286" s="3">
        <v>41</v>
      </c>
      <c r="K286" s="6" t="s">
        <v>3</v>
      </c>
      <c r="L286" s="3">
        <f t="shared" si="20"/>
        <v>552</v>
      </c>
      <c r="M286" s="5">
        <f t="shared" si="21"/>
        <v>0.35507246376811596</v>
      </c>
      <c r="N286" s="3"/>
      <c r="Q286" s="3">
        <v>13</v>
      </c>
      <c r="R286" s="3">
        <v>44</v>
      </c>
      <c r="S286" s="6" t="s">
        <v>3</v>
      </c>
      <c r="T286" s="3">
        <v>655</v>
      </c>
      <c r="U286" s="5">
        <v>8.2442748091603055E-2</v>
      </c>
      <c r="V286" s="2">
        <f t="shared" si="22"/>
        <v>0.99030095819242259</v>
      </c>
    </row>
    <row r="287" spans="2:22">
      <c r="B287" s="3">
        <v>4</v>
      </c>
      <c r="C287" s="3">
        <v>45</v>
      </c>
      <c r="D287" s="6" t="s">
        <v>3</v>
      </c>
      <c r="E287" s="3">
        <v>551</v>
      </c>
      <c r="F287" s="3">
        <v>22</v>
      </c>
      <c r="I287" s="3">
        <v>4</v>
      </c>
      <c r="J287" s="3">
        <v>45</v>
      </c>
      <c r="K287" s="6" t="s">
        <v>3</v>
      </c>
      <c r="L287" s="3">
        <f t="shared" si="20"/>
        <v>551</v>
      </c>
      <c r="M287" s="5">
        <f t="shared" si="21"/>
        <v>3.9927404718693285E-2</v>
      </c>
      <c r="N287" s="3"/>
      <c r="Q287" s="3">
        <v>28</v>
      </c>
      <c r="R287" s="3">
        <v>43</v>
      </c>
      <c r="S287" s="6" t="s">
        <v>3</v>
      </c>
      <c r="T287" s="3">
        <v>1644</v>
      </c>
      <c r="U287" s="5">
        <v>8.576642335766424E-2</v>
      </c>
      <c r="V287" s="2">
        <f t="shared" si="22"/>
        <v>1.0302248917935162</v>
      </c>
    </row>
    <row r="288" spans="2:22">
      <c r="B288" s="3">
        <v>20</v>
      </c>
      <c r="C288" s="3">
        <v>44</v>
      </c>
      <c r="D288" s="6" t="s">
        <v>3</v>
      </c>
      <c r="E288" s="3">
        <v>550</v>
      </c>
      <c r="F288" s="3">
        <v>16</v>
      </c>
      <c r="I288" s="3">
        <v>20</v>
      </c>
      <c r="J288" s="3">
        <v>44</v>
      </c>
      <c r="K288" s="6" t="s">
        <v>3</v>
      </c>
      <c r="L288" s="3">
        <f t="shared" si="20"/>
        <v>550</v>
      </c>
      <c r="M288" s="5">
        <f t="shared" si="21"/>
        <v>2.9090909090909091E-2</v>
      </c>
      <c r="N288" s="3"/>
      <c r="Q288" s="3">
        <v>25</v>
      </c>
      <c r="R288" s="3">
        <v>34</v>
      </c>
      <c r="S288" s="6" t="s">
        <v>3</v>
      </c>
      <c r="T288" s="3">
        <v>859</v>
      </c>
      <c r="U288" s="5">
        <v>8.6146682188591381E-2</v>
      </c>
      <c r="V288" s="2">
        <f t="shared" si="22"/>
        <v>1.0347925547274333</v>
      </c>
    </row>
    <row r="289" spans="2:22">
      <c r="B289" s="3">
        <v>27</v>
      </c>
      <c r="C289" s="3">
        <v>5</v>
      </c>
      <c r="D289" s="6" t="s">
        <v>3</v>
      </c>
      <c r="E289" s="3">
        <v>547</v>
      </c>
      <c r="F289" s="3">
        <v>75</v>
      </c>
      <c r="I289" s="3">
        <v>27</v>
      </c>
      <c r="J289" s="3">
        <v>5</v>
      </c>
      <c r="K289" s="6" t="s">
        <v>3</v>
      </c>
      <c r="L289" s="3">
        <f t="shared" si="20"/>
        <v>547</v>
      </c>
      <c r="M289" s="5">
        <f t="shared" si="21"/>
        <v>0.13711151736745886</v>
      </c>
      <c r="N289" s="3"/>
      <c r="Q289" s="3">
        <v>26</v>
      </c>
      <c r="R289" s="3">
        <v>19</v>
      </c>
      <c r="S289" s="6" t="s">
        <v>3</v>
      </c>
      <c r="T289" s="3">
        <v>730</v>
      </c>
      <c r="U289" s="5">
        <v>8.6301369863013705E-2</v>
      </c>
      <c r="V289" s="2">
        <f t="shared" si="22"/>
        <v>1.0366506605735748</v>
      </c>
    </row>
    <row r="290" spans="2:22">
      <c r="B290" s="3">
        <v>7</v>
      </c>
      <c r="C290" s="3">
        <v>13</v>
      </c>
      <c r="D290" s="6" t="s">
        <v>3</v>
      </c>
      <c r="E290" s="3">
        <v>546</v>
      </c>
      <c r="F290" s="3">
        <v>23</v>
      </c>
      <c r="I290" s="3">
        <v>7</v>
      </c>
      <c r="J290" s="3">
        <v>13</v>
      </c>
      <c r="K290" s="6" t="s">
        <v>3</v>
      </c>
      <c r="L290" s="3">
        <f t="shared" si="20"/>
        <v>546</v>
      </c>
      <c r="M290" s="5">
        <f t="shared" si="21"/>
        <v>4.2124542124542128E-2</v>
      </c>
      <c r="N290" s="3"/>
      <c r="Q290" s="3">
        <v>27</v>
      </c>
      <c r="R290" s="3">
        <v>17</v>
      </c>
      <c r="S290" s="6" t="s">
        <v>3</v>
      </c>
      <c r="T290" s="3">
        <v>954</v>
      </c>
      <c r="U290" s="5">
        <v>8.9098532494758909E-2</v>
      </c>
      <c r="V290" s="2">
        <f t="shared" si="22"/>
        <v>1.0702501329172127</v>
      </c>
    </row>
    <row r="291" spans="2:22">
      <c r="B291" s="3">
        <v>17</v>
      </c>
      <c r="C291" s="3">
        <v>31</v>
      </c>
      <c r="D291" s="6" t="s">
        <v>3</v>
      </c>
      <c r="E291" s="3">
        <v>543</v>
      </c>
      <c r="F291" s="3">
        <v>20</v>
      </c>
      <c r="I291" s="3">
        <v>17</v>
      </c>
      <c r="J291" s="3">
        <v>31</v>
      </c>
      <c r="K291" s="6" t="s">
        <v>3</v>
      </c>
      <c r="L291" s="3">
        <f t="shared" si="20"/>
        <v>543</v>
      </c>
      <c r="M291" s="5">
        <f t="shared" si="21"/>
        <v>3.6832412523020261E-2</v>
      </c>
      <c r="N291" s="3"/>
      <c r="Q291" s="3">
        <v>8</v>
      </c>
      <c r="R291" s="3">
        <v>46</v>
      </c>
      <c r="S291" s="6" t="s">
        <v>3</v>
      </c>
      <c r="T291" s="3">
        <v>1323</v>
      </c>
      <c r="U291" s="5">
        <v>8.9947089947089942E-2</v>
      </c>
      <c r="V291" s="2">
        <f t="shared" si="22"/>
        <v>1.0804429913259479</v>
      </c>
    </row>
    <row r="292" spans="2:22">
      <c r="B292" s="3">
        <v>14</v>
      </c>
      <c r="C292" s="3">
        <v>37</v>
      </c>
      <c r="D292" s="6" t="s">
        <v>3</v>
      </c>
      <c r="E292" s="3">
        <v>539</v>
      </c>
      <c r="F292" s="3">
        <v>15</v>
      </c>
      <c r="I292" s="3">
        <v>14</v>
      </c>
      <c r="J292" s="3">
        <v>37</v>
      </c>
      <c r="K292" s="6" t="s">
        <v>3</v>
      </c>
      <c r="L292" s="3">
        <f t="shared" si="20"/>
        <v>539</v>
      </c>
      <c r="M292" s="5">
        <f t="shared" si="21"/>
        <v>2.7829313543599257E-2</v>
      </c>
      <c r="N292" s="3"/>
      <c r="Q292" s="3">
        <v>17</v>
      </c>
      <c r="R292" s="3">
        <v>33</v>
      </c>
      <c r="S292" s="6" t="s">
        <v>3</v>
      </c>
      <c r="T292" s="3">
        <v>1410</v>
      </c>
      <c r="U292" s="5">
        <v>9.0070921985815608E-2</v>
      </c>
      <c r="V292" s="2">
        <f t="shared" si="22"/>
        <v>1.081930459774582</v>
      </c>
    </row>
    <row r="293" spans="2:22">
      <c r="B293" s="3">
        <v>10</v>
      </c>
      <c r="C293" s="3">
        <v>14</v>
      </c>
      <c r="D293" s="6" t="s">
        <v>3</v>
      </c>
      <c r="E293" s="3">
        <v>533</v>
      </c>
      <c r="F293" s="3">
        <v>298</v>
      </c>
      <c r="I293" s="3">
        <v>10</v>
      </c>
      <c r="J293" s="3">
        <v>14</v>
      </c>
      <c r="K293" s="6" t="s">
        <v>3</v>
      </c>
      <c r="L293" s="3">
        <f t="shared" si="20"/>
        <v>533</v>
      </c>
      <c r="M293" s="5">
        <f t="shared" si="21"/>
        <v>0.55909943714821764</v>
      </c>
      <c r="N293" s="3"/>
      <c r="Q293" s="3">
        <v>9</v>
      </c>
      <c r="R293" s="3">
        <v>17</v>
      </c>
      <c r="S293" s="6" t="s">
        <v>3</v>
      </c>
      <c r="T293" s="3">
        <v>1108</v>
      </c>
      <c r="U293" s="5">
        <v>9.0252707581227443E-2</v>
      </c>
      <c r="V293" s="2">
        <f t="shared" si="22"/>
        <v>1.0841140654098758</v>
      </c>
    </row>
    <row r="294" spans="2:22">
      <c r="B294" s="3">
        <v>16</v>
      </c>
      <c r="C294" s="3">
        <v>7</v>
      </c>
      <c r="D294" s="6" t="s">
        <v>3</v>
      </c>
      <c r="E294" s="3">
        <v>531</v>
      </c>
      <c r="F294" s="3">
        <v>93</v>
      </c>
      <c r="I294" s="3">
        <v>16</v>
      </c>
      <c r="J294" s="3">
        <v>7</v>
      </c>
      <c r="K294" s="6" t="s">
        <v>3</v>
      </c>
      <c r="L294" s="3">
        <f t="shared" si="20"/>
        <v>531</v>
      </c>
      <c r="M294" s="5">
        <f t="shared" si="21"/>
        <v>0.1751412429378531</v>
      </c>
      <c r="N294" s="3"/>
      <c r="Q294" s="3">
        <v>14</v>
      </c>
      <c r="R294" s="3">
        <v>9</v>
      </c>
      <c r="S294" s="6" t="s">
        <v>3</v>
      </c>
      <c r="T294" s="3">
        <v>697</v>
      </c>
      <c r="U294" s="5">
        <v>9.1822094691535155E-2</v>
      </c>
      <c r="V294" s="2">
        <f t="shared" si="22"/>
        <v>1.1029655180250373</v>
      </c>
    </row>
    <row r="295" spans="2:22">
      <c r="B295" s="3">
        <v>8</v>
      </c>
      <c r="C295" s="3">
        <v>20</v>
      </c>
      <c r="D295" s="6" t="s">
        <v>3</v>
      </c>
      <c r="E295" s="3">
        <v>529</v>
      </c>
      <c r="F295" s="3">
        <v>208</v>
      </c>
      <c r="I295" s="3">
        <v>8</v>
      </c>
      <c r="J295" s="3">
        <v>20</v>
      </c>
      <c r="K295" s="6" t="s">
        <v>3</v>
      </c>
      <c r="L295" s="3">
        <f t="shared" si="20"/>
        <v>529</v>
      </c>
      <c r="M295" s="5">
        <f t="shared" si="21"/>
        <v>0.3931947069943289</v>
      </c>
      <c r="N295" s="3"/>
      <c r="Q295" s="3">
        <v>16</v>
      </c>
      <c r="R295" s="3">
        <v>15</v>
      </c>
      <c r="S295" s="6" t="s">
        <v>3</v>
      </c>
      <c r="T295" s="3">
        <v>325</v>
      </c>
      <c r="U295" s="5">
        <v>9.2307692307692313E-2</v>
      </c>
      <c r="V295" s="2">
        <f t="shared" si="22"/>
        <v>1.108798508745362</v>
      </c>
    </row>
    <row r="296" spans="2:22">
      <c r="B296" s="3">
        <v>7</v>
      </c>
      <c r="C296" s="3">
        <v>9</v>
      </c>
      <c r="D296" s="6" t="s">
        <v>3</v>
      </c>
      <c r="E296" s="3">
        <v>526</v>
      </c>
      <c r="F296" s="3">
        <v>126</v>
      </c>
      <c r="I296" s="3">
        <v>7</v>
      </c>
      <c r="J296" s="3">
        <v>9</v>
      </c>
      <c r="K296" s="6" t="s">
        <v>3</v>
      </c>
      <c r="L296" s="3">
        <f t="shared" si="20"/>
        <v>526</v>
      </c>
      <c r="M296" s="5">
        <f t="shared" si="21"/>
        <v>0.23954372623574144</v>
      </c>
      <c r="N296" s="3"/>
      <c r="Q296" s="3">
        <v>7</v>
      </c>
      <c r="R296" s="3">
        <v>29</v>
      </c>
      <c r="S296" s="6" t="s">
        <v>3</v>
      </c>
      <c r="T296" s="3">
        <v>419</v>
      </c>
      <c r="U296" s="5">
        <v>9.3078758949880672E-2</v>
      </c>
      <c r="V296" s="2">
        <f t="shared" si="22"/>
        <v>1.1180605487945476</v>
      </c>
    </row>
    <row r="297" spans="2:22">
      <c r="B297" s="3">
        <v>27</v>
      </c>
      <c r="C297" s="3">
        <v>25</v>
      </c>
      <c r="D297" s="6" t="s">
        <v>3</v>
      </c>
      <c r="E297" s="3">
        <v>524</v>
      </c>
      <c r="F297" s="3">
        <v>12</v>
      </c>
      <c r="I297" s="3">
        <v>27</v>
      </c>
      <c r="J297" s="3">
        <v>25</v>
      </c>
      <c r="K297" s="6" t="s">
        <v>3</v>
      </c>
      <c r="L297" s="3">
        <f t="shared" si="20"/>
        <v>524</v>
      </c>
      <c r="M297" s="5">
        <f t="shared" si="21"/>
        <v>2.2900763358778626E-2</v>
      </c>
      <c r="N297" s="3"/>
      <c r="Q297" s="3">
        <v>13</v>
      </c>
      <c r="R297" s="3">
        <v>46</v>
      </c>
      <c r="S297" s="6" t="s">
        <v>3</v>
      </c>
      <c r="T297" s="3">
        <v>381</v>
      </c>
      <c r="U297" s="5">
        <v>9.4488188976377951E-2</v>
      </c>
      <c r="V297" s="2">
        <f t="shared" si="22"/>
        <v>1.1349905995031264</v>
      </c>
    </row>
    <row r="298" spans="2:22">
      <c r="B298" s="3">
        <v>19</v>
      </c>
      <c r="C298" s="3">
        <v>8</v>
      </c>
      <c r="D298" s="6" t="s">
        <v>3</v>
      </c>
      <c r="E298" s="3">
        <v>520</v>
      </c>
      <c r="F298" s="3">
        <v>22</v>
      </c>
      <c r="I298" s="3">
        <v>19</v>
      </c>
      <c r="J298" s="3">
        <v>8</v>
      </c>
      <c r="K298" s="6" t="s">
        <v>3</v>
      </c>
      <c r="L298" s="3">
        <f t="shared" si="20"/>
        <v>520</v>
      </c>
      <c r="M298" s="5">
        <f t="shared" si="21"/>
        <v>4.230769230769231E-2</v>
      </c>
      <c r="N298" s="3"/>
      <c r="Q298" s="3">
        <v>16</v>
      </c>
      <c r="R298" s="3">
        <v>27</v>
      </c>
      <c r="S298" s="6" t="s">
        <v>3</v>
      </c>
      <c r="T298" s="3">
        <v>793</v>
      </c>
      <c r="U298" s="5">
        <v>9.5838587641866327E-2</v>
      </c>
      <c r="V298" s="2">
        <f t="shared" si="22"/>
        <v>1.1512115664569331</v>
      </c>
    </row>
    <row r="299" spans="2:22">
      <c r="B299" s="3">
        <v>21</v>
      </c>
      <c r="C299" s="3">
        <v>17</v>
      </c>
      <c r="D299" s="6" t="s">
        <v>3</v>
      </c>
      <c r="E299" s="3">
        <v>518</v>
      </c>
      <c r="F299" s="3">
        <v>9</v>
      </c>
      <c r="I299" s="3">
        <v>21</v>
      </c>
      <c r="J299" s="3">
        <v>17</v>
      </c>
      <c r="K299" s="6" t="s">
        <v>3</v>
      </c>
      <c r="L299" s="3">
        <f t="shared" si="20"/>
        <v>518</v>
      </c>
      <c r="M299" s="5">
        <f t="shared" si="21"/>
        <v>1.7374517374517374E-2</v>
      </c>
      <c r="N299" s="3"/>
      <c r="Q299" s="3">
        <v>17</v>
      </c>
      <c r="R299" s="3">
        <v>34</v>
      </c>
      <c r="S299" s="6" t="s">
        <v>3</v>
      </c>
      <c r="T299" s="3">
        <v>1334</v>
      </c>
      <c r="U299" s="5">
        <v>9.7451274362818585E-2</v>
      </c>
      <c r="V299" s="2">
        <f t="shared" si="22"/>
        <v>1.1705831332956407</v>
      </c>
    </row>
    <row r="300" spans="2:22">
      <c r="B300" s="3">
        <v>21</v>
      </c>
      <c r="C300" s="3">
        <v>32</v>
      </c>
      <c r="D300" s="6" t="s">
        <v>3</v>
      </c>
      <c r="E300" s="3">
        <v>509</v>
      </c>
      <c r="F300" s="3">
        <v>50</v>
      </c>
      <c r="I300" s="3">
        <v>21</v>
      </c>
      <c r="J300" s="3">
        <v>32</v>
      </c>
      <c r="K300" s="6" t="s">
        <v>3</v>
      </c>
      <c r="L300" s="3">
        <f t="shared" si="20"/>
        <v>509</v>
      </c>
      <c r="M300" s="5">
        <f t="shared" si="21"/>
        <v>9.8231827111984277E-2</v>
      </c>
      <c r="N300" s="3"/>
      <c r="Q300" s="3">
        <v>21</v>
      </c>
      <c r="R300" s="3">
        <v>32</v>
      </c>
      <c r="S300" s="6" t="s">
        <v>3</v>
      </c>
      <c r="T300" s="3">
        <v>509</v>
      </c>
      <c r="U300" s="5">
        <v>9.8231827111984277E-2</v>
      </c>
      <c r="V300" s="2">
        <f t="shared" si="22"/>
        <v>1.1799591203085875</v>
      </c>
    </row>
    <row r="301" spans="2:22">
      <c r="B301" s="3">
        <v>27</v>
      </c>
      <c r="C301" s="3">
        <v>6</v>
      </c>
      <c r="D301" s="6" t="s">
        <v>3</v>
      </c>
      <c r="E301" s="3">
        <v>508</v>
      </c>
      <c r="F301" s="3">
        <v>156</v>
      </c>
      <c r="I301" s="3">
        <v>27</v>
      </c>
      <c r="J301" s="3">
        <v>6</v>
      </c>
      <c r="K301" s="6" t="s">
        <v>3</v>
      </c>
      <c r="L301" s="3">
        <f t="shared" si="20"/>
        <v>508</v>
      </c>
      <c r="M301" s="5">
        <f t="shared" si="21"/>
        <v>0.30708661417322836</v>
      </c>
      <c r="N301" s="3"/>
      <c r="Q301" s="3">
        <v>22</v>
      </c>
      <c r="R301" s="3">
        <v>25</v>
      </c>
      <c r="S301" s="6" t="s">
        <v>3</v>
      </c>
      <c r="T301" s="3">
        <v>646</v>
      </c>
      <c r="U301" s="5">
        <v>9.9071207430340563E-2</v>
      </c>
      <c r="V301" s="2">
        <f t="shared" si="22"/>
        <v>1.1900417431322772</v>
      </c>
    </row>
    <row r="302" spans="2:22">
      <c r="B302" s="3">
        <v>26</v>
      </c>
      <c r="C302" s="3">
        <v>22</v>
      </c>
      <c r="D302" s="6" t="s">
        <v>3</v>
      </c>
      <c r="E302" s="3">
        <v>506</v>
      </c>
      <c r="F302" s="3">
        <v>25</v>
      </c>
      <c r="I302" s="3">
        <v>26</v>
      </c>
      <c r="J302" s="3">
        <v>22</v>
      </c>
      <c r="K302" s="6" t="s">
        <v>3</v>
      </c>
      <c r="L302" s="3">
        <f t="shared" si="20"/>
        <v>506</v>
      </c>
      <c r="M302" s="5">
        <f t="shared" si="21"/>
        <v>4.9407114624505928E-2</v>
      </c>
      <c r="N302" s="3"/>
      <c r="Q302" s="3">
        <v>24</v>
      </c>
      <c r="R302" s="3">
        <v>5</v>
      </c>
      <c r="S302" s="6" t="s">
        <v>3</v>
      </c>
      <c r="T302" s="3">
        <v>788</v>
      </c>
      <c r="U302" s="5">
        <v>0.10025380710659898</v>
      </c>
      <c r="V302" s="2">
        <f t="shared" si="22"/>
        <v>1.2042471113382898</v>
      </c>
    </row>
    <row r="303" spans="2:22">
      <c r="B303" s="3">
        <v>28</v>
      </c>
      <c r="C303" s="3">
        <v>19</v>
      </c>
      <c r="D303" s="6" t="s">
        <v>3</v>
      </c>
      <c r="E303" s="3">
        <v>506</v>
      </c>
      <c r="F303" s="3">
        <v>19</v>
      </c>
      <c r="I303" s="3">
        <v>28</v>
      </c>
      <c r="J303" s="3">
        <v>19</v>
      </c>
      <c r="K303" s="6" t="s">
        <v>3</v>
      </c>
      <c r="L303" s="3">
        <f t="shared" si="20"/>
        <v>506</v>
      </c>
      <c r="M303" s="5">
        <f t="shared" si="21"/>
        <v>3.7549407114624504E-2</v>
      </c>
      <c r="N303" s="3"/>
      <c r="Q303" s="3">
        <v>4</v>
      </c>
      <c r="R303" s="3">
        <v>3</v>
      </c>
      <c r="S303" s="6" t="s">
        <v>3</v>
      </c>
      <c r="T303" s="3">
        <v>318</v>
      </c>
      <c r="U303" s="5">
        <v>0.10062893081761007</v>
      </c>
      <c r="V303" s="2">
        <f t="shared" si="22"/>
        <v>1.2087530912947344</v>
      </c>
    </row>
    <row r="304" spans="2:22">
      <c r="B304" s="3">
        <v>5</v>
      </c>
      <c r="C304" s="3">
        <v>23</v>
      </c>
      <c r="D304" s="6" t="s">
        <v>3</v>
      </c>
      <c r="E304" s="3">
        <v>504</v>
      </c>
      <c r="F304" s="3">
        <v>12</v>
      </c>
      <c r="I304" s="3">
        <v>5</v>
      </c>
      <c r="J304" s="3">
        <v>23</v>
      </c>
      <c r="K304" s="6" t="s">
        <v>3</v>
      </c>
      <c r="L304" s="3">
        <f t="shared" si="20"/>
        <v>504</v>
      </c>
      <c r="M304" s="5">
        <f t="shared" si="21"/>
        <v>2.3809523809523808E-2</v>
      </c>
      <c r="N304" s="3"/>
      <c r="Q304" s="3">
        <v>10</v>
      </c>
      <c r="R304" s="3">
        <v>27</v>
      </c>
      <c r="S304" s="6" t="s">
        <v>3</v>
      </c>
      <c r="T304" s="3">
        <v>692</v>
      </c>
      <c r="U304" s="5">
        <v>0.10115606936416185</v>
      </c>
      <c r="V304" s="2">
        <f t="shared" si="22"/>
        <v>1.2150850709998549</v>
      </c>
    </row>
    <row r="305" spans="2:22">
      <c r="B305" s="3">
        <v>25</v>
      </c>
      <c r="C305" s="3">
        <v>35</v>
      </c>
      <c r="D305" s="6" t="s">
        <v>3</v>
      </c>
      <c r="E305" s="3">
        <v>502</v>
      </c>
      <c r="F305" s="3">
        <v>57</v>
      </c>
      <c r="I305" s="3">
        <v>25</v>
      </c>
      <c r="J305" s="3">
        <v>35</v>
      </c>
      <c r="K305" s="6" t="s">
        <v>3</v>
      </c>
      <c r="L305" s="3">
        <f t="shared" si="20"/>
        <v>502</v>
      </c>
      <c r="M305" s="5">
        <f t="shared" si="21"/>
        <v>0.11354581673306773</v>
      </c>
      <c r="N305" s="3"/>
      <c r="Q305" s="3">
        <v>19</v>
      </c>
      <c r="R305" s="3">
        <v>29</v>
      </c>
      <c r="S305" s="6" t="s">
        <v>3</v>
      </c>
      <c r="T305" s="3">
        <v>908</v>
      </c>
      <c r="U305" s="5">
        <v>0.1013215859030837</v>
      </c>
      <c r="V305" s="2">
        <f t="shared" si="22"/>
        <v>1.2170732529914217</v>
      </c>
    </row>
    <row r="306" spans="2:22">
      <c r="B306" s="3">
        <v>12</v>
      </c>
      <c r="C306" s="3">
        <v>18</v>
      </c>
      <c r="D306" s="6" t="s">
        <v>3</v>
      </c>
      <c r="E306" s="3">
        <v>499</v>
      </c>
      <c r="F306" s="3">
        <v>19</v>
      </c>
      <c r="I306" s="3">
        <v>12</v>
      </c>
      <c r="J306" s="3">
        <v>18</v>
      </c>
      <c r="K306" s="6" t="s">
        <v>3</v>
      </c>
      <c r="L306" s="3">
        <f t="shared" si="20"/>
        <v>499</v>
      </c>
      <c r="M306" s="5">
        <f t="shared" si="21"/>
        <v>3.8076152304609222E-2</v>
      </c>
      <c r="N306" s="3"/>
      <c r="Q306" s="3">
        <v>28</v>
      </c>
      <c r="R306" s="3">
        <v>21</v>
      </c>
      <c r="S306" s="6" t="s">
        <v>3</v>
      </c>
      <c r="T306" s="3">
        <v>428</v>
      </c>
      <c r="U306" s="5">
        <v>0.10280373831775701</v>
      </c>
      <c r="V306" s="2">
        <f t="shared" si="22"/>
        <v>1.2348768438519218</v>
      </c>
    </row>
    <row r="307" spans="2:22">
      <c r="B307" s="3">
        <v>3</v>
      </c>
      <c r="C307" s="3">
        <v>6</v>
      </c>
      <c r="D307" s="6" t="s">
        <v>3</v>
      </c>
      <c r="E307" s="3">
        <v>496</v>
      </c>
      <c r="F307" s="3">
        <v>14</v>
      </c>
      <c r="I307" s="3">
        <v>3</v>
      </c>
      <c r="J307" s="3">
        <v>6</v>
      </c>
      <c r="K307" s="6" t="s">
        <v>3</v>
      </c>
      <c r="L307" s="3">
        <f t="shared" si="20"/>
        <v>496</v>
      </c>
      <c r="M307" s="5">
        <f t="shared" si="21"/>
        <v>2.8225806451612902E-2</v>
      </c>
      <c r="N307" s="3"/>
      <c r="Q307" s="3">
        <v>6</v>
      </c>
      <c r="R307" s="3">
        <v>43</v>
      </c>
      <c r="S307" s="6" t="s">
        <v>3</v>
      </c>
      <c r="T307" s="3">
        <v>899</v>
      </c>
      <c r="U307" s="5">
        <v>0.10344827586206896</v>
      </c>
      <c r="V307" s="2">
        <f t="shared" si="22"/>
        <v>1.2426190184215264</v>
      </c>
    </row>
    <row r="308" spans="2:22">
      <c r="B308" s="3">
        <v>26</v>
      </c>
      <c r="C308" s="3">
        <v>7</v>
      </c>
      <c r="D308" s="6" t="s">
        <v>3</v>
      </c>
      <c r="E308" s="3">
        <v>493</v>
      </c>
      <c r="F308" s="3">
        <v>21</v>
      </c>
      <c r="I308" s="3">
        <v>26</v>
      </c>
      <c r="J308" s="3">
        <v>7</v>
      </c>
      <c r="K308" s="6" t="s">
        <v>3</v>
      </c>
      <c r="L308" s="3">
        <f t="shared" si="20"/>
        <v>493</v>
      </c>
      <c r="M308" s="5">
        <f t="shared" si="21"/>
        <v>4.2596348884381338E-2</v>
      </c>
      <c r="N308" s="3"/>
      <c r="Q308" s="3">
        <v>26</v>
      </c>
      <c r="R308" s="3">
        <v>45</v>
      </c>
      <c r="S308" s="6" t="s">
        <v>3</v>
      </c>
      <c r="T308" s="3">
        <v>835</v>
      </c>
      <c r="U308" s="5">
        <v>0.10538922155688622</v>
      </c>
      <c r="V308" s="2">
        <f t="shared" si="22"/>
        <v>1.2659336267511918</v>
      </c>
    </row>
    <row r="309" spans="2:22">
      <c r="B309" s="3">
        <v>28</v>
      </c>
      <c r="C309" s="3">
        <v>10</v>
      </c>
      <c r="D309" s="6" t="s">
        <v>3</v>
      </c>
      <c r="E309" s="3">
        <v>493</v>
      </c>
      <c r="F309" s="3">
        <v>79</v>
      </c>
      <c r="I309" s="3">
        <v>28</v>
      </c>
      <c r="J309" s="3">
        <v>10</v>
      </c>
      <c r="K309" s="6" t="s">
        <v>3</v>
      </c>
      <c r="L309" s="3">
        <f t="shared" si="20"/>
        <v>493</v>
      </c>
      <c r="M309" s="5">
        <f t="shared" si="21"/>
        <v>0.16024340770791076</v>
      </c>
      <c r="N309" s="3"/>
      <c r="Q309" s="3">
        <v>20</v>
      </c>
      <c r="R309" s="3">
        <v>31</v>
      </c>
      <c r="S309" s="6" t="s">
        <v>3</v>
      </c>
      <c r="T309" s="3">
        <v>1595</v>
      </c>
      <c r="U309" s="5">
        <v>0.10658307210031348</v>
      </c>
      <c r="V309" s="2">
        <f t="shared" si="22"/>
        <v>1.2802741401918758</v>
      </c>
    </row>
    <row r="310" spans="2:22">
      <c r="B310" s="3">
        <v>24</v>
      </c>
      <c r="C310" s="3">
        <v>25</v>
      </c>
      <c r="D310" s="6" t="s">
        <v>3</v>
      </c>
      <c r="E310" s="3">
        <v>492</v>
      </c>
      <c r="F310" s="3">
        <v>22</v>
      </c>
      <c r="I310" s="3">
        <v>24</v>
      </c>
      <c r="J310" s="3">
        <v>25</v>
      </c>
      <c r="K310" s="6" t="s">
        <v>3</v>
      </c>
      <c r="L310" s="3">
        <f t="shared" si="20"/>
        <v>492</v>
      </c>
      <c r="M310" s="5">
        <f t="shared" si="21"/>
        <v>4.4715447154471545E-2</v>
      </c>
      <c r="N310" s="3"/>
      <c r="Q310" s="3">
        <v>26</v>
      </c>
      <c r="R310" s="3">
        <v>44</v>
      </c>
      <c r="S310" s="6" t="s">
        <v>3</v>
      </c>
      <c r="T310" s="3">
        <v>1118</v>
      </c>
      <c r="U310" s="5">
        <v>0.1073345259391771</v>
      </c>
      <c r="V310" s="2">
        <f t="shared" si="22"/>
        <v>1.2893005915643745</v>
      </c>
    </row>
    <row r="311" spans="2:22">
      <c r="B311" s="3">
        <v>8</v>
      </c>
      <c r="C311" s="3">
        <v>7</v>
      </c>
      <c r="D311" s="6" t="s">
        <v>3</v>
      </c>
      <c r="E311" s="3">
        <v>488</v>
      </c>
      <c r="F311" s="3">
        <v>12</v>
      </c>
      <c r="I311" s="3">
        <v>8</v>
      </c>
      <c r="J311" s="3">
        <v>7</v>
      </c>
      <c r="K311" s="6" t="s">
        <v>3</v>
      </c>
      <c r="L311" s="3">
        <f t="shared" si="20"/>
        <v>488</v>
      </c>
      <c r="M311" s="5">
        <f t="shared" si="21"/>
        <v>2.4590163934426229E-2</v>
      </c>
      <c r="N311" s="3"/>
      <c r="Q311" s="3">
        <v>28</v>
      </c>
      <c r="R311" s="3">
        <v>14</v>
      </c>
      <c r="S311" s="6" t="s">
        <v>3</v>
      </c>
      <c r="T311" s="3">
        <v>1740</v>
      </c>
      <c r="U311" s="5">
        <v>0.10747126436781609</v>
      </c>
      <c r="V311" s="2">
        <f t="shared" si="22"/>
        <v>1.2909430913601414</v>
      </c>
    </row>
    <row r="312" spans="2:22">
      <c r="B312" s="3">
        <v>23</v>
      </c>
      <c r="C312" s="3">
        <v>46</v>
      </c>
      <c r="D312" s="6" t="s">
        <v>3</v>
      </c>
      <c r="E312" s="3">
        <v>488</v>
      </c>
      <c r="F312" s="3">
        <v>12</v>
      </c>
      <c r="I312" s="3">
        <v>23</v>
      </c>
      <c r="J312" s="3">
        <v>46</v>
      </c>
      <c r="K312" s="6" t="s">
        <v>3</v>
      </c>
      <c r="L312" s="3">
        <f t="shared" si="20"/>
        <v>488</v>
      </c>
      <c r="M312" s="5">
        <f t="shared" si="21"/>
        <v>2.4590163934426229E-2</v>
      </c>
      <c r="N312" s="3"/>
      <c r="Q312" s="3">
        <v>21</v>
      </c>
      <c r="R312" s="3">
        <v>34</v>
      </c>
      <c r="S312" s="6" t="s">
        <v>3</v>
      </c>
      <c r="T312" s="3">
        <v>831</v>
      </c>
      <c r="U312" s="5">
        <v>0.10830324909747292</v>
      </c>
      <c r="V312" s="2">
        <f t="shared" si="22"/>
        <v>1.3009368784918507</v>
      </c>
    </row>
    <row r="313" spans="2:22">
      <c r="B313" s="3">
        <v>25</v>
      </c>
      <c r="C313" s="3">
        <v>23</v>
      </c>
      <c r="D313" s="6" t="s">
        <v>3</v>
      </c>
      <c r="E313" s="3">
        <v>485</v>
      </c>
      <c r="F313" s="3">
        <v>12</v>
      </c>
      <c r="I313" s="3">
        <v>25</v>
      </c>
      <c r="J313" s="3">
        <v>23</v>
      </c>
      <c r="K313" s="6" t="s">
        <v>3</v>
      </c>
      <c r="L313" s="3">
        <f t="shared" si="20"/>
        <v>485</v>
      </c>
      <c r="M313" s="5">
        <f t="shared" si="21"/>
        <v>2.4742268041237112E-2</v>
      </c>
      <c r="N313" s="3"/>
      <c r="Q313" s="3">
        <v>3</v>
      </c>
      <c r="R313" s="3">
        <v>18</v>
      </c>
      <c r="S313" s="6" t="s">
        <v>3</v>
      </c>
      <c r="T313" s="3">
        <v>1704</v>
      </c>
      <c r="U313" s="5">
        <v>0.10974178403755869</v>
      </c>
      <c r="V313" s="2">
        <f t="shared" si="22"/>
        <v>1.3182165369522569</v>
      </c>
    </row>
    <row r="314" spans="2:22">
      <c r="B314" s="3">
        <v>25</v>
      </c>
      <c r="C314" s="3">
        <v>44</v>
      </c>
      <c r="D314" s="6" t="s">
        <v>3</v>
      </c>
      <c r="E314" s="3">
        <v>485</v>
      </c>
      <c r="F314" s="3">
        <v>56</v>
      </c>
      <c r="I314" s="3">
        <v>25</v>
      </c>
      <c r="J314" s="3">
        <v>44</v>
      </c>
      <c r="K314" s="6" t="s">
        <v>3</v>
      </c>
      <c r="L314" s="3">
        <f t="shared" si="20"/>
        <v>485</v>
      </c>
      <c r="M314" s="5">
        <f t="shared" si="21"/>
        <v>0.1154639175257732</v>
      </c>
      <c r="N314" s="3"/>
      <c r="Q314" s="3">
        <v>26</v>
      </c>
      <c r="R314" s="3">
        <v>34</v>
      </c>
      <c r="S314" s="6" t="s">
        <v>3</v>
      </c>
      <c r="T314" s="3">
        <v>791</v>
      </c>
      <c r="U314" s="5">
        <v>0.10998735777496839</v>
      </c>
      <c r="V314" s="2">
        <f t="shared" si="22"/>
        <v>1.3211663647187151</v>
      </c>
    </row>
    <row r="315" spans="2:22">
      <c r="B315" s="3">
        <v>28</v>
      </c>
      <c r="C315" s="3">
        <v>13</v>
      </c>
      <c r="D315" s="6" t="s">
        <v>3</v>
      </c>
      <c r="E315" s="3">
        <v>471</v>
      </c>
      <c r="F315" s="3">
        <v>29</v>
      </c>
      <c r="I315" s="3">
        <v>28</v>
      </c>
      <c r="J315" s="3">
        <v>13</v>
      </c>
      <c r="K315" s="6" t="s">
        <v>3</v>
      </c>
      <c r="L315" s="3">
        <f t="shared" si="20"/>
        <v>471</v>
      </c>
      <c r="M315" s="5">
        <f t="shared" si="21"/>
        <v>6.1571125265392782E-2</v>
      </c>
      <c r="N315" s="3"/>
      <c r="Q315" s="3">
        <v>5</v>
      </c>
      <c r="R315" s="3">
        <v>25</v>
      </c>
      <c r="S315" s="6" t="s">
        <v>3</v>
      </c>
      <c r="T315" s="3">
        <v>245</v>
      </c>
      <c r="U315" s="5">
        <v>0.11020408163265306</v>
      </c>
      <c r="V315" s="2">
        <f t="shared" si="22"/>
        <v>1.3237696481959935</v>
      </c>
    </row>
    <row r="316" spans="2:22">
      <c r="B316" s="3">
        <v>27</v>
      </c>
      <c r="C316" s="3">
        <v>29</v>
      </c>
      <c r="D316" s="6" t="s">
        <v>3</v>
      </c>
      <c r="E316" s="3">
        <v>470</v>
      </c>
      <c r="F316" s="3">
        <v>132</v>
      </c>
      <c r="I316" s="3">
        <v>27</v>
      </c>
      <c r="J316" s="3">
        <v>29</v>
      </c>
      <c r="K316" s="6" t="s">
        <v>3</v>
      </c>
      <c r="L316" s="3">
        <f t="shared" si="20"/>
        <v>470</v>
      </c>
      <c r="M316" s="5">
        <f t="shared" si="21"/>
        <v>0.28085106382978725</v>
      </c>
      <c r="N316" s="3"/>
      <c r="Q316" s="3">
        <v>27</v>
      </c>
      <c r="R316" s="3">
        <v>20</v>
      </c>
      <c r="S316" s="6" t="s">
        <v>3</v>
      </c>
      <c r="T316" s="3">
        <v>453</v>
      </c>
      <c r="U316" s="5">
        <v>0.11037527593818984</v>
      </c>
      <c r="V316" s="2">
        <f t="shared" si="22"/>
        <v>1.3258260314284129</v>
      </c>
    </row>
    <row r="317" spans="2:22">
      <c r="B317" s="3">
        <v>6</v>
      </c>
      <c r="C317" s="3">
        <v>41</v>
      </c>
      <c r="D317" s="6" t="s">
        <v>3</v>
      </c>
      <c r="E317" s="3">
        <v>469</v>
      </c>
      <c r="F317" s="3">
        <v>5</v>
      </c>
      <c r="I317" s="3">
        <v>6</v>
      </c>
      <c r="J317" s="3">
        <v>41</v>
      </c>
      <c r="K317" s="6" t="s">
        <v>3</v>
      </c>
      <c r="L317" s="3">
        <f t="shared" si="20"/>
        <v>469</v>
      </c>
      <c r="M317" s="5">
        <f t="shared" si="21"/>
        <v>1.0660980810234541E-2</v>
      </c>
      <c r="N317" s="3"/>
      <c r="Q317" s="3">
        <v>28</v>
      </c>
      <c r="R317" s="3">
        <v>38</v>
      </c>
      <c r="S317" s="6" t="s">
        <v>3</v>
      </c>
      <c r="T317" s="3">
        <v>1026</v>
      </c>
      <c r="U317" s="5">
        <v>0.1111111111111111</v>
      </c>
      <c r="V317" s="2">
        <f t="shared" si="22"/>
        <v>1.3346648716379357</v>
      </c>
    </row>
    <row r="318" spans="2:22">
      <c r="B318" s="3">
        <v>12</v>
      </c>
      <c r="C318" s="3">
        <v>15</v>
      </c>
      <c r="D318" s="6" t="s">
        <v>3</v>
      </c>
      <c r="E318" s="3">
        <v>468</v>
      </c>
      <c r="F318" s="3">
        <v>24</v>
      </c>
      <c r="I318" s="3">
        <v>12</v>
      </c>
      <c r="J318" s="3">
        <v>15</v>
      </c>
      <c r="K318" s="6" t="s">
        <v>3</v>
      </c>
      <c r="L318" s="3">
        <f t="shared" si="20"/>
        <v>468</v>
      </c>
      <c r="M318" s="5">
        <f t="shared" si="21"/>
        <v>5.128205128205128E-2</v>
      </c>
      <c r="N318" s="3"/>
      <c r="Q318" s="3">
        <v>26</v>
      </c>
      <c r="R318" s="3">
        <v>42</v>
      </c>
      <c r="S318" s="6" t="s">
        <v>3</v>
      </c>
      <c r="T318" s="3">
        <v>727</v>
      </c>
      <c r="U318" s="5">
        <v>0.11141678129298486</v>
      </c>
      <c r="V318" s="2">
        <f t="shared" si="22"/>
        <v>1.3383365769244224</v>
      </c>
    </row>
    <row r="319" spans="2:22">
      <c r="B319" s="3">
        <v>11</v>
      </c>
      <c r="C319" s="3">
        <v>11</v>
      </c>
      <c r="D319" s="6" t="s">
        <v>3</v>
      </c>
      <c r="E319" s="3">
        <v>459</v>
      </c>
      <c r="F319" s="3">
        <v>10</v>
      </c>
      <c r="I319" s="3">
        <v>11</v>
      </c>
      <c r="J319" s="3">
        <v>11</v>
      </c>
      <c r="K319" s="6" t="s">
        <v>3</v>
      </c>
      <c r="L319" s="3">
        <f t="shared" si="20"/>
        <v>459</v>
      </c>
      <c r="M319" s="5">
        <f t="shared" si="21"/>
        <v>2.178649237472767E-2</v>
      </c>
      <c r="N319" s="3"/>
      <c r="Q319" s="3">
        <v>26</v>
      </c>
      <c r="R319" s="3">
        <v>23</v>
      </c>
      <c r="S319" s="6" t="s">
        <v>3</v>
      </c>
      <c r="T319" s="3">
        <v>627</v>
      </c>
      <c r="U319" s="5">
        <v>0.11164274322169059</v>
      </c>
      <c r="V319" s="2">
        <f t="shared" si="22"/>
        <v>1.3410508279615623</v>
      </c>
    </row>
    <row r="320" spans="2:22">
      <c r="B320" s="3">
        <v>25</v>
      </c>
      <c r="C320" s="3">
        <v>40</v>
      </c>
      <c r="D320" s="6" t="s">
        <v>3</v>
      </c>
      <c r="E320" s="3">
        <v>455</v>
      </c>
      <c r="F320" s="3">
        <v>12</v>
      </c>
      <c r="I320" s="3">
        <v>25</v>
      </c>
      <c r="J320" s="3">
        <v>40</v>
      </c>
      <c r="K320" s="6" t="s">
        <v>3</v>
      </c>
      <c r="L320" s="3">
        <f t="shared" si="20"/>
        <v>455</v>
      </c>
      <c r="M320" s="5">
        <f t="shared" si="21"/>
        <v>2.6373626373626374E-2</v>
      </c>
      <c r="N320" s="3"/>
      <c r="Q320" s="3">
        <v>25</v>
      </c>
      <c r="R320" s="3">
        <v>35</v>
      </c>
      <c r="S320" s="6" t="s">
        <v>3</v>
      </c>
      <c r="T320" s="3">
        <v>502</v>
      </c>
      <c r="U320" s="5">
        <v>0.11354581673306773</v>
      </c>
      <c r="V320" s="2">
        <f t="shared" si="22"/>
        <v>1.3639105162355798</v>
      </c>
    </row>
    <row r="321" spans="2:22">
      <c r="B321" s="3">
        <v>27</v>
      </c>
      <c r="C321" s="3">
        <v>20</v>
      </c>
      <c r="D321" s="6" t="s">
        <v>3</v>
      </c>
      <c r="E321" s="3">
        <v>453</v>
      </c>
      <c r="F321" s="3">
        <v>50</v>
      </c>
      <c r="I321" s="3">
        <v>27</v>
      </c>
      <c r="J321" s="3">
        <v>20</v>
      </c>
      <c r="K321" s="6" t="s">
        <v>3</v>
      </c>
      <c r="L321" s="3">
        <f t="shared" si="20"/>
        <v>453</v>
      </c>
      <c r="M321" s="5">
        <f t="shared" si="21"/>
        <v>0.11037527593818984</v>
      </c>
      <c r="N321" s="3"/>
      <c r="Q321" s="3">
        <v>18</v>
      </c>
      <c r="R321" s="3">
        <v>25</v>
      </c>
      <c r="S321" s="6" t="s">
        <v>3</v>
      </c>
      <c r="T321" s="3">
        <v>939</v>
      </c>
      <c r="U321" s="5">
        <v>0.11395101171458999</v>
      </c>
      <c r="V321" s="2">
        <f t="shared" si="22"/>
        <v>1.3687777118075954</v>
      </c>
    </row>
    <row r="322" spans="2:22">
      <c r="B322" s="3">
        <v>10</v>
      </c>
      <c r="C322" s="3">
        <v>24</v>
      </c>
      <c r="D322" s="6" t="s">
        <v>3</v>
      </c>
      <c r="E322" s="3">
        <v>452</v>
      </c>
      <c r="F322" s="3">
        <v>62</v>
      </c>
      <c r="I322" s="3">
        <v>10</v>
      </c>
      <c r="J322" s="3">
        <v>24</v>
      </c>
      <c r="K322" s="6" t="s">
        <v>3</v>
      </c>
      <c r="L322" s="3">
        <f t="shared" si="20"/>
        <v>452</v>
      </c>
      <c r="M322" s="5">
        <f t="shared" si="21"/>
        <v>0.13716814159292035</v>
      </c>
      <c r="N322" s="3"/>
      <c r="Q322" s="3">
        <v>22</v>
      </c>
      <c r="R322" s="3">
        <v>40</v>
      </c>
      <c r="S322" s="6" t="s">
        <v>3</v>
      </c>
      <c r="T322" s="3">
        <v>411</v>
      </c>
      <c r="U322" s="5">
        <v>0.11435523114355231</v>
      </c>
      <c r="V322" s="2">
        <f t="shared" si="22"/>
        <v>1.3736331890580216</v>
      </c>
    </row>
    <row r="323" spans="2:22">
      <c r="B323" s="3">
        <v>20</v>
      </c>
      <c r="C323" s="3">
        <v>46</v>
      </c>
      <c r="D323" s="6" t="s">
        <v>3</v>
      </c>
      <c r="E323" s="3">
        <v>447</v>
      </c>
      <c r="F323" s="3">
        <v>20</v>
      </c>
      <c r="I323" s="3">
        <v>20</v>
      </c>
      <c r="J323" s="3">
        <v>46</v>
      </c>
      <c r="K323" s="6" t="s">
        <v>3</v>
      </c>
      <c r="L323" s="3">
        <f t="shared" si="20"/>
        <v>447</v>
      </c>
      <c r="M323" s="5">
        <f t="shared" si="21"/>
        <v>4.4742729306487698E-2</v>
      </c>
      <c r="N323" s="3"/>
      <c r="Q323" s="3">
        <v>21</v>
      </c>
      <c r="R323" s="3">
        <v>41</v>
      </c>
      <c r="S323" s="6" t="s">
        <v>3</v>
      </c>
      <c r="T323" s="3">
        <v>1275</v>
      </c>
      <c r="U323" s="5">
        <v>0.11450980392156863</v>
      </c>
      <c r="V323" s="2">
        <f t="shared" si="22"/>
        <v>1.3754899147703903</v>
      </c>
    </row>
    <row r="324" spans="2:22">
      <c r="B324" s="3">
        <v>29</v>
      </c>
      <c r="C324" s="3">
        <v>7</v>
      </c>
      <c r="D324" s="6" t="s">
        <v>3</v>
      </c>
      <c r="E324" s="3">
        <v>447</v>
      </c>
      <c r="F324" s="3">
        <v>10</v>
      </c>
      <c r="I324" s="3">
        <v>29</v>
      </c>
      <c r="J324" s="3">
        <v>7</v>
      </c>
      <c r="K324" s="6" t="s">
        <v>3</v>
      </c>
      <c r="L324" s="3">
        <f t="shared" ref="L324:L387" si="23">E324</f>
        <v>447</v>
      </c>
      <c r="M324" s="5">
        <f t="shared" ref="M324:M387" si="24">F324/E324</f>
        <v>2.2371364653243849E-2</v>
      </c>
      <c r="N324" s="3"/>
      <c r="Q324" s="3">
        <v>25</v>
      </c>
      <c r="R324" s="3">
        <v>44</v>
      </c>
      <c r="S324" s="6" t="s">
        <v>3</v>
      </c>
      <c r="T324" s="3">
        <v>485</v>
      </c>
      <c r="U324" s="5">
        <v>0.1154639175257732</v>
      </c>
      <c r="V324" s="2">
        <f t="shared" ref="V324:V387" si="25">+U324/$U$412</f>
        <v>1.3869507119701436</v>
      </c>
    </row>
    <row r="325" spans="2:22">
      <c r="B325" s="3">
        <v>16</v>
      </c>
      <c r="C325" s="3">
        <v>30</v>
      </c>
      <c r="D325" s="6" t="s">
        <v>3</v>
      </c>
      <c r="E325" s="3">
        <v>446</v>
      </c>
      <c r="F325" s="3">
        <v>18</v>
      </c>
      <c r="I325" s="3">
        <v>16</v>
      </c>
      <c r="J325" s="3">
        <v>30</v>
      </c>
      <c r="K325" s="6" t="s">
        <v>3</v>
      </c>
      <c r="L325" s="3">
        <f t="shared" si="23"/>
        <v>446</v>
      </c>
      <c r="M325" s="5">
        <f t="shared" si="24"/>
        <v>4.0358744394618833E-2</v>
      </c>
      <c r="N325" s="3"/>
      <c r="Q325" s="3">
        <v>13</v>
      </c>
      <c r="R325" s="3">
        <v>17</v>
      </c>
      <c r="S325" s="6" t="s">
        <v>3</v>
      </c>
      <c r="T325" s="3">
        <v>628</v>
      </c>
      <c r="U325" s="5">
        <v>0.11624203821656051</v>
      </c>
      <c r="V325" s="2">
        <f t="shared" si="25"/>
        <v>1.3962974851371399</v>
      </c>
    </row>
    <row r="326" spans="2:22">
      <c r="B326" s="3">
        <v>28</v>
      </c>
      <c r="C326" s="3">
        <v>23</v>
      </c>
      <c r="D326" s="6" t="s">
        <v>3</v>
      </c>
      <c r="E326" s="3">
        <v>439</v>
      </c>
      <c r="F326" s="3">
        <v>129</v>
      </c>
      <c r="I326" s="3">
        <v>28</v>
      </c>
      <c r="J326" s="3">
        <v>23</v>
      </c>
      <c r="K326" s="6" t="s">
        <v>3</v>
      </c>
      <c r="L326" s="3">
        <f t="shared" si="23"/>
        <v>439</v>
      </c>
      <c r="M326" s="5">
        <f t="shared" si="24"/>
        <v>0.29384965831435078</v>
      </c>
      <c r="N326" s="3"/>
      <c r="Q326" s="3">
        <v>29</v>
      </c>
      <c r="R326" s="3">
        <v>29</v>
      </c>
      <c r="S326" s="6" t="s">
        <v>3</v>
      </c>
      <c r="T326" s="3">
        <v>240</v>
      </c>
      <c r="U326" s="5">
        <v>0.11666666666666667</v>
      </c>
      <c r="V326" s="2">
        <f t="shared" si="25"/>
        <v>1.4013981152198325</v>
      </c>
    </row>
    <row r="327" spans="2:22">
      <c r="B327" s="3">
        <v>4</v>
      </c>
      <c r="C327" s="3">
        <v>17</v>
      </c>
      <c r="D327" s="6" t="s">
        <v>3</v>
      </c>
      <c r="E327" s="3">
        <v>437</v>
      </c>
      <c r="F327" s="3">
        <v>126</v>
      </c>
      <c r="I327" s="3">
        <v>4</v>
      </c>
      <c r="J327" s="3">
        <v>17</v>
      </c>
      <c r="K327" s="6" t="s">
        <v>3</v>
      </c>
      <c r="L327" s="3">
        <f t="shared" si="23"/>
        <v>437</v>
      </c>
      <c r="M327" s="5">
        <f t="shared" si="24"/>
        <v>0.28832951945080093</v>
      </c>
      <c r="N327" s="3"/>
      <c r="Q327" s="3">
        <v>20</v>
      </c>
      <c r="R327" s="3">
        <v>23</v>
      </c>
      <c r="S327" s="6" t="s">
        <v>3</v>
      </c>
      <c r="T327" s="3">
        <v>1076</v>
      </c>
      <c r="U327" s="5">
        <v>0.11802973977695168</v>
      </c>
      <c r="V327" s="2">
        <f t="shared" si="25"/>
        <v>1.4177713273997776</v>
      </c>
    </row>
    <row r="328" spans="2:22">
      <c r="B328" s="3">
        <v>29</v>
      </c>
      <c r="C328" s="3">
        <v>9</v>
      </c>
      <c r="D328" s="6" t="s">
        <v>3</v>
      </c>
      <c r="E328" s="3">
        <v>437</v>
      </c>
      <c r="F328" s="3">
        <v>65</v>
      </c>
      <c r="I328" s="3">
        <v>29</v>
      </c>
      <c r="J328" s="3">
        <v>9</v>
      </c>
      <c r="K328" s="6" t="s">
        <v>3</v>
      </c>
      <c r="L328" s="3">
        <f t="shared" si="23"/>
        <v>437</v>
      </c>
      <c r="M328" s="5">
        <f t="shared" si="24"/>
        <v>0.14874141876430205</v>
      </c>
      <c r="N328" s="3"/>
      <c r="Q328" s="3">
        <v>7</v>
      </c>
      <c r="R328" s="3">
        <v>33</v>
      </c>
      <c r="S328" s="6" t="s">
        <v>3</v>
      </c>
      <c r="T328" s="3">
        <v>702</v>
      </c>
      <c r="U328" s="5">
        <v>0.11823361823361823</v>
      </c>
      <c r="V328" s="2">
        <f t="shared" si="25"/>
        <v>1.420220312127547</v>
      </c>
    </row>
    <row r="329" spans="2:22">
      <c r="B329" s="3">
        <v>27</v>
      </c>
      <c r="C329" s="3">
        <v>45</v>
      </c>
      <c r="D329" s="6" t="s">
        <v>3</v>
      </c>
      <c r="E329" s="3">
        <v>434</v>
      </c>
      <c r="F329" s="3">
        <v>4</v>
      </c>
      <c r="I329" s="3">
        <v>27</v>
      </c>
      <c r="J329" s="3">
        <v>45</v>
      </c>
      <c r="K329" s="6" t="s">
        <v>3</v>
      </c>
      <c r="L329" s="3">
        <f t="shared" si="23"/>
        <v>434</v>
      </c>
      <c r="M329" s="5">
        <f t="shared" si="24"/>
        <v>9.2165898617511521E-3</v>
      </c>
      <c r="N329" s="3"/>
      <c r="Q329" s="3">
        <v>20</v>
      </c>
      <c r="R329" s="3">
        <v>38</v>
      </c>
      <c r="S329" s="6" t="s">
        <v>3</v>
      </c>
      <c r="T329" s="3">
        <v>896</v>
      </c>
      <c r="U329" s="5">
        <v>0.11830357142857142</v>
      </c>
      <c r="V329" s="2">
        <f t="shared" si="25"/>
        <v>1.4210605887752128</v>
      </c>
    </row>
    <row r="330" spans="2:22">
      <c r="B330" s="3">
        <v>7</v>
      </c>
      <c r="C330" s="3">
        <v>6</v>
      </c>
      <c r="D330" s="6" t="s">
        <v>3</v>
      </c>
      <c r="E330" s="3">
        <v>432</v>
      </c>
      <c r="F330" s="3">
        <v>7</v>
      </c>
      <c r="I330" s="3">
        <v>7</v>
      </c>
      <c r="J330" s="3">
        <v>6</v>
      </c>
      <c r="K330" s="6" t="s">
        <v>3</v>
      </c>
      <c r="L330" s="3">
        <f t="shared" si="23"/>
        <v>432</v>
      </c>
      <c r="M330" s="5">
        <f t="shared" si="24"/>
        <v>1.6203703703703703E-2</v>
      </c>
      <c r="N330" s="3"/>
      <c r="Q330" s="3">
        <v>12</v>
      </c>
      <c r="R330" s="3">
        <v>24</v>
      </c>
      <c r="S330" s="6" t="s">
        <v>3</v>
      </c>
      <c r="T330" s="3">
        <v>416</v>
      </c>
      <c r="U330" s="5">
        <v>0.12259615384615384</v>
      </c>
      <c r="V330" s="2">
        <f t="shared" si="25"/>
        <v>1.4726230194274339</v>
      </c>
    </row>
    <row r="331" spans="2:22">
      <c r="B331" s="3">
        <v>9</v>
      </c>
      <c r="C331" s="3">
        <v>34</v>
      </c>
      <c r="D331" s="6" t="s">
        <v>3</v>
      </c>
      <c r="E331" s="3">
        <v>432</v>
      </c>
      <c r="F331" s="3">
        <v>4</v>
      </c>
      <c r="I331" s="3">
        <v>9</v>
      </c>
      <c r="J331" s="3">
        <v>34</v>
      </c>
      <c r="K331" s="6" t="s">
        <v>3</v>
      </c>
      <c r="L331" s="3">
        <f t="shared" si="23"/>
        <v>432</v>
      </c>
      <c r="M331" s="5">
        <f t="shared" si="24"/>
        <v>9.2592592592592587E-3</v>
      </c>
      <c r="N331" s="3"/>
      <c r="Q331" s="3">
        <v>7</v>
      </c>
      <c r="R331" s="3">
        <v>14</v>
      </c>
      <c r="S331" s="6" t="s">
        <v>3</v>
      </c>
      <c r="T331" s="3">
        <v>358</v>
      </c>
      <c r="U331" s="5">
        <v>0.12290502793296089</v>
      </c>
      <c r="V331" s="2">
        <f t="shared" si="25"/>
        <v>1.4763332099682194</v>
      </c>
    </row>
    <row r="332" spans="2:22">
      <c r="B332" s="3">
        <v>4</v>
      </c>
      <c r="C332" s="3">
        <v>25</v>
      </c>
      <c r="D332" s="6" t="s">
        <v>3</v>
      </c>
      <c r="E332" s="3">
        <v>429</v>
      </c>
      <c r="F332" s="3">
        <v>143</v>
      </c>
      <c r="I332" s="3">
        <v>4</v>
      </c>
      <c r="J332" s="3">
        <v>25</v>
      </c>
      <c r="K332" s="6" t="s">
        <v>3</v>
      </c>
      <c r="L332" s="3">
        <f t="shared" si="23"/>
        <v>429</v>
      </c>
      <c r="M332" s="5">
        <f t="shared" si="24"/>
        <v>0.33333333333333331</v>
      </c>
      <c r="N332" s="3"/>
      <c r="Q332" s="3">
        <v>28</v>
      </c>
      <c r="R332" s="3">
        <v>31</v>
      </c>
      <c r="S332" s="6" t="s">
        <v>3</v>
      </c>
      <c r="T332" s="3">
        <v>1072</v>
      </c>
      <c r="U332" s="5">
        <v>0.12313432835820895</v>
      </c>
      <c r="V332" s="2">
        <f t="shared" si="25"/>
        <v>1.4790875629718914</v>
      </c>
    </row>
    <row r="333" spans="2:22">
      <c r="B333" s="3">
        <v>15</v>
      </c>
      <c r="C333" s="3">
        <v>6</v>
      </c>
      <c r="D333" s="6" t="s">
        <v>3</v>
      </c>
      <c r="E333" s="3">
        <v>429</v>
      </c>
      <c r="F333" s="3">
        <v>29</v>
      </c>
      <c r="I333" s="3">
        <v>15</v>
      </c>
      <c r="J333" s="3">
        <v>6</v>
      </c>
      <c r="K333" s="6" t="s">
        <v>3</v>
      </c>
      <c r="L333" s="3">
        <f t="shared" si="23"/>
        <v>429</v>
      </c>
      <c r="M333" s="5">
        <f t="shared" si="24"/>
        <v>6.75990675990676E-2</v>
      </c>
      <c r="N333" s="3"/>
      <c r="Q333" s="3">
        <v>23</v>
      </c>
      <c r="R333" s="3">
        <v>13</v>
      </c>
      <c r="S333" s="6" t="s">
        <v>3</v>
      </c>
      <c r="T333" s="3">
        <v>373</v>
      </c>
      <c r="U333" s="5">
        <v>0.12332439678284182</v>
      </c>
      <c r="V333" s="2">
        <f t="shared" si="25"/>
        <v>1.4813706618179769</v>
      </c>
    </row>
    <row r="334" spans="2:22">
      <c r="B334" s="3">
        <v>28</v>
      </c>
      <c r="C334" s="3">
        <v>21</v>
      </c>
      <c r="D334" s="6" t="s">
        <v>3</v>
      </c>
      <c r="E334" s="3">
        <v>428</v>
      </c>
      <c r="F334" s="3">
        <v>44</v>
      </c>
      <c r="I334" s="3">
        <v>28</v>
      </c>
      <c r="J334" s="3">
        <v>21</v>
      </c>
      <c r="K334" s="6" t="s">
        <v>3</v>
      </c>
      <c r="L334" s="3">
        <f t="shared" si="23"/>
        <v>428</v>
      </c>
      <c r="M334" s="5">
        <f t="shared" si="24"/>
        <v>0.10280373831775701</v>
      </c>
      <c r="N334" s="3"/>
      <c r="Q334" s="3">
        <v>4</v>
      </c>
      <c r="R334" s="3">
        <v>9</v>
      </c>
      <c r="S334" s="6" t="s">
        <v>3</v>
      </c>
      <c r="T334" s="3">
        <v>1545</v>
      </c>
      <c r="U334" s="5">
        <v>0.12362459546925567</v>
      </c>
      <c r="V334" s="2">
        <f t="shared" si="25"/>
        <v>1.4849766435893927</v>
      </c>
    </row>
    <row r="335" spans="2:22">
      <c r="B335" s="3">
        <v>5</v>
      </c>
      <c r="C335" s="3">
        <v>33</v>
      </c>
      <c r="D335" s="6" t="s">
        <v>3</v>
      </c>
      <c r="E335" s="3">
        <v>424</v>
      </c>
      <c r="F335" s="3">
        <v>7</v>
      </c>
      <c r="I335" s="3">
        <v>5</v>
      </c>
      <c r="J335" s="3">
        <v>33</v>
      </c>
      <c r="K335" s="6" t="s">
        <v>3</v>
      </c>
      <c r="L335" s="3">
        <f t="shared" si="23"/>
        <v>424</v>
      </c>
      <c r="M335" s="5">
        <f t="shared" si="24"/>
        <v>1.6509433962264151E-2</v>
      </c>
      <c r="N335" s="3"/>
      <c r="Q335" s="3">
        <v>5</v>
      </c>
      <c r="R335" s="3">
        <v>9</v>
      </c>
      <c r="S335" s="6" t="s">
        <v>3</v>
      </c>
      <c r="T335" s="3">
        <v>1114</v>
      </c>
      <c r="U335" s="5">
        <v>0.12387791741472172</v>
      </c>
      <c r="V335" s="2">
        <f t="shared" si="25"/>
        <v>1.4880195427058494</v>
      </c>
    </row>
    <row r="336" spans="2:22">
      <c r="B336" s="3">
        <v>28</v>
      </c>
      <c r="C336" s="3">
        <v>26</v>
      </c>
      <c r="D336" s="6" t="s">
        <v>3</v>
      </c>
      <c r="E336" s="3">
        <v>422</v>
      </c>
      <c r="F336" s="3">
        <v>4</v>
      </c>
      <c r="I336" s="3">
        <v>28</v>
      </c>
      <c r="J336" s="3">
        <v>26</v>
      </c>
      <c r="K336" s="6" t="s">
        <v>3</v>
      </c>
      <c r="L336" s="3">
        <f t="shared" si="23"/>
        <v>422</v>
      </c>
      <c r="M336" s="5">
        <f t="shared" si="24"/>
        <v>9.4786729857819912E-3</v>
      </c>
      <c r="N336" s="3"/>
      <c r="Q336" s="3">
        <v>22</v>
      </c>
      <c r="R336" s="3">
        <v>42</v>
      </c>
      <c r="S336" s="6" t="s">
        <v>3</v>
      </c>
      <c r="T336" s="3">
        <v>1198</v>
      </c>
      <c r="U336" s="5">
        <v>0.12520868113522537</v>
      </c>
      <c r="V336" s="2">
        <f t="shared" si="25"/>
        <v>1.5040046550177073</v>
      </c>
    </row>
    <row r="337" spans="2:22">
      <c r="B337" s="3">
        <v>7</v>
      </c>
      <c r="C337" s="3">
        <v>29</v>
      </c>
      <c r="D337" s="6" t="s">
        <v>3</v>
      </c>
      <c r="E337" s="3">
        <v>419</v>
      </c>
      <c r="F337" s="3">
        <v>39</v>
      </c>
      <c r="I337" s="3">
        <v>7</v>
      </c>
      <c r="J337" s="3">
        <v>29</v>
      </c>
      <c r="K337" s="6" t="s">
        <v>3</v>
      </c>
      <c r="L337" s="3">
        <f t="shared" si="23"/>
        <v>419</v>
      </c>
      <c r="M337" s="5">
        <f t="shared" si="24"/>
        <v>9.3078758949880672E-2</v>
      </c>
      <c r="N337" s="3"/>
      <c r="Q337" s="3">
        <v>13</v>
      </c>
      <c r="R337" s="3">
        <v>16</v>
      </c>
      <c r="S337" s="6" t="s">
        <v>3</v>
      </c>
      <c r="T337" s="3">
        <v>1500</v>
      </c>
      <c r="U337" s="5">
        <v>0.12533333333333332</v>
      </c>
      <c r="V337" s="2">
        <f t="shared" si="25"/>
        <v>1.5055019752075915</v>
      </c>
    </row>
    <row r="338" spans="2:22">
      <c r="B338" s="3">
        <v>9</v>
      </c>
      <c r="C338" s="3">
        <v>9</v>
      </c>
      <c r="D338" s="6" t="s">
        <v>3</v>
      </c>
      <c r="E338" s="3">
        <v>419</v>
      </c>
      <c r="F338" s="3">
        <v>56</v>
      </c>
      <c r="I338" s="3">
        <v>9</v>
      </c>
      <c r="J338" s="3">
        <v>9</v>
      </c>
      <c r="K338" s="6" t="s">
        <v>3</v>
      </c>
      <c r="L338" s="3">
        <f t="shared" si="23"/>
        <v>419</v>
      </c>
      <c r="M338" s="5">
        <f t="shared" si="24"/>
        <v>0.13365155131264916</v>
      </c>
      <c r="N338" s="3"/>
      <c r="Q338" s="3">
        <v>17</v>
      </c>
      <c r="R338" s="3">
        <v>3</v>
      </c>
      <c r="S338" s="6" t="s">
        <v>3</v>
      </c>
      <c r="T338" s="3">
        <v>279</v>
      </c>
      <c r="U338" s="5">
        <v>0.12544802867383512</v>
      </c>
      <c r="V338" s="2">
        <f t="shared" si="25"/>
        <v>1.5068796937847662</v>
      </c>
    </row>
    <row r="339" spans="2:22">
      <c r="B339" s="3">
        <v>25</v>
      </c>
      <c r="C339" s="3">
        <v>3</v>
      </c>
      <c r="D339" s="6" t="s">
        <v>3</v>
      </c>
      <c r="E339" s="3">
        <v>418</v>
      </c>
      <c r="F339" s="3">
        <v>158</v>
      </c>
      <c r="I339" s="3">
        <v>25</v>
      </c>
      <c r="J339" s="3">
        <v>3</v>
      </c>
      <c r="K339" s="6" t="s">
        <v>3</v>
      </c>
      <c r="L339" s="3">
        <f t="shared" si="23"/>
        <v>418</v>
      </c>
      <c r="M339" s="5">
        <f t="shared" si="24"/>
        <v>0.37799043062200954</v>
      </c>
      <c r="N339" s="3"/>
      <c r="Q339" s="3">
        <v>8</v>
      </c>
      <c r="R339" s="3">
        <v>40</v>
      </c>
      <c r="S339" s="6" t="s">
        <v>3</v>
      </c>
      <c r="T339" s="3">
        <v>835</v>
      </c>
      <c r="U339" s="5">
        <v>0.12574850299401197</v>
      </c>
      <c r="V339" s="2">
        <f t="shared" si="25"/>
        <v>1.5104889864644901</v>
      </c>
    </row>
    <row r="340" spans="2:22">
      <c r="B340" s="3">
        <v>12</v>
      </c>
      <c r="C340" s="3">
        <v>24</v>
      </c>
      <c r="D340" s="6" t="s">
        <v>3</v>
      </c>
      <c r="E340" s="3">
        <v>416</v>
      </c>
      <c r="F340" s="3">
        <v>51</v>
      </c>
      <c r="I340" s="3">
        <v>12</v>
      </c>
      <c r="J340" s="3">
        <v>24</v>
      </c>
      <c r="K340" s="6" t="s">
        <v>3</v>
      </c>
      <c r="L340" s="3">
        <f t="shared" si="23"/>
        <v>416</v>
      </c>
      <c r="M340" s="5">
        <f t="shared" si="24"/>
        <v>0.12259615384615384</v>
      </c>
      <c r="N340" s="3"/>
      <c r="Q340" s="3">
        <v>7</v>
      </c>
      <c r="R340" s="3">
        <v>5</v>
      </c>
      <c r="S340" s="6" t="s">
        <v>3</v>
      </c>
      <c r="T340" s="3">
        <v>1104</v>
      </c>
      <c r="U340" s="5">
        <v>0.12771739130434784</v>
      </c>
      <c r="V340" s="2">
        <f t="shared" si="25"/>
        <v>1.5341392410403447</v>
      </c>
    </row>
    <row r="341" spans="2:22">
      <c r="B341" s="3">
        <v>17</v>
      </c>
      <c r="C341" s="3">
        <v>8</v>
      </c>
      <c r="D341" s="6" t="s">
        <v>3</v>
      </c>
      <c r="E341" s="3">
        <v>414</v>
      </c>
      <c r="F341" s="3">
        <v>17</v>
      </c>
      <c r="I341" s="3">
        <v>17</v>
      </c>
      <c r="J341" s="3">
        <v>8</v>
      </c>
      <c r="K341" s="6" t="s">
        <v>3</v>
      </c>
      <c r="L341" s="3">
        <f t="shared" si="23"/>
        <v>414</v>
      </c>
      <c r="M341" s="5">
        <f t="shared" si="24"/>
        <v>4.1062801932367152E-2</v>
      </c>
      <c r="N341" s="3"/>
      <c r="Q341" s="3">
        <v>22</v>
      </c>
      <c r="R341" s="3">
        <v>29</v>
      </c>
      <c r="S341" s="6" t="s">
        <v>3</v>
      </c>
      <c r="T341" s="3">
        <v>962</v>
      </c>
      <c r="U341" s="5">
        <v>0.12785862785862787</v>
      </c>
      <c r="V341" s="2">
        <f t="shared" si="25"/>
        <v>1.5358357722486435</v>
      </c>
    </row>
    <row r="342" spans="2:22">
      <c r="B342" s="3">
        <v>23</v>
      </c>
      <c r="C342" s="3">
        <v>4</v>
      </c>
      <c r="D342" s="6" t="s">
        <v>3</v>
      </c>
      <c r="E342" s="3">
        <v>413</v>
      </c>
      <c r="F342" s="3">
        <v>53</v>
      </c>
      <c r="I342" s="3">
        <v>23</v>
      </c>
      <c r="J342" s="3">
        <v>4</v>
      </c>
      <c r="K342" s="6" t="s">
        <v>3</v>
      </c>
      <c r="L342" s="3">
        <f t="shared" si="23"/>
        <v>413</v>
      </c>
      <c r="M342" s="5">
        <f t="shared" si="24"/>
        <v>0.12832929782082325</v>
      </c>
      <c r="N342" s="3"/>
      <c r="Q342" s="3">
        <v>5</v>
      </c>
      <c r="R342" s="3">
        <v>4</v>
      </c>
      <c r="S342" s="6" t="s">
        <v>3</v>
      </c>
      <c r="T342" s="3">
        <v>343</v>
      </c>
      <c r="U342" s="5">
        <v>0.1282798833819242</v>
      </c>
      <c r="V342" s="2">
        <f t="shared" si="25"/>
        <v>1.540895886788987</v>
      </c>
    </row>
    <row r="343" spans="2:22">
      <c r="B343" s="3">
        <v>22</v>
      </c>
      <c r="C343" s="3">
        <v>40</v>
      </c>
      <c r="D343" s="6" t="s">
        <v>3</v>
      </c>
      <c r="E343" s="3">
        <v>411</v>
      </c>
      <c r="F343" s="3">
        <v>47</v>
      </c>
      <c r="I343" s="3">
        <v>22</v>
      </c>
      <c r="J343" s="3">
        <v>40</v>
      </c>
      <c r="K343" s="6" t="s">
        <v>3</v>
      </c>
      <c r="L343" s="3">
        <f t="shared" si="23"/>
        <v>411</v>
      </c>
      <c r="M343" s="5">
        <f t="shared" si="24"/>
        <v>0.11435523114355231</v>
      </c>
      <c r="N343" s="3"/>
      <c r="Q343" s="3">
        <v>23</v>
      </c>
      <c r="R343" s="3">
        <v>4</v>
      </c>
      <c r="S343" s="6" t="s">
        <v>3</v>
      </c>
      <c r="T343" s="3">
        <v>413</v>
      </c>
      <c r="U343" s="5">
        <v>0.12832929782082325</v>
      </c>
      <c r="V343" s="2">
        <f t="shared" si="25"/>
        <v>1.5414894522307394</v>
      </c>
    </row>
    <row r="344" spans="2:22">
      <c r="B344" s="3">
        <v>4</v>
      </c>
      <c r="C344" s="3">
        <v>4</v>
      </c>
      <c r="D344" s="6" t="s">
        <v>3</v>
      </c>
      <c r="E344" s="3">
        <v>406</v>
      </c>
      <c r="F344" s="3">
        <v>13</v>
      </c>
      <c r="I344" s="3">
        <v>4</v>
      </c>
      <c r="J344" s="3">
        <v>4</v>
      </c>
      <c r="K344" s="6" t="s">
        <v>3</v>
      </c>
      <c r="L344" s="3">
        <f t="shared" si="23"/>
        <v>406</v>
      </c>
      <c r="M344" s="5">
        <f t="shared" si="24"/>
        <v>3.2019704433497539E-2</v>
      </c>
      <c r="N344" s="3"/>
      <c r="Q344" s="3">
        <v>13</v>
      </c>
      <c r="R344" s="3">
        <v>12</v>
      </c>
      <c r="S344" s="6" t="s">
        <v>3</v>
      </c>
      <c r="T344" s="3">
        <v>1058</v>
      </c>
      <c r="U344" s="5">
        <v>0.12854442344045369</v>
      </c>
      <c r="V344" s="2">
        <f t="shared" si="25"/>
        <v>1.5440735376983303</v>
      </c>
    </row>
    <row r="345" spans="2:22">
      <c r="B345" s="3">
        <v>29</v>
      </c>
      <c r="C345" s="3">
        <v>32</v>
      </c>
      <c r="D345" s="6" t="s">
        <v>3</v>
      </c>
      <c r="E345" s="3">
        <v>399</v>
      </c>
      <c r="F345" s="3">
        <v>18</v>
      </c>
      <c r="I345" s="3">
        <v>29</v>
      </c>
      <c r="J345" s="3">
        <v>32</v>
      </c>
      <c r="K345" s="6" t="s">
        <v>3</v>
      </c>
      <c r="L345" s="3">
        <f t="shared" si="23"/>
        <v>399</v>
      </c>
      <c r="M345" s="5">
        <f t="shared" si="24"/>
        <v>4.5112781954887216E-2</v>
      </c>
      <c r="N345" s="3"/>
      <c r="Q345" s="3">
        <v>24</v>
      </c>
      <c r="R345" s="3">
        <v>35</v>
      </c>
      <c r="S345" s="6" t="s">
        <v>3</v>
      </c>
      <c r="T345" s="3">
        <v>630</v>
      </c>
      <c r="U345" s="5">
        <v>0.13015873015873017</v>
      </c>
      <c r="V345" s="2">
        <f t="shared" si="25"/>
        <v>1.5634645639187248</v>
      </c>
    </row>
    <row r="346" spans="2:22">
      <c r="B346" s="3">
        <v>23</v>
      </c>
      <c r="C346" s="3">
        <v>22</v>
      </c>
      <c r="D346" s="6" t="s">
        <v>3</v>
      </c>
      <c r="E346" s="3">
        <v>396</v>
      </c>
      <c r="F346" s="3">
        <v>3</v>
      </c>
      <c r="I346" s="3">
        <v>23</v>
      </c>
      <c r="J346" s="3">
        <v>22</v>
      </c>
      <c r="K346" s="6" t="s">
        <v>3</v>
      </c>
      <c r="L346" s="3">
        <f t="shared" si="23"/>
        <v>396</v>
      </c>
      <c r="M346" s="5">
        <f t="shared" si="24"/>
        <v>7.575757575757576E-3</v>
      </c>
      <c r="N346" s="3"/>
      <c r="Q346" s="3">
        <v>24</v>
      </c>
      <c r="R346" s="3">
        <v>3</v>
      </c>
      <c r="S346" s="6" t="s">
        <v>3</v>
      </c>
      <c r="T346" s="3">
        <v>755</v>
      </c>
      <c r="U346" s="5">
        <v>0.13112582781456952</v>
      </c>
      <c r="V346" s="2">
        <f t="shared" si="25"/>
        <v>1.5750813253369544</v>
      </c>
    </row>
    <row r="347" spans="2:22">
      <c r="B347" s="3">
        <v>30</v>
      </c>
      <c r="C347" s="3">
        <v>34</v>
      </c>
      <c r="D347" s="6" t="s">
        <v>3</v>
      </c>
      <c r="E347" s="3">
        <v>394</v>
      </c>
      <c r="F347" s="3">
        <v>237</v>
      </c>
      <c r="I347" s="3">
        <v>30</v>
      </c>
      <c r="J347" s="3">
        <v>34</v>
      </c>
      <c r="K347" s="6" t="s">
        <v>3</v>
      </c>
      <c r="L347" s="3">
        <f t="shared" si="23"/>
        <v>394</v>
      </c>
      <c r="M347" s="5">
        <f t="shared" si="24"/>
        <v>0.60152284263959388</v>
      </c>
      <c r="N347" s="3"/>
      <c r="Q347" s="3">
        <v>8</v>
      </c>
      <c r="R347" s="3">
        <v>31</v>
      </c>
      <c r="S347" s="6" t="s">
        <v>3</v>
      </c>
      <c r="T347" s="3">
        <v>832</v>
      </c>
      <c r="U347" s="5">
        <v>0.13221153846153846</v>
      </c>
      <c r="V347" s="2">
        <f t="shared" si="25"/>
        <v>1.5881228640884091</v>
      </c>
    </row>
    <row r="348" spans="2:22">
      <c r="B348" s="3">
        <v>5</v>
      </c>
      <c r="C348" s="3">
        <v>11</v>
      </c>
      <c r="D348" s="6" t="s">
        <v>3</v>
      </c>
      <c r="E348" s="3">
        <v>393</v>
      </c>
      <c r="F348" s="3">
        <v>65</v>
      </c>
      <c r="I348" s="3">
        <v>5</v>
      </c>
      <c r="J348" s="3">
        <v>11</v>
      </c>
      <c r="K348" s="6" t="s">
        <v>3</v>
      </c>
      <c r="L348" s="3">
        <f t="shared" si="23"/>
        <v>393</v>
      </c>
      <c r="M348" s="5">
        <f t="shared" si="24"/>
        <v>0.16539440203562342</v>
      </c>
      <c r="N348" s="3"/>
      <c r="Q348" s="3">
        <v>9</v>
      </c>
      <c r="R348" s="3">
        <v>9</v>
      </c>
      <c r="S348" s="6" t="s">
        <v>3</v>
      </c>
      <c r="T348" s="3">
        <v>419</v>
      </c>
      <c r="U348" s="5">
        <v>0.13365155131264916</v>
      </c>
      <c r="V348" s="2">
        <f t="shared" si="25"/>
        <v>1.6054202751921709</v>
      </c>
    </row>
    <row r="349" spans="2:22">
      <c r="B349" s="3">
        <v>30</v>
      </c>
      <c r="C349" s="3">
        <v>43</v>
      </c>
      <c r="D349" s="6" t="s">
        <v>3</v>
      </c>
      <c r="E349" s="3">
        <v>383</v>
      </c>
      <c r="F349" s="3">
        <v>31</v>
      </c>
      <c r="I349" s="3">
        <v>30</v>
      </c>
      <c r="J349" s="3">
        <v>43</v>
      </c>
      <c r="K349" s="6" t="s">
        <v>3</v>
      </c>
      <c r="L349" s="3">
        <f t="shared" si="23"/>
        <v>383</v>
      </c>
      <c r="M349" s="5">
        <f t="shared" si="24"/>
        <v>8.0939947780678853E-2</v>
      </c>
      <c r="N349" s="3"/>
      <c r="Q349" s="3">
        <v>27</v>
      </c>
      <c r="R349" s="3">
        <v>4</v>
      </c>
      <c r="S349" s="6" t="s">
        <v>3</v>
      </c>
      <c r="T349" s="3">
        <v>1452</v>
      </c>
      <c r="U349" s="5">
        <v>0.13429752066115702</v>
      </c>
      <c r="V349" s="2">
        <f t="shared" si="25"/>
        <v>1.6131796485706456</v>
      </c>
    </row>
    <row r="350" spans="2:22">
      <c r="B350" s="3">
        <v>13</v>
      </c>
      <c r="C350" s="3">
        <v>46</v>
      </c>
      <c r="D350" s="6" t="s">
        <v>3</v>
      </c>
      <c r="E350" s="3">
        <v>381</v>
      </c>
      <c r="F350" s="3">
        <v>36</v>
      </c>
      <c r="I350" s="3">
        <v>13</v>
      </c>
      <c r="J350" s="3">
        <v>46</v>
      </c>
      <c r="K350" s="6" t="s">
        <v>3</v>
      </c>
      <c r="L350" s="3">
        <f t="shared" si="23"/>
        <v>381</v>
      </c>
      <c r="M350" s="5">
        <f t="shared" si="24"/>
        <v>9.4488188976377951E-2</v>
      </c>
      <c r="N350" s="3"/>
      <c r="Q350" s="3">
        <v>27</v>
      </c>
      <c r="R350" s="3">
        <v>5</v>
      </c>
      <c r="S350" s="6" t="s">
        <v>3</v>
      </c>
      <c r="T350" s="3">
        <v>547</v>
      </c>
      <c r="U350" s="5">
        <v>0.13711151736745886</v>
      </c>
      <c r="V350" s="2">
        <f t="shared" si="25"/>
        <v>1.6469813315458988</v>
      </c>
    </row>
    <row r="351" spans="2:22">
      <c r="B351" s="3">
        <v>3</v>
      </c>
      <c r="C351" s="3">
        <v>46</v>
      </c>
      <c r="D351" s="6" t="s">
        <v>3</v>
      </c>
      <c r="E351" s="3">
        <v>379</v>
      </c>
      <c r="F351" s="3">
        <v>31</v>
      </c>
      <c r="I351" s="3">
        <v>3</v>
      </c>
      <c r="J351" s="3">
        <v>46</v>
      </c>
      <c r="K351" s="6" t="s">
        <v>3</v>
      </c>
      <c r="L351" s="3">
        <f t="shared" si="23"/>
        <v>379</v>
      </c>
      <c r="M351" s="5">
        <f t="shared" si="24"/>
        <v>8.1794195250659632E-2</v>
      </c>
      <c r="N351" s="3"/>
      <c r="Q351" s="3">
        <v>10</v>
      </c>
      <c r="R351" s="3">
        <v>24</v>
      </c>
      <c r="S351" s="6" t="s">
        <v>3</v>
      </c>
      <c r="T351" s="3">
        <v>452</v>
      </c>
      <c r="U351" s="5">
        <v>0.13716814159292035</v>
      </c>
      <c r="V351" s="2">
        <f t="shared" si="25"/>
        <v>1.6476615008273632</v>
      </c>
    </row>
    <row r="352" spans="2:22">
      <c r="B352" s="3">
        <v>25</v>
      </c>
      <c r="C352" s="3">
        <v>4</v>
      </c>
      <c r="D352" s="6" t="s">
        <v>3</v>
      </c>
      <c r="E352" s="3">
        <v>379</v>
      </c>
      <c r="F352" s="3">
        <v>23</v>
      </c>
      <c r="I352" s="3">
        <v>25</v>
      </c>
      <c r="J352" s="3">
        <v>4</v>
      </c>
      <c r="K352" s="6" t="s">
        <v>3</v>
      </c>
      <c r="L352" s="3">
        <f t="shared" si="23"/>
        <v>379</v>
      </c>
      <c r="M352" s="5">
        <f t="shared" si="24"/>
        <v>6.0686015831134567E-2</v>
      </c>
      <c r="N352" s="3"/>
      <c r="Q352" s="3">
        <v>6</v>
      </c>
      <c r="R352" s="3">
        <v>20</v>
      </c>
      <c r="S352" s="6" t="s">
        <v>3</v>
      </c>
      <c r="T352" s="3">
        <v>708</v>
      </c>
      <c r="U352" s="5">
        <v>0.13983050847457626</v>
      </c>
      <c r="V352" s="2">
        <f t="shared" si="25"/>
        <v>1.6796418087985885</v>
      </c>
    </row>
    <row r="353" spans="2:22">
      <c r="B353" s="3">
        <v>21</v>
      </c>
      <c r="C353" s="3">
        <v>9</v>
      </c>
      <c r="D353" s="6" t="s">
        <v>3</v>
      </c>
      <c r="E353" s="3">
        <v>378</v>
      </c>
      <c r="F353" s="3">
        <v>4</v>
      </c>
      <c r="I353" s="3">
        <v>21</v>
      </c>
      <c r="J353" s="3">
        <v>9</v>
      </c>
      <c r="K353" s="6" t="s">
        <v>3</v>
      </c>
      <c r="L353" s="3">
        <f t="shared" si="23"/>
        <v>378</v>
      </c>
      <c r="M353" s="5">
        <f t="shared" si="24"/>
        <v>1.0582010582010581E-2</v>
      </c>
      <c r="N353" s="3"/>
      <c r="Q353" s="3">
        <v>13</v>
      </c>
      <c r="R353" s="3">
        <v>41</v>
      </c>
      <c r="S353" s="6" t="s">
        <v>3</v>
      </c>
      <c r="T353" s="3">
        <v>1046</v>
      </c>
      <c r="U353" s="5">
        <v>0.14149139579349904</v>
      </c>
      <c r="V353" s="2">
        <f t="shared" si="25"/>
        <v>1.6995923604414249</v>
      </c>
    </row>
    <row r="354" spans="2:22">
      <c r="B354" s="3">
        <v>18</v>
      </c>
      <c r="C354" s="3">
        <v>21</v>
      </c>
      <c r="D354" s="6" t="s">
        <v>3</v>
      </c>
      <c r="E354" s="3">
        <v>373</v>
      </c>
      <c r="F354" s="3">
        <v>4</v>
      </c>
      <c r="I354" s="3">
        <v>18</v>
      </c>
      <c r="J354" s="3">
        <v>21</v>
      </c>
      <c r="K354" s="6" t="s">
        <v>3</v>
      </c>
      <c r="L354" s="3">
        <f t="shared" si="23"/>
        <v>373</v>
      </c>
      <c r="M354" s="5">
        <f t="shared" si="24"/>
        <v>1.0723860589812333E-2</v>
      </c>
      <c r="N354" s="3"/>
      <c r="Q354" s="3">
        <v>6</v>
      </c>
      <c r="R354" s="3">
        <v>5</v>
      </c>
      <c r="S354" s="6" t="s">
        <v>3</v>
      </c>
      <c r="T354" s="3">
        <v>832</v>
      </c>
      <c r="U354" s="5">
        <v>0.14182692307692307</v>
      </c>
      <c r="V354" s="2">
        <f t="shared" si="25"/>
        <v>1.7036227087493843</v>
      </c>
    </row>
    <row r="355" spans="2:22">
      <c r="B355" s="3">
        <v>23</v>
      </c>
      <c r="C355" s="3">
        <v>13</v>
      </c>
      <c r="D355" s="6" t="s">
        <v>3</v>
      </c>
      <c r="E355" s="3">
        <v>373</v>
      </c>
      <c r="F355" s="3">
        <v>46</v>
      </c>
      <c r="I355" s="3">
        <v>23</v>
      </c>
      <c r="J355" s="3">
        <v>13</v>
      </c>
      <c r="K355" s="6" t="s">
        <v>3</v>
      </c>
      <c r="L355" s="3">
        <f t="shared" si="23"/>
        <v>373</v>
      </c>
      <c r="M355" s="5">
        <f t="shared" si="24"/>
        <v>0.12332439678284182</v>
      </c>
      <c r="N355" s="3"/>
      <c r="Q355" s="3">
        <v>6</v>
      </c>
      <c r="R355" s="3">
        <v>23</v>
      </c>
      <c r="S355" s="6" t="s">
        <v>3</v>
      </c>
      <c r="T355" s="3">
        <v>1841</v>
      </c>
      <c r="U355" s="5">
        <v>0.1423139598044541</v>
      </c>
      <c r="V355" s="2">
        <f t="shared" si="25"/>
        <v>1.7094729860522828</v>
      </c>
    </row>
    <row r="356" spans="2:22">
      <c r="B356" s="3">
        <v>6</v>
      </c>
      <c r="C356" s="3">
        <v>46</v>
      </c>
      <c r="D356" s="6" t="s">
        <v>3</v>
      </c>
      <c r="E356" s="3">
        <v>371</v>
      </c>
      <c r="F356" s="3">
        <v>11</v>
      </c>
      <c r="I356" s="3">
        <v>6</v>
      </c>
      <c r="J356" s="3">
        <v>46</v>
      </c>
      <c r="K356" s="6" t="s">
        <v>3</v>
      </c>
      <c r="L356" s="3">
        <f t="shared" si="23"/>
        <v>371</v>
      </c>
      <c r="M356" s="5">
        <f t="shared" si="24"/>
        <v>2.9649595687331536E-2</v>
      </c>
      <c r="N356" s="3"/>
      <c r="Q356" s="3">
        <v>13</v>
      </c>
      <c r="R356" s="3">
        <v>37</v>
      </c>
      <c r="S356" s="6" t="s">
        <v>3</v>
      </c>
      <c r="T356" s="3">
        <v>783</v>
      </c>
      <c r="U356" s="5">
        <v>0.14303959131545338</v>
      </c>
      <c r="V356" s="2">
        <f t="shared" si="25"/>
        <v>1.7181892600396413</v>
      </c>
    </row>
    <row r="357" spans="2:22">
      <c r="B357" s="3">
        <v>3</v>
      </c>
      <c r="C357" s="3">
        <v>10</v>
      </c>
      <c r="D357" s="6" t="s">
        <v>3</v>
      </c>
      <c r="E357" s="3">
        <v>367</v>
      </c>
      <c r="F357" s="3">
        <v>7</v>
      </c>
      <c r="I357" s="3">
        <v>3</v>
      </c>
      <c r="J357" s="3">
        <v>10</v>
      </c>
      <c r="K357" s="6" t="s">
        <v>3</v>
      </c>
      <c r="L357" s="3">
        <f t="shared" si="23"/>
        <v>367</v>
      </c>
      <c r="M357" s="5">
        <f t="shared" si="24"/>
        <v>1.9073569482288829E-2</v>
      </c>
      <c r="N357" s="3"/>
      <c r="Q357" s="3">
        <v>4</v>
      </c>
      <c r="R357" s="3">
        <v>41</v>
      </c>
      <c r="S357" s="6" t="s">
        <v>3</v>
      </c>
      <c r="T357" s="3">
        <v>1208</v>
      </c>
      <c r="U357" s="5">
        <v>0.14403973509933773</v>
      </c>
      <c r="V357" s="2">
        <f t="shared" si="25"/>
        <v>1.7302029710140789</v>
      </c>
    </row>
    <row r="358" spans="2:22">
      <c r="B358" s="3">
        <v>20</v>
      </c>
      <c r="C358" s="3">
        <v>20</v>
      </c>
      <c r="D358" s="6" t="s">
        <v>3</v>
      </c>
      <c r="E358" s="3">
        <v>367</v>
      </c>
      <c r="F358" s="3">
        <v>7</v>
      </c>
      <c r="I358" s="3">
        <v>20</v>
      </c>
      <c r="J358" s="3">
        <v>20</v>
      </c>
      <c r="K358" s="6" t="s">
        <v>3</v>
      </c>
      <c r="L358" s="3">
        <f t="shared" si="23"/>
        <v>367</v>
      </c>
      <c r="M358" s="5">
        <f t="shared" si="24"/>
        <v>1.9073569482288829E-2</v>
      </c>
      <c r="N358" s="3"/>
      <c r="Q358" s="3">
        <v>13</v>
      </c>
      <c r="R358" s="3">
        <v>30</v>
      </c>
      <c r="S358" s="6" t="s">
        <v>3</v>
      </c>
      <c r="T358" s="3">
        <v>690</v>
      </c>
      <c r="U358" s="5">
        <v>0.14492753623188406</v>
      </c>
      <c r="V358" s="2">
        <f t="shared" si="25"/>
        <v>1.7408672238755685</v>
      </c>
    </row>
    <row r="359" spans="2:22">
      <c r="B359" s="3">
        <v>15</v>
      </c>
      <c r="C359" s="3">
        <v>22</v>
      </c>
      <c r="D359" s="6" t="s">
        <v>3</v>
      </c>
      <c r="E359" s="3">
        <v>366</v>
      </c>
      <c r="F359" s="3">
        <v>11</v>
      </c>
      <c r="I359" s="3">
        <v>15</v>
      </c>
      <c r="J359" s="3">
        <v>22</v>
      </c>
      <c r="K359" s="6" t="s">
        <v>3</v>
      </c>
      <c r="L359" s="3">
        <f t="shared" si="23"/>
        <v>366</v>
      </c>
      <c r="M359" s="5">
        <f t="shared" si="24"/>
        <v>3.0054644808743168E-2</v>
      </c>
      <c r="N359" s="3"/>
      <c r="Q359" s="3">
        <v>11</v>
      </c>
      <c r="R359" s="3">
        <v>6</v>
      </c>
      <c r="S359" s="6" t="s">
        <v>3</v>
      </c>
      <c r="T359" s="3">
        <v>338</v>
      </c>
      <c r="U359" s="5">
        <v>0.14497041420118342</v>
      </c>
      <c r="V359" s="2">
        <f t="shared" si="25"/>
        <v>1.7413822733500877</v>
      </c>
    </row>
    <row r="360" spans="2:22">
      <c r="B360" s="3">
        <v>19</v>
      </c>
      <c r="C360" s="3">
        <v>7</v>
      </c>
      <c r="D360" s="6" t="s">
        <v>3</v>
      </c>
      <c r="E360" s="3">
        <v>363</v>
      </c>
      <c r="F360" s="3">
        <v>6</v>
      </c>
      <c r="I360" s="3">
        <v>19</v>
      </c>
      <c r="J360" s="3">
        <v>7</v>
      </c>
      <c r="K360" s="6" t="s">
        <v>3</v>
      </c>
      <c r="L360" s="3">
        <f t="shared" si="23"/>
        <v>363</v>
      </c>
      <c r="M360" s="5">
        <f t="shared" si="24"/>
        <v>1.6528925619834711E-2</v>
      </c>
      <c r="N360" s="3"/>
      <c r="Q360" s="3">
        <v>29</v>
      </c>
      <c r="R360" s="3">
        <v>9</v>
      </c>
      <c r="S360" s="6" t="s">
        <v>3</v>
      </c>
      <c r="T360" s="3">
        <v>437</v>
      </c>
      <c r="U360" s="5">
        <v>0.14874141876430205</v>
      </c>
      <c r="V360" s="2">
        <f t="shared" si="25"/>
        <v>1.7866795192407148</v>
      </c>
    </row>
    <row r="361" spans="2:22">
      <c r="B361" s="3">
        <v>3</v>
      </c>
      <c r="C361" s="3">
        <v>26</v>
      </c>
      <c r="D361" s="6" t="s">
        <v>3</v>
      </c>
      <c r="E361" s="3">
        <v>361</v>
      </c>
      <c r="F361" s="3">
        <v>19</v>
      </c>
      <c r="I361" s="3">
        <v>3</v>
      </c>
      <c r="J361" s="3">
        <v>26</v>
      </c>
      <c r="K361" s="6" t="s">
        <v>3</v>
      </c>
      <c r="L361" s="3">
        <f t="shared" si="23"/>
        <v>361</v>
      </c>
      <c r="M361" s="5">
        <f t="shared" si="24"/>
        <v>5.2631578947368418E-2</v>
      </c>
      <c r="N361" s="3"/>
      <c r="Q361" s="3">
        <v>27</v>
      </c>
      <c r="R361" s="3">
        <v>26</v>
      </c>
      <c r="S361" s="6" t="s">
        <v>3</v>
      </c>
      <c r="T361" s="3">
        <v>1288</v>
      </c>
      <c r="U361" s="5">
        <v>0.1498447204968944</v>
      </c>
      <c r="V361" s="2">
        <f t="shared" si="25"/>
        <v>1.7999323618284895</v>
      </c>
    </row>
    <row r="362" spans="2:22">
      <c r="B362" s="3">
        <v>24</v>
      </c>
      <c r="C362" s="3">
        <v>7</v>
      </c>
      <c r="D362" s="6" t="s">
        <v>3</v>
      </c>
      <c r="E362" s="3">
        <v>360</v>
      </c>
      <c r="F362" s="3">
        <v>25</v>
      </c>
      <c r="I362" s="3">
        <v>24</v>
      </c>
      <c r="J362" s="3">
        <v>7</v>
      </c>
      <c r="K362" s="6" t="s">
        <v>3</v>
      </c>
      <c r="L362" s="3">
        <f t="shared" si="23"/>
        <v>360</v>
      </c>
      <c r="M362" s="5">
        <f t="shared" si="24"/>
        <v>6.9444444444444448E-2</v>
      </c>
      <c r="N362" s="3"/>
      <c r="Q362" s="3">
        <v>5</v>
      </c>
      <c r="R362" s="3">
        <v>21</v>
      </c>
      <c r="S362" s="6" t="s">
        <v>3</v>
      </c>
      <c r="T362" s="3">
        <v>559</v>
      </c>
      <c r="U362" s="5">
        <v>0.15205724508050089</v>
      </c>
      <c r="V362" s="2">
        <f t="shared" si="25"/>
        <v>1.8265091713828638</v>
      </c>
    </row>
    <row r="363" spans="2:22">
      <c r="B363" s="3">
        <v>7</v>
      </c>
      <c r="C363" s="3">
        <v>14</v>
      </c>
      <c r="D363" s="6" t="s">
        <v>3</v>
      </c>
      <c r="E363" s="3">
        <v>358</v>
      </c>
      <c r="F363" s="3">
        <v>44</v>
      </c>
      <c r="I363" s="3">
        <v>7</v>
      </c>
      <c r="J363" s="3">
        <v>14</v>
      </c>
      <c r="K363" s="6" t="s">
        <v>3</v>
      </c>
      <c r="L363" s="3">
        <f t="shared" si="23"/>
        <v>358</v>
      </c>
      <c r="M363" s="5">
        <f t="shared" si="24"/>
        <v>0.12290502793296089</v>
      </c>
      <c r="N363" s="3"/>
      <c r="Q363" s="3">
        <v>6</v>
      </c>
      <c r="R363" s="3">
        <v>28</v>
      </c>
      <c r="S363" s="6" t="s">
        <v>3</v>
      </c>
      <c r="T363" s="3">
        <v>971</v>
      </c>
      <c r="U363" s="5">
        <v>0.15242018537590113</v>
      </c>
      <c r="V363" s="2">
        <f t="shared" si="25"/>
        <v>1.8308688043478172</v>
      </c>
    </row>
    <row r="364" spans="2:22">
      <c r="B364" s="3">
        <v>7</v>
      </c>
      <c r="C364" s="3">
        <v>26</v>
      </c>
      <c r="D364" s="6" t="s">
        <v>3</v>
      </c>
      <c r="E364" s="3">
        <v>358</v>
      </c>
      <c r="F364" s="3">
        <v>23</v>
      </c>
      <c r="I364" s="3">
        <v>7</v>
      </c>
      <c r="J364" s="3">
        <v>26</v>
      </c>
      <c r="K364" s="6" t="s">
        <v>3</v>
      </c>
      <c r="L364" s="3">
        <f t="shared" si="23"/>
        <v>358</v>
      </c>
      <c r="M364" s="5">
        <f t="shared" si="24"/>
        <v>6.4245810055865923E-2</v>
      </c>
      <c r="N364" s="3"/>
      <c r="Q364" s="3">
        <v>24</v>
      </c>
      <c r="R364" s="3">
        <v>44</v>
      </c>
      <c r="S364" s="6" t="s">
        <v>3</v>
      </c>
      <c r="T364" s="3">
        <v>1079</v>
      </c>
      <c r="U364" s="5">
        <v>0.15384615384615385</v>
      </c>
      <c r="V364" s="2">
        <f t="shared" si="25"/>
        <v>1.8479975145756036</v>
      </c>
    </row>
    <row r="365" spans="2:22">
      <c r="B365" s="3">
        <v>27</v>
      </c>
      <c r="C365" s="3">
        <v>36</v>
      </c>
      <c r="D365" s="6" t="s">
        <v>3</v>
      </c>
      <c r="E365" s="3">
        <v>351</v>
      </c>
      <c r="F365" s="3">
        <v>9</v>
      </c>
      <c r="I365" s="3">
        <v>27</v>
      </c>
      <c r="J365" s="3">
        <v>36</v>
      </c>
      <c r="K365" s="6" t="s">
        <v>3</v>
      </c>
      <c r="L365" s="3">
        <f t="shared" si="23"/>
        <v>351</v>
      </c>
      <c r="M365" s="5">
        <f t="shared" si="24"/>
        <v>2.564102564102564E-2</v>
      </c>
      <c r="N365" s="3"/>
      <c r="Q365" s="3">
        <v>25</v>
      </c>
      <c r="R365" s="3">
        <v>47</v>
      </c>
      <c r="S365" s="6" t="s">
        <v>3</v>
      </c>
      <c r="T365" s="3">
        <v>312</v>
      </c>
      <c r="U365" s="5">
        <v>0.15384615384615385</v>
      </c>
      <c r="V365" s="2">
        <f t="shared" si="25"/>
        <v>1.8479975145756036</v>
      </c>
    </row>
    <row r="366" spans="2:22">
      <c r="B366" s="3">
        <v>19</v>
      </c>
      <c r="C366" s="3">
        <v>3</v>
      </c>
      <c r="D366" s="6" t="s">
        <v>3</v>
      </c>
      <c r="E366" s="3">
        <v>349</v>
      </c>
      <c r="F366" s="3">
        <v>68</v>
      </c>
      <c r="I366" s="3">
        <v>19</v>
      </c>
      <c r="J366" s="3">
        <v>3</v>
      </c>
      <c r="K366" s="6" t="s">
        <v>3</v>
      </c>
      <c r="L366" s="3">
        <f t="shared" si="23"/>
        <v>349</v>
      </c>
      <c r="M366" s="5">
        <f t="shared" si="24"/>
        <v>0.19484240687679083</v>
      </c>
      <c r="N366" s="3"/>
      <c r="Q366" s="3">
        <v>9</v>
      </c>
      <c r="R366" s="3">
        <v>3</v>
      </c>
      <c r="S366" s="6" t="s">
        <v>3</v>
      </c>
      <c r="T366" s="3">
        <v>552</v>
      </c>
      <c r="U366" s="5">
        <v>0.15579710144927536</v>
      </c>
      <c r="V366" s="2">
        <f t="shared" si="25"/>
        <v>1.8714322656662361</v>
      </c>
    </row>
    <row r="367" spans="2:22">
      <c r="B367" s="3">
        <v>7</v>
      </c>
      <c r="C367" s="3">
        <v>30</v>
      </c>
      <c r="D367" s="6" t="s">
        <v>3</v>
      </c>
      <c r="E367" s="3">
        <v>347</v>
      </c>
      <c r="F367" s="3">
        <v>64</v>
      </c>
      <c r="I367" s="3">
        <v>7</v>
      </c>
      <c r="J367" s="3">
        <v>30</v>
      </c>
      <c r="K367" s="6" t="s">
        <v>3</v>
      </c>
      <c r="L367" s="3">
        <f t="shared" si="23"/>
        <v>347</v>
      </c>
      <c r="M367" s="5">
        <f t="shared" si="24"/>
        <v>0.18443804034582131</v>
      </c>
      <c r="N367" s="3"/>
      <c r="Q367" s="3">
        <v>28</v>
      </c>
      <c r="R367" s="3">
        <v>10</v>
      </c>
      <c r="S367" s="6" t="s">
        <v>3</v>
      </c>
      <c r="T367" s="3">
        <v>493</v>
      </c>
      <c r="U367" s="5">
        <v>0.16024340770791076</v>
      </c>
      <c r="V367" s="2">
        <f t="shared" si="25"/>
        <v>1.9248412246137372</v>
      </c>
    </row>
    <row r="368" spans="2:22">
      <c r="B368" s="3">
        <v>5</v>
      </c>
      <c r="C368" s="3">
        <v>4</v>
      </c>
      <c r="D368" s="6" t="s">
        <v>3</v>
      </c>
      <c r="E368" s="3">
        <v>343</v>
      </c>
      <c r="F368" s="3">
        <v>44</v>
      </c>
      <c r="I368" s="3">
        <v>5</v>
      </c>
      <c r="J368" s="3">
        <v>4</v>
      </c>
      <c r="K368" s="6" t="s">
        <v>3</v>
      </c>
      <c r="L368" s="3">
        <f t="shared" si="23"/>
        <v>343</v>
      </c>
      <c r="M368" s="5">
        <f t="shared" si="24"/>
        <v>0.1282798833819242</v>
      </c>
      <c r="N368" s="3"/>
      <c r="Q368" s="3">
        <v>28</v>
      </c>
      <c r="R368" s="3">
        <v>32</v>
      </c>
      <c r="S368" s="6" t="s">
        <v>3</v>
      </c>
      <c r="T368" s="3">
        <v>704</v>
      </c>
      <c r="U368" s="5">
        <v>0.16193181818181818</v>
      </c>
      <c r="V368" s="2">
        <f t="shared" si="25"/>
        <v>1.9451223839496052</v>
      </c>
    </row>
    <row r="369" spans="2:22">
      <c r="B369" s="3">
        <v>25</v>
      </c>
      <c r="C369" s="3">
        <v>20</v>
      </c>
      <c r="D369" s="6" t="s">
        <v>3</v>
      </c>
      <c r="E369" s="3">
        <v>342</v>
      </c>
      <c r="F369" s="3">
        <v>21</v>
      </c>
      <c r="I369" s="3">
        <v>25</v>
      </c>
      <c r="J369" s="3">
        <v>20</v>
      </c>
      <c r="K369" s="6" t="s">
        <v>3</v>
      </c>
      <c r="L369" s="3">
        <f t="shared" si="23"/>
        <v>342</v>
      </c>
      <c r="M369" s="5">
        <f t="shared" si="24"/>
        <v>6.1403508771929821E-2</v>
      </c>
      <c r="N369" s="3"/>
      <c r="Q369" s="3">
        <v>21</v>
      </c>
      <c r="R369" s="3">
        <v>10</v>
      </c>
      <c r="S369" s="6" t="s">
        <v>3</v>
      </c>
      <c r="T369" s="3">
        <v>808</v>
      </c>
      <c r="U369" s="5">
        <v>0.16212871287128713</v>
      </c>
      <c r="V369" s="2">
        <f t="shared" si="25"/>
        <v>1.9474874797786217</v>
      </c>
    </row>
    <row r="370" spans="2:22">
      <c r="B370" s="3">
        <v>11</v>
      </c>
      <c r="C370" s="3">
        <v>6</v>
      </c>
      <c r="D370" s="6" t="s">
        <v>3</v>
      </c>
      <c r="E370" s="3">
        <v>338</v>
      </c>
      <c r="F370" s="3">
        <v>49</v>
      </c>
      <c r="I370" s="3">
        <v>11</v>
      </c>
      <c r="J370" s="3">
        <v>6</v>
      </c>
      <c r="K370" s="6" t="s">
        <v>3</v>
      </c>
      <c r="L370" s="3">
        <f t="shared" si="23"/>
        <v>338</v>
      </c>
      <c r="M370" s="5">
        <f t="shared" si="24"/>
        <v>0.14497041420118342</v>
      </c>
      <c r="N370" s="3"/>
      <c r="Q370" s="3">
        <v>5</v>
      </c>
      <c r="R370" s="3">
        <v>11</v>
      </c>
      <c r="S370" s="6" t="s">
        <v>3</v>
      </c>
      <c r="T370" s="3">
        <v>393</v>
      </c>
      <c r="U370" s="5">
        <v>0.16539440203562342</v>
      </c>
      <c r="V370" s="2">
        <f t="shared" si="25"/>
        <v>1.9867148852625762</v>
      </c>
    </row>
    <row r="371" spans="2:22">
      <c r="B371" s="3">
        <v>22</v>
      </c>
      <c r="C371" s="3">
        <v>4</v>
      </c>
      <c r="D371" s="6" t="s">
        <v>3</v>
      </c>
      <c r="E371" s="3">
        <v>332</v>
      </c>
      <c r="F371" s="3">
        <v>19</v>
      </c>
      <c r="I371" s="3">
        <v>22</v>
      </c>
      <c r="J371" s="3">
        <v>4</v>
      </c>
      <c r="K371" s="6" t="s">
        <v>3</v>
      </c>
      <c r="L371" s="3">
        <f t="shared" si="23"/>
        <v>332</v>
      </c>
      <c r="M371" s="5">
        <f t="shared" si="24"/>
        <v>5.7228915662650599E-2</v>
      </c>
      <c r="N371" s="3"/>
      <c r="Q371" s="3">
        <v>29</v>
      </c>
      <c r="R371" s="3">
        <v>22</v>
      </c>
      <c r="S371" s="6" t="s">
        <v>3</v>
      </c>
      <c r="T371" s="3">
        <v>263</v>
      </c>
      <c r="U371" s="5">
        <v>0.17490494296577946</v>
      </c>
      <c r="V371" s="2">
        <f t="shared" si="25"/>
        <v>2.1009553492703628</v>
      </c>
    </row>
    <row r="372" spans="2:22">
      <c r="B372" s="3">
        <v>24</v>
      </c>
      <c r="C372" s="3">
        <v>28</v>
      </c>
      <c r="D372" s="6" t="s">
        <v>3</v>
      </c>
      <c r="E372" s="3">
        <v>330</v>
      </c>
      <c r="F372" s="3">
        <v>24</v>
      </c>
      <c r="I372" s="3">
        <v>24</v>
      </c>
      <c r="J372" s="3">
        <v>28</v>
      </c>
      <c r="K372" s="6" t="s">
        <v>3</v>
      </c>
      <c r="L372" s="3">
        <f t="shared" si="23"/>
        <v>330</v>
      </c>
      <c r="M372" s="5">
        <f t="shared" si="24"/>
        <v>7.2727272727272724E-2</v>
      </c>
      <c r="N372" s="3"/>
      <c r="Q372" s="3">
        <v>22</v>
      </c>
      <c r="R372" s="3">
        <v>19</v>
      </c>
      <c r="S372" s="6" t="s">
        <v>3</v>
      </c>
      <c r="T372" s="3">
        <v>1029</v>
      </c>
      <c r="U372" s="5">
        <v>0.1749271137026239</v>
      </c>
      <c r="V372" s="2">
        <f t="shared" si="25"/>
        <v>2.1012216638031642</v>
      </c>
    </row>
    <row r="373" spans="2:22">
      <c r="B373" s="3">
        <v>20</v>
      </c>
      <c r="C373" s="3">
        <v>30</v>
      </c>
      <c r="D373" s="6" t="s">
        <v>3</v>
      </c>
      <c r="E373" s="3">
        <v>327</v>
      </c>
      <c r="F373" s="3">
        <v>16</v>
      </c>
      <c r="I373" s="3">
        <v>20</v>
      </c>
      <c r="J373" s="3">
        <v>30</v>
      </c>
      <c r="K373" s="6" t="s">
        <v>3</v>
      </c>
      <c r="L373" s="3">
        <f t="shared" si="23"/>
        <v>327</v>
      </c>
      <c r="M373" s="5">
        <f t="shared" si="24"/>
        <v>4.8929663608562692E-2</v>
      </c>
      <c r="N373" s="3"/>
      <c r="Q373" s="3">
        <v>16</v>
      </c>
      <c r="R373" s="3">
        <v>7</v>
      </c>
      <c r="S373" s="6" t="s">
        <v>3</v>
      </c>
      <c r="T373" s="3">
        <v>531</v>
      </c>
      <c r="U373" s="5">
        <v>0.1751412429378531</v>
      </c>
      <c r="V373" s="2">
        <f t="shared" si="25"/>
        <v>2.1037937807174241</v>
      </c>
    </row>
    <row r="374" spans="2:22">
      <c r="B374" s="3">
        <v>6</v>
      </c>
      <c r="C374" s="3">
        <v>22</v>
      </c>
      <c r="D374" s="6" t="s">
        <v>3</v>
      </c>
      <c r="E374" s="3">
        <v>325</v>
      </c>
      <c r="F374" s="3">
        <v>23</v>
      </c>
      <c r="I374" s="3">
        <v>6</v>
      </c>
      <c r="J374" s="3">
        <v>22</v>
      </c>
      <c r="K374" s="6" t="s">
        <v>3</v>
      </c>
      <c r="L374" s="3">
        <f t="shared" si="23"/>
        <v>325</v>
      </c>
      <c r="M374" s="5">
        <f t="shared" si="24"/>
        <v>7.0769230769230765E-2</v>
      </c>
      <c r="N374" s="3"/>
      <c r="Q374" s="3">
        <v>11</v>
      </c>
      <c r="R374" s="3">
        <v>5</v>
      </c>
      <c r="S374" s="6" t="s">
        <v>3</v>
      </c>
      <c r="T374" s="3">
        <v>922</v>
      </c>
      <c r="U374" s="5">
        <v>0.175704989154013</v>
      </c>
      <c r="V374" s="2">
        <f t="shared" si="25"/>
        <v>2.110565491158471</v>
      </c>
    </row>
    <row r="375" spans="2:22">
      <c r="B375" s="3">
        <v>16</v>
      </c>
      <c r="C375" s="3">
        <v>15</v>
      </c>
      <c r="D375" s="6" t="s">
        <v>3</v>
      </c>
      <c r="E375" s="3">
        <v>325</v>
      </c>
      <c r="F375" s="3">
        <v>30</v>
      </c>
      <c r="I375" s="3">
        <v>16</v>
      </c>
      <c r="J375" s="3">
        <v>15</v>
      </c>
      <c r="K375" s="6" t="s">
        <v>3</v>
      </c>
      <c r="L375" s="3">
        <f t="shared" si="23"/>
        <v>325</v>
      </c>
      <c r="M375" s="5">
        <f t="shared" si="24"/>
        <v>9.2307692307692313E-2</v>
      </c>
      <c r="N375" s="3"/>
      <c r="Q375" s="3">
        <v>20</v>
      </c>
      <c r="R375" s="3">
        <v>21</v>
      </c>
      <c r="S375" s="6" t="s">
        <v>3</v>
      </c>
      <c r="T375" s="3">
        <v>822</v>
      </c>
      <c r="U375" s="5">
        <v>0.18126520681265207</v>
      </c>
      <c r="V375" s="2">
        <f t="shared" si="25"/>
        <v>2.1773547358472896</v>
      </c>
    </row>
    <row r="376" spans="2:22">
      <c r="B376" s="3">
        <v>24</v>
      </c>
      <c r="C376" s="3">
        <v>40</v>
      </c>
      <c r="D376" s="6" t="s">
        <v>3</v>
      </c>
      <c r="E376" s="3">
        <v>324</v>
      </c>
      <c r="F376" s="3">
        <v>10</v>
      </c>
      <c r="I376" s="3">
        <v>24</v>
      </c>
      <c r="J376" s="3">
        <v>40</v>
      </c>
      <c r="K376" s="6" t="s">
        <v>3</v>
      </c>
      <c r="L376" s="3">
        <f t="shared" si="23"/>
        <v>324</v>
      </c>
      <c r="M376" s="5">
        <f t="shared" si="24"/>
        <v>3.0864197530864196E-2</v>
      </c>
      <c r="N376" s="3"/>
      <c r="Q376" s="3">
        <v>6</v>
      </c>
      <c r="R376" s="3">
        <v>4</v>
      </c>
      <c r="S376" s="6" t="s">
        <v>3</v>
      </c>
      <c r="T376" s="3">
        <v>965</v>
      </c>
      <c r="U376" s="5">
        <v>0.18341968911917098</v>
      </c>
      <c r="V376" s="2">
        <f t="shared" si="25"/>
        <v>2.2032343425069758</v>
      </c>
    </row>
    <row r="377" spans="2:22">
      <c r="B377" s="3">
        <v>8</v>
      </c>
      <c r="C377" s="3">
        <v>41</v>
      </c>
      <c r="D377" s="6" t="s">
        <v>3</v>
      </c>
      <c r="E377" s="3">
        <v>323</v>
      </c>
      <c r="F377" s="3">
        <v>16</v>
      </c>
      <c r="I377" s="3">
        <v>8</v>
      </c>
      <c r="J377" s="3">
        <v>41</v>
      </c>
      <c r="K377" s="6" t="s">
        <v>3</v>
      </c>
      <c r="L377" s="3">
        <f t="shared" si="23"/>
        <v>323</v>
      </c>
      <c r="M377" s="5">
        <f t="shared" si="24"/>
        <v>4.9535603715170282E-2</v>
      </c>
      <c r="N377" s="3"/>
      <c r="Q377" s="3">
        <v>7</v>
      </c>
      <c r="R377" s="3">
        <v>30</v>
      </c>
      <c r="S377" s="6" t="s">
        <v>3</v>
      </c>
      <c r="T377" s="3">
        <v>347</v>
      </c>
      <c r="U377" s="5">
        <v>0.18443804034582131</v>
      </c>
      <c r="V377" s="2">
        <f t="shared" si="25"/>
        <v>2.2154667609897722</v>
      </c>
    </row>
    <row r="378" spans="2:22">
      <c r="B378" s="3">
        <v>4</v>
      </c>
      <c r="C378" s="3">
        <v>18</v>
      </c>
      <c r="D378" s="6" t="s">
        <v>3</v>
      </c>
      <c r="E378" s="3">
        <v>322</v>
      </c>
      <c r="F378" s="3">
        <v>14</v>
      </c>
      <c r="I378" s="3">
        <v>4</v>
      </c>
      <c r="J378" s="3">
        <v>18</v>
      </c>
      <c r="K378" s="6" t="s">
        <v>3</v>
      </c>
      <c r="L378" s="3">
        <f t="shared" si="23"/>
        <v>322</v>
      </c>
      <c r="M378" s="5">
        <f t="shared" si="24"/>
        <v>4.3478260869565216E-2</v>
      </c>
      <c r="N378" s="3"/>
      <c r="Q378" s="3">
        <v>28</v>
      </c>
      <c r="R378" s="3">
        <v>3</v>
      </c>
      <c r="S378" s="6" t="s">
        <v>3</v>
      </c>
      <c r="T378" s="3">
        <v>595</v>
      </c>
      <c r="U378" s="5">
        <v>0.18487394957983194</v>
      </c>
      <c r="V378" s="2">
        <f t="shared" si="25"/>
        <v>2.2207028956664816</v>
      </c>
    </row>
    <row r="379" spans="2:22">
      <c r="B379" s="3">
        <v>29</v>
      </c>
      <c r="C379" s="3">
        <v>10</v>
      </c>
      <c r="D379" s="6" t="s">
        <v>3</v>
      </c>
      <c r="E379" s="3">
        <v>319</v>
      </c>
      <c r="F379" s="3">
        <v>22</v>
      </c>
      <c r="I379" s="3">
        <v>29</v>
      </c>
      <c r="J379" s="3">
        <v>10</v>
      </c>
      <c r="K379" s="6" t="s">
        <v>3</v>
      </c>
      <c r="L379" s="3">
        <f t="shared" si="23"/>
        <v>319</v>
      </c>
      <c r="M379" s="5">
        <f t="shared" si="24"/>
        <v>6.8965517241379309E-2</v>
      </c>
      <c r="N379" s="3"/>
      <c r="Q379" s="3">
        <v>28</v>
      </c>
      <c r="R379" s="3">
        <v>41</v>
      </c>
      <c r="S379" s="6" t="s">
        <v>3</v>
      </c>
      <c r="T379" s="3">
        <v>793</v>
      </c>
      <c r="U379" s="5">
        <v>0.18789407313997478</v>
      </c>
      <c r="V379" s="2">
        <f t="shared" si="25"/>
        <v>2.2569805710800401</v>
      </c>
    </row>
    <row r="380" spans="2:22">
      <c r="B380" s="3">
        <v>4</v>
      </c>
      <c r="C380" s="3">
        <v>3</v>
      </c>
      <c r="D380" s="6" t="s">
        <v>3</v>
      </c>
      <c r="E380" s="3">
        <v>318</v>
      </c>
      <c r="F380" s="3">
        <v>32</v>
      </c>
      <c r="I380" s="3">
        <v>4</v>
      </c>
      <c r="J380" s="3">
        <v>3</v>
      </c>
      <c r="K380" s="6" t="s">
        <v>3</v>
      </c>
      <c r="L380" s="3">
        <f t="shared" si="23"/>
        <v>318</v>
      </c>
      <c r="M380" s="5">
        <f t="shared" si="24"/>
        <v>0.10062893081761007</v>
      </c>
      <c r="N380" s="3"/>
      <c r="Q380" s="3">
        <v>15</v>
      </c>
      <c r="R380" s="3">
        <v>38</v>
      </c>
      <c r="S380" s="6" t="s">
        <v>3</v>
      </c>
      <c r="T380" s="3">
        <v>653</v>
      </c>
      <c r="U380" s="5">
        <v>0.19142419601837674</v>
      </c>
      <c r="V380" s="2">
        <f t="shared" si="25"/>
        <v>2.2993843500653566</v>
      </c>
    </row>
    <row r="381" spans="2:22">
      <c r="B381" s="3">
        <v>16</v>
      </c>
      <c r="C381" s="3">
        <v>21</v>
      </c>
      <c r="D381" s="6" t="s">
        <v>3</v>
      </c>
      <c r="E381" s="3">
        <v>317</v>
      </c>
      <c r="F381" s="3">
        <v>24</v>
      </c>
      <c r="I381" s="3">
        <v>16</v>
      </c>
      <c r="J381" s="3">
        <v>21</v>
      </c>
      <c r="K381" s="6" t="s">
        <v>3</v>
      </c>
      <c r="L381" s="3">
        <f t="shared" si="23"/>
        <v>317</v>
      </c>
      <c r="M381" s="5">
        <f t="shared" si="24"/>
        <v>7.5709779179810727E-2</v>
      </c>
      <c r="N381" s="3"/>
      <c r="Q381" s="3">
        <v>19</v>
      </c>
      <c r="R381" s="3">
        <v>3</v>
      </c>
      <c r="S381" s="6" t="s">
        <v>3</v>
      </c>
      <c r="T381" s="3">
        <v>349</v>
      </c>
      <c r="U381" s="5">
        <v>0.19484240687679083</v>
      </c>
      <c r="V381" s="2">
        <f t="shared" si="25"/>
        <v>2.3404438436745463</v>
      </c>
    </row>
    <row r="382" spans="2:22">
      <c r="B382" s="3">
        <v>25</v>
      </c>
      <c r="C382" s="3">
        <v>47</v>
      </c>
      <c r="D382" s="6" t="s">
        <v>3</v>
      </c>
      <c r="E382" s="3">
        <v>312</v>
      </c>
      <c r="F382" s="3">
        <v>48</v>
      </c>
      <c r="I382" s="3">
        <v>25</v>
      </c>
      <c r="J382" s="3">
        <v>47</v>
      </c>
      <c r="K382" s="6" t="s">
        <v>3</v>
      </c>
      <c r="L382" s="3">
        <f t="shared" si="23"/>
        <v>312</v>
      </c>
      <c r="M382" s="5">
        <f t="shared" si="24"/>
        <v>0.15384615384615385</v>
      </c>
      <c r="N382" s="3"/>
      <c r="Q382" s="3">
        <v>29</v>
      </c>
      <c r="R382" s="3">
        <v>27</v>
      </c>
      <c r="S382" s="6" t="s">
        <v>3</v>
      </c>
      <c r="T382" s="3">
        <v>732</v>
      </c>
      <c r="U382" s="5">
        <v>0.20218579234972678</v>
      </c>
      <c r="V382" s="2">
        <f t="shared" si="25"/>
        <v>2.4286524713411617</v>
      </c>
    </row>
    <row r="383" spans="2:22">
      <c r="B383" s="3">
        <v>3</v>
      </c>
      <c r="C383" s="3">
        <v>8</v>
      </c>
      <c r="D383" s="6" t="s">
        <v>3</v>
      </c>
      <c r="E383" s="3">
        <v>311</v>
      </c>
      <c r="F383" s="3">
        <v>16</v>
      </c>
      <c r="I383" s="3">
        <v>3</v>
      </c>
      <c r="J383" s="3">
        <v>8</v>
      </c>
      <c r="K383" s="6" t="s">
        <v>3</v>
      </c>
      <c r="L383" s="3">
        <f t="shared" si="23"/>
        <v>311</v>
      </c>
      <c r="M383" s="5">
        <f t="shared" si="24"/>
        <v>5.1446945337620578E-2</v>
      </c>
      <c r="N383" s="3"/>
      <c r="Q383" s="3">
        <v>6</v>
      </c>
      <c r="R383" s="3">
        <v>47</v>
      </c>
      <c r="S383" s="6" t="s">
        <v>3</v>
      </c>
      <c r="T383" s="3">
        <v>278</v>
      </c>
      <c r="U383" s="5">
        <v>0.20503597122302158</v>
      </c>
      <c r="V383" s="2">
        <f t="shared" si="25"/>
        <v>2.4628887739218022</v>
      </c>
    </row>
    <row r="384" spans="2:22">
      <c r="B384" s="3">
        <v>14</v>
      </c>
      <c r="C384" s="3">
        <v>7</v>
      </c>
      <c r="D384" s="6" t="s">
        <v>3</v>
      </c>
      <c r="E384" s="3">
        <v>300</v>
      </c>
      <c r="F384" s="3">
        <v>21</v>
      </c>
      <c r="I384" s="3">
        <v>14</v>
      </c>
      <c r="J384" s="3">
        <v>7</v>
      </c>
      <c r="K384" s="6" t="s">
        <v>3</v>
      </c>
      <c r="L384" s="3">
        <f t="shared" si="23"/>
        <v>300</v>
      </c>
      <c r="M384" s="5">
        <f t="shared" si="24"/>
        <v>7.0000000000000007E-2</v>
      </c>
      <c r="N384" s="3"/>
      <c r="Q384" s="3">
        <v>26</v>
      </c>
      <c r="R384" s="3">
        <v>10</v>
      </c>
      <c r="S384" s="6" t="s">
        <v>3</v>
      </c>
      <c r="T384" s="3">
        <v>814</v>
      </c>
      <c r="U384" s="5">
        <v>0.21253071253071254</v>
      </c>
      <c r="V384" s="2">
        <f t="shared" si="25"/>
        <v>2.5529154854303022</v>
      </c>
    </row>
    <row r="385" spans="2:22">
      <c r="B385" s="3">
        <v>22</v>
      </c>
      <c r="C385" s="3">
        <v>8</v>
      </c>
      <c r="D385" s="6" t="s">
        <v>3</v>
      </c>
      <c r="E385" s="3">
        <v>300</v>
      </c>
      <c r="F385" s="3">
        <v>9</v>
      </c>
      <c r="I385" s="3">
        <v>22</v>
      </c>
      <c r="J385" s="3">
        <v>8</v>
      </c>
      <c r="K385" s="6" t="s">
        <v>3</v>
      </c>
      <c r="L385" s="3">
        <f t="shared" si="23"/>
        <v>300</v>
      </c>
      <c r="M385" s="5">
        <f t="shared" si="24"/>
        <v>0.03</v>
      </c>
      <c r="N385" s="3"/>
      <c r="Q385" s="3">
        <v>13</v>
      </c>
      <c r="R385" s="3">
        <v>32</v>
      </c>
      <c r="S385" s="6" t="s">
        <v>3</v>
      </c>
      <c r="T385" s="3">
        <v>1485</v>
      </c>
      <c r="U385" s="5">
        <v>0.21346801346801347</v>
      </c>
      <c r="V385" s="2">
        <f t="shared" si="25"/>
        <v>2.5641743291468222</v>
      </c>
    </row>
    <row r="386" spans="2:22">
      <c r="B386" s="3">
        <v>16</v>
      </c>
      <c r="C386" s="3">
        <v>26</v>
      </c>
      <c r="D386" s="6" t="s">
        <v>3</v>
      </c>
      <c r="E386" s="3">
        <v>297</v>
      </c>
      <c r="F386" s="3">
        <v>78</v>
      </c>
      <c r="I386" s="3">
        <v>16</v>
      </c>
      <c r="J386" s="3">
        <v>26</v>
      </c>
      <c r="K386" s="6" t="s">
        <v>3</v>
      </c>
      <c r="L386" s="3">
        <f t="shared" si="23"/>
        <v>297</v>
      </c>
      <c r="M386" s="5">
        <f t="shared" si="24"/>
        <v>0.26262626262626265</v>
      </c>
      <c r="N386" s="3"/>
      <c r="Q386" s="3">
        <v>29</v>
      </c>
      <c r="R386" s="3">
        <v>11</v>
      </c>
      <c r="S386" s="6" t="s">
        <v>3</v>
      </c>
      <c r="T386" s="3">
        <v>789</v>
      </c>
      <c r="U386" s="5">
        <v>0.21673003802281368</v>
      </c>
      <c r="V386" s="2">
        <f t="shared" si="25"/>
        <v>2.6033577154002319</v>
      </c>
    </row>
    <row r="387" spans="2:22">
      <c r="B387" s="3">
        <v>20</v>
      </c>
      <c r="C387" s="3">
        <v>16</v>
      </c>
      <c r="D387" s="6" t="s">
        <v>3</v>
      </c>
      <c r="E387" s="3">
        <v>297</v>
      </c>
      <c r="F387" s="3">
        <v>1</v>
      </c>
      <c r="I387" s="3">
        <v>20</v>
      </c>
      <c r="J387" s="3">
        <v>16</v>
      </c>
      <c r="K387" s="6" t="s">
        <v>3</v>
      </c>
      <c r="L387" s="3">
        <f t="shared" si="23"/>
        <v>297</v>
      </c>
      <c r="M387" s="5">
        <f t="shared" si="24"/>
        <v>3.3670033670033669E-3</v>
      </c>
      <c r="N387" s="3"/>
      <c r="Q387" s="3">
        <v>9</v>
      </c>
      <c r="R387" s="3">
        <v>13</v>
      </c>
      <c r="S387" s="6" t="s">
        <v>3</v>
      </c>
      <c r="T387" s="3">
        <v>2018</v>
      </c>
      <c r="U387" s="5">
        <v>0.22051536174430128</v>
      </c>
      <c r="V387" s="2">
        <f t="shared" si="25"/>
        <v>2.6488269627898577</v>
      </c>
    </row>
    <row r="388" spans="2:22">
      <c r="B388" s="3">
        <v>6</v>
      </c>
      <c r="C388" s="3">
        <v>33</v>
      </c>
      <c r="D388" s="6" t="s">
        <v>3</v>
      </c>
      <c r="E388" s="3">
        <v>296</v>
      </c>
      <c r="F388" s="3">
        <v>20</v>
      </c>
      <c r="I388" s="3">
        <v>6</v>
      </c>
      <c r="J388" s="3">
        <v>33</v>
      </c>
      <c r="K388" s="6" t="s">
        <v>3</v>
      </c>
      <c r="L388" s="3">
        <f t="shared" ref="L388:L411" si="26">E388</f>
        <v>296</v>
      </c>
      <c r="M388" s="5">
        <f t="shared" ref="M388:M411" si="27">F388/E388</f>
        <v>6.7567567567567571E-2</v>
      </c>
      <c r="N388" s="3"/>
      <c r="Q388" s="3">
        <v>17</v>
      </c>
      <c r="R388" s="3">
        <v>32</v>
      </c>
      <c r="S388" s="6" t="s">
        <v>3</v>
      </c>
      <c r="T388" s="3">
        <v>768</v>
      </c>
      <c r="U388" s="5">
        <v>0.23567708333333334</v>
      </c>
      <c r="V388" s="2">
        <f t="shared" ref="V388:V451" si="28">+U388/$U$412</f>
        <v>2.8309493175757781</v>
      </c>
    </row>
    <row r="389" spans="2:22">
      <c r="B389" s="3">
        <v>10</v>
      </c>
      <c r="C389" s="3">
        <v>20</v>
      </c>
      <c r="D389" s="6" t="s">
        <v>3</v>
      </c>
      <c r="E389" s="3">
        <v>296</v>
      </c>
      <c r="F389" s="3">
        <v>8</v>
      </c>
      <c r="I389" s="3">
        <v>10</v>
      </c>
      <c r="J389" s="3">
        <v>20</v>
      </c>
      <c r="K389" s="6" t="s">
        <v>3</v>
      </c>
      <c r="L389" s="3">
        <f t="shared" si="26"/>
        <v>296</v>
      </c>
      <c r="M389" s="5">
        <f t="shared" si="27"/>
        <v>2.7027027027027029E-2</v>
      </c>
      <c r="N389" s="3"/>
      <c r="Q389" s="3">
        <v>23</v>
      </c>
      <c r="R389" s="3">
        <v>40</v>
      </c>
      <c r="S389" s="6" t="s">
        <v>3</v>
      </c>
      <c r="T389" s="3">
        <v>927</v>
      </c>
      <c r="U389" s="5">
        <v>0.238403451995685</v>
      </c>
      <c r="V389" s="2">
        <f t="shared" si="28"/>
        <v>2.8636984139027555</v>
      </c>
    </row>
    <row r="390" spans="2:22">
      <c r="B390" s="3">
        <v>19</v>
      </c>
      <c r="C390" s="3">
        <v>32</v>
      </c>
      <c r="D390" s="6" t="s">
        <v>3</v>
      </c>
      <c r="E390" s="3">
        <v>296</v>
      </c>
      <c r="F390" s="3">
        <v>6</v>
      </c>
      <c r="I390" s="3">
        <v>19</v>
      </c>
      <c r="J390" s="3">
        <v>32</v>
      </c>
      <c r="K390" s="6" t="s">
        <v>3</v>
      </c>
      <c r="L390" s="3">
        <f t="shared" si="26"/>
        <v>296</v>
      </c>
      <c r="M390" s="5">
        <f t="shared" si="27"/>
        <v>2.0270270270270271E-2</v>
      </c>
      <c r="N390" s="3"/>
      <c r="Q390" s="3">
        <v>28</v>
      </c>
      <c r="R390" s="3">
        <v>42</v>
      </c>
      <c r="S390" s="6" t="s">
        <v>3</v>
      </c>
      <c r="T390" s="3">
        <v>841</v>
      </c>
      <c r="U390" s="5">
        <v>0.23900118906064211</v>
      </c>
      <c r="V390" s="2">
        <f t="shared" si="28"/>
        <v>2.8708784218704233</v>
      </c>
    </row>
    <row r="391" spans="2:22">
      <c r="B391" s="3">
        <v>27</v>
      </c>
      <c r="C391" s="3">
        <v>43</v>
      </c>
      <c r="D391" s="6" t="s">
        <v>3</v>
      </c>
      <c r="E391" s="3">
        <v>289</v>
      </c>
      <c r="F391" s="3">
        <v>1</v>
      </c>
      <c r="I391" s="3">
        <v>27</v>
      </c>
      <c r="J391" s="3">
        <v>43</v>
      </c>
      <c r="K391" s="6" t="s">
        <v>3</v>
      </c>
      <c r="L391" s="3">
        <f t="shared" si="26"/>
        <v>289</v>
      </c>
      <c r="M391" s="5">
        <f t="shared" si="27"/>
        <v>3.4602076124567475E-3</v>
      </c>
      <c r="N391" s="3"/>
      <c r="Q391" s="3">
        <v>7</v>
      </c>
      <c r="R391" s="3">
        <v>9</v>
      </c>
      <c r="S391" s="6" t="s">
        <v>3</v>
      </c>
      <c r="T391" s="3">
        <v>526</v>
      </c>
      <c r="U391" s="5">
        <v>0.23954372623574144</v>
      </c>
      <c r="V391" s="2">
        <f t="shared" si="28"/>
        <v>2.8773953696528882</v>
      </c>
    </row>
    <row r="392" spans="2:22">
      <c r="B392" s="3">
        <v>14</v>
      </c>
      <c r="C392" s="3">
        <v>3</v>
      </c>
      <c r="D392" s="6" t="s">
        <v>3</v>
      </c>
      <c r="E392" s="3">
        <v>284</v>
      </c>
      <c r="F392" s="3">
        <v>9</v>
      </c>
      <c r="I392" s="3">
        <v>14</v>
      </c>
      <c r="J392" s="3">
        <v>3</v>
      </c>
      <c r="K392" s="6" t="s">
        <v>3</v>
      </c>
      <c r="L392" s="3">
        <f t="shared" si="26"/>
        <v>284</v>
      </c>
      <c r="M392" s="5">
        <f t="shared" si="27"/>
        <v>3.1690140845070422E-2</v>
      </c>
      <c r="N392" s="3"/>
      <c r="Q392" s="3">
        <v>29</v>
      </c>
      <c r="R392" s="3">
        <v>25</v>
      </c>
      <c r="S392" s="6" t="s">
        <v>3</v>
      </c>
      <c r="T392" s="3">
        <v>248</v>
      </c>
      <c r="U392" s="5">
        <v>0.24596774193548387</v>
      </c>
      <c r="V392" s="2">
        <f t="shared" si="28"/>
        <v>2.9545605424565595</v>
      </c>
    </row>
    <row r="393" spans="2:22">
      <c r="B393" s="3">
        <v>26</v>
      </c>
      <c r="C393" s="3">
        <v>30</v>
      </c>
      <c r="D393" s="6" t="s">
        <v>3</v>
      </c>
      <c r="E393" s="3">
        <v>282</v>
      </c>
      <c r="F393" s="3">
        <v>16</v>
      </c>
      <c r="I393" s="3">
        <v>26</v>
      </c>
      <c r="J393" s="3">
        <v>30</v>
      </c>
      <c r="K393" s="6" t="s">
        <v>3</v>
      </c>
      <c r="L393" s="3">
        <f t="shared" si="26"/>
        <v>282</v>
      </c>
      <c r="M393" s="5">
        <f t="shared" si="27"/>
        <v>5.6737588652482268E-2</v>
      </c>
      <c r="N393" s="3"/>
      <c r="Q393" s="3">
        <v>16</v>
      </c>
      <c r="R393" s="3">
        <v>26</v>
      </c>
      <c r="S393" s="6" t="s">
        <v>3</v>
      </c>
      <c r="T393" s="3">
        <v>297</v>
      </c>
      <c r="U393" s="5">
        <v>0.26262626262626265</v>
      </c>
      <c r="V393" s="2">
        <f t="shared" si="28"/>
        <v>3.1546624238714851</v>
      </c>
    </row>
    <row r="394" spans="2:22">
      <c r="B394" s="3">
        <v>17</v>
      </c>
      <c r="C394" s="3">
        <v>3</v>
      </c>
      <c r="D394" s="6" t="s">
        <v>3</v>
      </c>
      <c r="E394" s="3">
        <v>279</v>
      </c>
      <c r="F394" s="3">
        <v>35</v>
      </c>
      <c r="I394" s="3">
        <v>17</v>
      </c>
      <c r="J394" s="3">
        <v>3</v>
      </c>
      <c r="K394" s="6" t="s">
        <v>3</v>
      </c>
      <c r="L394" s="3">
        <f t="shared" si="26"/>
        <v>279</v>
      </c>
      <c r="M394" s="5">
        <f t="shared" si="27"/>
        <v>0.12544802867383512</v>
      </c>
      <c r="N394" s="3"/>
      <c r="Q394" s="3">
        <v>21</v>
      </c>
      <c r="R394" s="3">
        <v>14</v>
      </c>
      <c r="S394" s="6" t="s">
        <v>3</v>
      </c>
      <c r="T394" s="3">
        <v>748</v>
      </c>
      <c r="U394" s="5">
        <v>0.26470588235294118</v>
      </c>
      <c r="V394" s="2">
        <f t="shared" si="28"/>
        <v>3.1796427824315527</v>
      </c>
    </row>
    <row r="395" spans="2:22">
      <c r="B395" s="3">
        <v>6</v>
      </c>
      <c r="C395" s="3">
        <v>47</v>
      </c>
      <c r="D395" s="6" t="s">
        <v>3</v>
      </c>
      <c r="E395" s="3">
        <v>278</v>
      </c>
      <c r="F395" s="3">
        <v>57</v>
      </c>
      <c r="I395" s="3">
        <v>6</v>
      </c>
      <c r="J395" s="3">
        <v>47</v>
      </c>
      <c r="K395" s="6" t="s">
        <v>3</v>
      </c>
      <c r="L395" s="3">
        <f t="shared" si="26"/>
        <v>278</v>
      </c>
      <c r="M395" s="5">
        <f t="shared" si="27"/>
        <v>0.20503597122302158</v>
      </c>
      <c r="N395" s="3"/>
      <c r="Q395" s="3">
        <v>6</v>
      </c>
      <c r="R395" s="3">
        <v>12</v>
      </c>
      <c r="S395" s="6" t="s">
        <v>3</v>
      </c>
      <c r="T395" s="3">
        <v>250</v>
      </c>
      <c r="U395" s="5">
        <v>0.27600000000000002</v>
      </c>
      <c r="V395" s="2">
        <f t="shared" si="28"/>
        <v>3.3153075411486328</v>
      </c>
    </row>
    <row r="396" spans="2:22">
      <c r="B396" s="3">
        <v>22</v>
      </c>
      <c r="C396" s="3">
        <v>38</v>
      </c>
      <c r="D396" s="6" t="s">
        <v>3</v>
      </c>
      <c r="E396" s="3">
        <v>278</v>
      </c>
      <c r="F396" s="3">
        <v>13</v>
      </c>
      <c r="I396" s="3">
        <v>22</v>
      </c>
      <c r="J396" s="3">
        <v>38</v>
      </c>
      <c r="K396" s="6" t="s">
        <v>3</v>
      </c>
      <c r="L396" s="3">
        <f t="shared" si="26"/>
        <v>278</v>
      </c>
      <c r="M396" s="5">
        <f t="shared" si="27"/>
        <v>4.6762589928057555E-2</v>
      </c>
      <c r="N396" s="3"/>
      <c r="Q396" s="3">
        <v>27</v>
      </c>
      <c r="R396" s="3">
        <v>34</v>
      </c>
      <c r="S396" s="6" t="s">
        <v>3</v>
      </c>
      <c r="T396" s="3">
        <v>782</v>
      </c>
      <c r="U396" s="5">
        <v>0.27621483375959077</v>
      </c>
      <c r="V396" s="2">
        <f t="shared" si="28"/>
        <v>3.3178881207981421</v>
      </c>
    </row>
    <row r="397" spans="2:22">
      <c r="B397" s="3">
        <v>3</v>
      </c>
      <c r="C397" s="3">
        <v>39</v>
      </c>
      <c r="D397" s="6" t="s">
        <v>3</v>
      </c>
      <c r="E397" s="3">
        <v>276</v>
      </c>
      <c r="F397" s="3">
        <v>6</v>
      </c>
      <c r="I397" s="3">
        <v>3</v>
      </c>
      <c r="J397" s="3">
        <v>39</v>
      </c>
      <c r="K397" s="6" t="s">
        <v>3</v>
      </c>
      <c r="L397" s="3">
        <f t="shared" si="26"/>
        <v>276</v>
      </c>
      <c r="M397" s="5">
        <f t="shared" si="27"/>
        <v>2.1739130434782608E-2</v>
      </c>
      <c r="N397" s="3"/>
      <c r="Q397" s="3">
        <v>27</v>
      </c>
      <c r="R397" s="3">
        <v>29</v>
      </c>
      <c r="S397" s="6" t="s">
        <v>3</v>
      </c>
      <c r="T397" s="3">
        <v>470</v>
      </c>
      <c r="U397" s="5">
        <v>0.28085106382978725</v>
      </c>
      <c r="V397" s="2">
        <f t="shared" si="28"/>
        <v>3.3735784415018464</v>
      </c>
    </row>
    <row r="398" spans="2:22">
      <c r="B398" s="3">
        <v>12</v>
      </c>
      <c r="C398" s="3">
        <v>40</v>
      </c>
      <c r="D398" s="6" t="s">
        <v>3</v>
      </c>
      <c r="E398" s="3">
        <v>274</v>
      </c>
      <c r="F398" s="3">
        <v>21</v>
      </c>
      <c r="I398" s="3">
        <v>12</v>
      </c>
      <c r="J398" s="3">
        <v>40</v>
      </c>
      <c r="K398" s="6" t="s">
        <v>3</v>
      </c>
      <c r="L398" s="3">
        <f t="shared" si="26"/>
        <v>274</v>
      </c>
      <c r="M398" s="5">
        <f t="shared" si="27"/>
        <v>7.6642335766423361E-2</v>
      </c>
      <c r="N398" s="3"/>
      <c r="Q398" s="3">
        <v>4</v>
      </c>
      <c r="R398" s="3">
        <v>17</v>
      </c>
      <c r="S398" s="6" t="s">
        <v>3</v>
      </c>
      <c r="T398" s="3">
        <v>437</v>
      </c>
      <c r="U398" s="5">
        <v>0.28832951945080093</v>
      </c>
      <c r="V398" s="2">
        <f t="shared" si="28"/>
        <v>3.4634095296050784</v>
      </c>
    </row>
    <row r="399" spans="2:22">
      <c r="B399" s="3">
        <v>7</v>
      </c>
      <c r="C399" s="3">
        <v>20</v>
      </c>
      <c r="D399" s="6" t="s">
        <v>3</v>
      </c>
      <c r="E399" s="3">
        <v>272</v>
      </c>
      <c r="F399" s="3">
        <v>15</v>
      </c>
      <c r="I399" s="3">
        <v>7</v>
      </c>
      <c r="J399" s="3">
        <v>20</v>
      </c>
      <c r="K399" s="6" t="s">
        <v>3</v>
      </c>
      <c r="L399" s="3">
        <f t="shared" si="26"/>
        <v>272</v>
      </c>
      <c r="M399" s="5">
        <f t="shared" si="27"/>
        <v>5.514705882352941E-2</v>
      </c>
      <c r="N399" s="3"/>
      <c r="Q399" s="3">
        <v>28</v>
      </c>
      <c r="R399" s="3">
        <v>23</v>
      </c>
      <c r="S399" s="6" t="s">
        <v>3</v>
      </c>
      <c r="T399" s="3">
        <v>439</v>
      </c>
      <c r="U399" s="5">
        <v>0.29384965831435078</v>
      </c>
      <c r="V399" s="2">
        <f t="shared" si="28"/>
        <v>3.5297173484547684</v>
      </c>
    </row>
    <row r="400" spans="2:22">
      <c r="B400" s="3">
        <v>23</v>
      </c>
      <c r="C400" s="3">
        <v>32</v>
      </c>
      <c r="D400" s="6" t="s">
        <v>3</v>
      </c>
      <c r="E400" s="3">
        <v>270</v>
      </c>
      <c r="F400" s="3">
        <v>10</v>
      </c>
      <c r="I400" s="3">
        <v>23</v>
      </c>
      <c r="J400" s="3">
        <v>32</v>
      </c>
      <c r="K400" s="6" t="s">
        <v>3</v>
      </c>
      <c r="L400" s="3">
        <f t="shared" si="26"/>
        <v>270</v>
      </c>
      <c r="M400" s="5">
        <f t="shared" si="27"/>
        <v>3.7037037037037035E-2</v>
      </c>
      <c r="N400" s="3"/>
      <c r="Q400" s="3">
        <v>27</v>
      </c>
      <c r="R400" s="3">
        <v>6</v>
      </c>
      <c r="S400" s="6" t="s">
        <v>3</v>
      </c>
      <c r="T400" s="3">
        <v>508</v>
      </c>
      <c r="U400" s="5">
        <v>0.30708661417322836</v>
      </c>
      <c r="V400" s="2">
        <f t="shared" si="28"/>
        <v>3.6887194483851613</v>
      </c>
    </row>
    <row r="401" spans="2:22">
      <c r="B401" s="3">
        <v>4</v>
      </c>
      <c r="C401" s="3">
        <v>28</v>
      </c>
      <c r="D401" s="6" t="s">
        <v>3</v>
      </c>
      <c r="E401" s="3">
        <v>266</v>
      </c>
      <c r="F401" s="3">
        <v>5</v>
      </c>
      <c r="I401" s="3">
        <v>4</v>
      </c>
      <c r="J401" s="3">
        <v>28</v>
      </c>
      <c r="K401" s="6" t="s">
        <v>3</v>
      </c>
      <c r="L401" s="3">
        <f t="shared" si="26"/>
        <v>266</v>
      </c>
      <c r="M401" s="5">
        <f t="shared" si="27"/>
        <v>1.8796992481203006E-2</v>
      </c>
      <c r="N401" s="3"/>
      <c r="Q401" s="3">
        <v>4</v>
      </c>
      <c r="R401" s="3">
        <v>25</v>
      </c>
      <c r="S401" s="6" t="s">
        <v>3</v>
      </c>
      <c r="T401" s="3">
        <v>429</v>
      </c>
      <c r="U401" s="5">
        <v>0.33333333333333331</v>
      </c>
      <c r="V401" s="2">
        <f t="shared" si="28"/>
        <v>4.0039946149138075</v>
      </c>
    </row>
    <row r="402" spans="2:22">
      <c r="B402" s="3">
        <v>15</v>
      </c>
      <c r="C402" s="3">
        <v>36</v>
      </c>
      <c r="D402" s="6" t="s">
        <v>3</v>
      </c>
      <c r="E402" s="3">
        <v>263</v>
      </c>
      <c r="F402" s="3">
        <v>100</v>
      </c>
      <c r="I402" s="3">
        <v>15</v>
      </c>
      <c r="J402" s="3">
        <v>36</v>
      </c>
      <c r="K402" s="6" t="s">
        <v>3</v>
      </c>
      <c r="L402" s="3">
        <f t="shared" si="26"/>
        <v>263</v>
      </c>
      <c r="M402" s="5">
        <f t="shared" si="27"/>
        <v>0.38022813688212925</v>
      </c>
      <c r="N402" s="3"/>
      <c r="Q402" s="3">
        <v>26</v>
      </c>
      <c r="R402" s="3">
        <v>41</v>
      </c>
      <c r="S402" s="6" t="s">
        <v>3</v>
      </c>
      <c r="T402" s="3">
        <v>552</v>
      </c>
      <c r="U402" s="5">
        <v>0.35507246376811596</v>
      </c>
      <c r="V402" s="2">
        <f t="shared" si="28"/>
        <v>4.2651246984951428</v>
      </c>
    </row>
    <row r="403" spans="2:22">
      <c r="B403" s="3">
        <v>29</v>
      </c>
      <c r="C403" s="3">
        <v>22</v>
      </c>
      <c r="D403" s="6" t="s">
        <v>3</v>
      </c>
      <c r="E403" s="3">
        <v>263</v>
      </c>
      <c r="F403" s="3">
        <v>46</v>
      </c>
      <c r="I403" s="3">
        <v>29</v>
      </c>
      <c r="J403" s="3">
        <v>22</v>
      </c>
      <c r="K403" s="6" t="s">
        <v>3</v>
      </c>
      <c r="L403" s="3">
        <f t="shared" si="26"/>
        <v>263</v>
      </c>
      <c r="M403" s="5">
        <f t="shared" si="27"/>
        <v>0.17490494296577946</v>
      </c>
      <c r="N403" s="3"/>
      <c r="Q403" s="3">
        <v>26</v>
      </c>
      <c r="R403" s="3">
        <v>40</v>
      </c>
      <c r="S403" s="6" t="s">
        <v>3</v>
      </c>
      <c r="T403" s="3">
        <v>1136</v>
      </c>
      <c r="U403" s="5">
        <v>0.37323943661971831</v>
      </c>
      <c r="V403" s="2">
        <f t="shared" si="28"/>
        <v>4.4833460828964462</v>
      </c>
    </row>
    <row r="404" spans="2:22">
      <c r="B404" s="3">
        <v>2</v>
      </c>
      <c r="C404" s="3">
        <v>30</v>
      </c>
      <c r="D404" s="6" t="s">
        <v>3</v>
      </c>
      <c r="E404" s="3">
        <v>251</v>
      </c>
      <c r="F404" s="3">
        <v>177</v>
      </c>
      <c r="I404" s="3">
        <v>2</v>
      </c>
      <c r="J404" s="3">
        <v>30</v>
      </c>
      <c r="K404" s="6" t="s">
        <v>3</v>
      </c>
      <c r="L404" s="3">
        <f t="shared" si="26"/>
        <v>251</v>
      </c>
      <c r="M404" s="5">
        <f t="shared" si="27"/>
        <v>0.70517928286852594</v>
      </c>
      <c r="N404" s="3"/>
      <c r="Q404" s="3">
        <v>25</v>
      </c>
      <c r="R404" s="3">
        <v>3</v>
      </c>
      <c r="S404" s="6" t="s">
        <v>3</v>
      </c>
      <c r="T404" s="3">
        <v>418</v>
      </c>
      <c r="U404" s="5">
        <v>0.37799043062200954</v>
      </c>
      <c r="V404" s="2">
        <f t="shared" si="28"/>
        <v>4.5404149460984318</v>
      </c>
    </row>
    <row r="405" spans="2:22">
      <c r="B405" s="3">
        <v>4</v>
      </c>
      <c r="C405" s="3">
        <v>47</v>
      </c>
      <c r="D405" s="6" t="s">
        <v>3</v>
      </c>
      <c r="E405" s="3">
        <v>251</v>
      </c>
      <c r="F405" s="3">
        <v>357</v>
      </c>
      <c r="I405" s="3">
        <v>4</v>
      </c>
      <c r="J405" s="3">
        <v>47</v>
      </c>
      <c r="K405" s="6" t="s">
        <v>3</v>
      </c>
      <c r="L405" s="3">
        <f t="shared" si="26"/>
        <v>251</v>
      </c>
      <c r="M405" s="5">
        <f t="shared" si="27"/>
        <v>1.4223107569721116</v>
      </c>
      <c r="N405" s="3"/>
      <c r="Q405" s="3">
        <v>15</v>
      </c>
      <c r="R405" s="3">
        <v>36</v>
      </c>
      <c r="S405" s="6" t="s">
        <v>3</v>
      </c>
      <c r="T405" s="3">
        <v>263</v>
      </c>
      <c r="U405" s="5">
        <v>0.38022813688212925</v>
      </c>
      <c r="V405" s="2">
        <f t="shared" si="28"/>
        <v>4.5672942375442664</v>
      </c>
    </row>
    <row r="406" spans="2:22">
      <c r="B406" s="3">
        <v>20</v>
      </c>
      <c r="C406" s="3">
        <v>2</v>
      </c>
      <c r="D406" s="6" t="s">
        <v>3</v>
      </c>
      <c r="E406" s="3">
        <v>251</v>
      </c>
      <c r="F406" s="3">
        <v>117</v>
      </c>
      <c r="I406" s="3">
        <v>20</v>
      </c>
      <c r="J406" s="3">
        <v>2</v>
      </c>
      <c r="K406" s="6" t="s">
        <v>3</v>
      </c>
      <c r="L406" s="3">
        <f t="shared" si="26"/>
        <v>251</v>
      </c>
      <c r="M406" s="5">
        <f t="shared" si="27"/>
        <v>0.46613545816733065</v>
      </c>
      <c r="N406" s="3"/>
      <c r="Q406" s="3">
        <v>8</v>
      </c>
      <c r="R406" s="3">
        <v>20</v>
      </c>
      <c r="S406" s="6" t="s">
        <v>3</v>
      </c>
      <c r="T406" s="3">
        <v>529</v>
      </c>
      <c r="U406" s="5">
        <v>0.3931947069943289</v>
      </c>
      <c r="V406" s="2">
        <f t="shared" si="28"/>
        <v>4.7230484682537162</v>
      </c>
    </row>
    <row r="407" spans="2:22">
      <c r="B407" s="3">
        <v>6</v>
      </c>
      <c r="C407" s="3">
        <v>12</v>
      </c>
      <c r="D407" s="6" t="s">
        <v>3</v>
      </c>
      <c r="E407" s="3">
        <v>250</v>
      </c>
      <c r="F407" s="3">
        <v>69</v>
      </c>
      <c r="I407" s="3">
        <v>6</v>
      </c>
      <c r="J407" s="3">
        <v>12</v>
      </c>
      <c r="K407" s="6" t="s">
        <v>3</v>
      </c>
      <c r="L407" s="3">
        <f t="shared" si="26"/>
        <v>250</v>
      </c>
      <c r="M407" s="5">
        <f t="shared" si="27"/>
        <v>0.27600000000000002</v>
      </c>
      <c r="N407" s="3"/>
      <c r="Q407" s="3">
        <v>20</v>
      </c>
      <c r="R407" s="3">
        <v>2</v>
      </c>
      <c r="S407" s="6" t="s">
        <v>3</v>
      </c>
      <c r="T407" s="3">
        <v>251</v>
      </c>
      <c r="U407" s="5">
        <v>0.46613545816733065</v>
      </c>
      <c r="V407" s="2">
        <f t="shared" si="28"/>
        <v>5.5992115929671167</v>
      </c>
    </row>
    <row r="408" spans="2:22">
      <c r="B408" s="3">
        <v>29</v>
      </c>
      <c r="C408" s="3">
        <v>25</v>
      </c>
      <c r="D408" s="6" t="s">
        <v>3</v>
      </c>
      <c r="E408" s="3">
        <v>248</v>
      </c>
      <c r="F408" s="3">
        <v>61</v>
      </c>
      <c r="I408" s="3">
        <v>29</v>
      </c>
      <c r="J408" s="3">
        <v>25</v>
      </c>
      <c r="K408" s="6" t="s">
        <v>3</v>
      </c>
      <c r="L408" s="3">
        <f t="shared" si="26"/>
        <v>248</v>
      </c>
      <c r="M408" s="5">
        <f t="shared" si="27"/>
        <v>0.24596774193548387</v>
      </c>
      <c r="N408" s="3"/>
      <c r="Q408" s="3">
        <v>10</v>
      </c>
      <c r="R408" s="3">
        <v>14</v>
      </c>
      <c r="S408" s="6" t="s">
        <v>3</v>
      </c>
      <c r="T408" s="3">
        <v>533</v>
      </c>
      <c r="U408" s="5">
        <v>0.55909943714821764</v>
      </c>
      <c r="V408" s="2">
        <f t="shared" si="28"/>
        <v>6.7158934066284122</v>
      </c>
    </row>
    <row r="409" spans="2:22">
      <c r="B409" s="3">
        <v>5</v>
      </c>
      <c r="C409" s="3">
        <v>25</v>
      </c>
      <c r="D409" s="6" t="s">
        <v>3</v>
      </c>
      <c r="E409" s="3">
        <v>245</v>
      </c>
      <c r="F409" s="3">
        <v>27</v>
      </c>
      <c r="I409" s="3">
        <v>5</v>
      </c>
      <c r="J409" s="3">
        <v>25</v>
      </c>
      <c r="K409" s="6" t="s">
        <v>3</v>
      </c>
      <c r="L409" s="3">
        <f t="shared" si="26"/>
        <v>245</v>
      </c>
      <c r="M409" s="5">
        <f t="shared" si="27"/>
        <v>0.11020408163265306</v>
      </c>
      <c r="N409" s="3"/>
      <c r="Q409" s="3">
        <v>30</v>
      </c>
      <c r="R409" s="3">
        <v>34</v>
      </c>
      <c r="S409" s="6" t="s">
        <v>3</v>
      </c>
      <c r="T409" s="3">
        <v>394</v>
      </c>
      <c r="U409" s="5">
        <v>0.60152284263959388</v>
      </c>
      <c r="V409" s="2">
        <f t="shared" si="28"/>
        <v>7.2254826680297386</v>
      </c>
    </row>
    <row r="410" spans="2:22">
      <c r="B410" s="3">
        <v>20</v>
      </c>
      <c r="C410" s="3">
        <v>32</v>
      </c>
      <c r="D410" s="6" t="s">
        <v>3</v>
      </c>
      <c r="E410" s="3">
        <v>243</v>
      </c>
      <c r="F410" s="3">
        <v>18</v>
      </c>
      <c r="I410" s="3">
        <v>20</v>
      </c>
      <c r="J410" s="3">
        <v>32</v>
      </c>
      <c r="K410" s="6" t="s">
        <v>3</v>
      </c>
      <c r="L410" s="3">
        <f t="shared" si="26"/>
        <v>243</v>
      </c>
      <c r="M410" s="5">
        <f t="shared" si="27"/>
        <v>7.407407407407407E-2</v>
      </c>
      <c r="N410" s="3"/>
      <c r="Q410" s="3">
        <v>2</v>
      </c>
      <c r="R410" s="3">
        <v>30</v>
      </c>
      <c r="S410" s="6" t="s">
        <v>3</v>
      </c>
      <c r="T410" s="3">
        <v>251</v>
      </c>
      <c r="U410" s="5">
        <v>0.70517928286852594</v>
      </c>
      <c r="V410" s="2">
        <f t="shared" si="28"/>
        <v>8.4706021534630747</v>
      </c>
    </row>
    <row r="411" spans="2:22">
      <c r="B411" s="3">
        <v>29</v>
      </c>
      <c r="C411" s="3">
        <v>29</v>
      </c>
      <c r="D411" s="6" t="s">
        <v>3</v>
      </c>
      <c r="E411" s="3">
        <v>240</v>
      </c>
      <c r="F411" s="3">
        <v>28</v>
      </c>
      <c r="I411" s="3">
        <v>29</v>
      </c>
      <c r="J411" s="3">
        <v>29</v>
      </c>
      <c r="K411" s="6" t="s">
        <v>3</v>
      </c>
      <c r="L411" s="3">
        <f t="shared" si="26"/>
        <v>240</v>
      </c>
      <c r="M411" s="5">
        <f t="shared" si="27"/>
        <v>0.11666666666666667</v>
      </c>
      <c r="N411" s="3"/>
      <c r="Q411" s="3">
        <v>4</v>
      </c>
      <c r="R411" s="3">
        <v>47</v>
      </c>
      <c r="S411" s="6" t="s">
        <v>3</v>
      </c>
      <c r="T411" s="3">
        <v>251</v>
      </c>
      <c r="U411" s="5">
        <v>1.4223107569721116</v>
      </c>
      <c r="V411" s="2">
        <f t="shared" si="28"/>
        <v>17.084773834950948</v>
      </c>
    </row>
    <row r="412" spans="2:22">
      <c r="B412" s="3"/>
      <c r="C412" s="3"/>
      <c r="D412" s="6"/>
      <c r="E412" s="3"/>
      <c r="F412" s="3"/>
      <c r="I412" s="3"/>
      <c r="J412" s="3"/>
      <c r="K412" s="6"/>
      <c r="L412" s="3"/>
      <c r="M412" s="3"/>
      <c r="N412" s="3"/>
      <c r="Q412" s="108" t="s">
        <v>18</v>
      </c>
      <c r="R412" s="108"/>
      <c r="S412" s="108"/>
      <c r="T412" s="108"/>
      <c r="U412" s="7">
        <f>AVERAGE(U4:U411)</f>
        <v>8.3250195215487044E-2</v>
      </c>
    </row>
    <row r="413" spans="2:22">
      <c r="B413" s="3"/>
      <c r="C413" s="3"/>
      <c r="D413" s="6"/>
      <c r="E413" s="3"/>
      <c r="F413" s="3"/>
      <c r="I413" s="3"/>
      <c r="J413" s="3"/>
      <c r="K413" s="6"/>
      <c r="L413" s="3"/>
      <c r="M413" s="3"/>
      <c r="N413" s="3"/>
      <c r="Q413" s="3"/>
      <c r="R413" s="3"/>
      <c r="S413" s="6"/>
      <c r="T413" s="3"/>
      <c r="U413" s="3"/>
    </row>
    <row r="414" spans="2:22" ht="70.5" customHeight="1">
      <c r="B414" s="4" t="s">
        <v>7</v>
      </c>
      <c r="C414" s="4" t="s">
        <v>6</v>
      </c>
      <c r="D414" s="4" t="s">
        <v>16</v>
      </c>
      <c r="E414" s="4" t="s">
        <v>15</v>
      </c>
      <c r="F414" s="4" t="s">
        <v>17</v>
      </c>
      <c r="I414" s="4" t="s">
        <v>7</v>
      </c>
      <c r="J414" s="4" t="s">
        <v>6</v>
      </c>
      <c r="K414" s="4" t="s">
        <v>16</v>
      </c>
      <c r="L414" s="4" t="s">
        <v>15</v>
      </c>
      <c r="M414" s="4" t="s">
        <v>14</v>
      </c>
      <c r="N414" s="4"/>
      <c r="Q414" s="4" t="s">
        <v>7</v>
      </c>
      <c r="R414" s="4" t="s">
        <v>6</v>
      </c>
      <c r="S414" s="4" t="s">
        <v>16</v>
      </c>
      <c r="T414" s="4" t="s">
        <v>15</v>
      </c>
      <c r="U414" s="4" t="s">
        <v>14</v>
      </c>
    </row>
    <row r="415" spans="2:22">
      <c r="B415" s="3">
        <v>23</v>
      </c>
      <c r="C415" s="3">
        <v>36</v>
      </c>
      <c r="D415" s="6" t="s">
        <v>13</v>
      </c>
      <c r="E415" s="3">
        <v>1978</v>
      </c>
      <c r="F415" s="3">
        <v>50</v>
      </c>
      <c r="I415" s="3">
        <v>23</v>
      </c>
      <c r="J415" s="3">
        <v>36</v>
      </c>
      <c r="K415" s="6" t="s">
        <v>13</v>
      </c>
      <c r="L415" s="3">
        <f t="shared" ref="L415:L478" si="29">E415</f>
        <v>1978</v>
      </c>
      <c r="M415" s="5">
        <f t="shared" ref="M415:M478" si="30">F415/E415</f>
        <v>2.5278058645096056E-2</v>
      </c>
      <c r="N415" s="3"/>
      <c r="Q415" s="3">
        <v>10</v>
      </c>
      <c r="R415" s="3">
        <v>47</v>
      </c>
      <c r="S415" s="6" t="s">
        <v>13</v>
      </c>
      <c r="T415" s="3">
        <v>419</v>
      </c>
      <c r="U415" s="5">
        <v>1.1933174224343675E-2</v>
      </c>
    </row>
    <row r="416" spans="2:22">
      <c r="B416" s="3">
        <v>10</v>
      </c>
      <c r="C416" s="3">
        <v>41</v>
      </c>
      <c r="D416" s="6" t="s">
        <v>13</v>
      </c>
      <c r="E416" s="3">
        <v>1854</v>
      </c>
      <c r="F416" s="3">
        <v>666</v>
      </c>
      <c r="I416" s="3">
        <v>10</v>
      </c>
      <c r="J416" s="3">
        <v>41</v>
      </c>
      <c r="K416" s="6" t="s">
        <v>13</v>
      </c>
      <c r="L416" s="3">
        <f t="shared" si="29"/>
        <v>1854</v>
      </c>
      <c r="M416" s="5">
        <f t="shared" si="30"/>
        <v>0.35922330097087379</v>
      </c>
      <c r="N416" s="3"/>
      <c r="Q416" s="3">
        <v>20</v>
      </c>
      <c r="R416" s="3">
        <v>36</v>
      </c>
      <c r="S416" s="6" t="s">
        <v>13</v>
      </c>
      <c r="T416" s="3">
        <v>1729</v>
      </c>
      <c r="U416" s="5">
        <v>1.2145748987854251E-2</v>
      </c>
    </row>
    <row r="417" spans="2:21">
      <c r="B417" s="3">
        <v>3</v>
      </c>
      <c r="C417" s="3">
        <v>24</v>
      </c>
      <c r="D417" s="6" t="s">
        <v>13</v>
      </c>
      <c r="E417" s="3">
        <v>1817</v>
      </c>
      <c r="F417" s="3">
        <v>139</v>
      </c>
      <c r="I417" s="3">
        <v>3</v>
      </c>
      <c r="J417" s="3">
        <v>24</v>
      </c>
      <c r="K417" s="6" t="s">
        <v>13</v>
      </c>
      <c r="L417" s="3">
        <f t="shared" si="29"/>
        <v>1817</v>
      </c>
      <c r="M417" s="5">
        <f t="shared" si="30"/>
        <v>7.6499724821133736E-2</v>
      </c>
      <c r="N417" s="3"/>
      <c r="Q417" s="3">
        <v>27</v>
      </c>
      <c r="R417" s="3">
        <v>25</v>
      </c>
      <c r="S417" s="6" t="s">
        <v>13</v>
      </c>
      <c r="T417" s="3">
        <v>1104</v>
      </c>
      <c r="U417" s="5">
        <v>1.6304347826086956E-2</v>
      </c>
    </row>
    <row r="418" spans="2:21">
      <c r="B418" s="3">
        <v>9</v>
      </c>
      <c r="C418" s="3">
        <v>38</v>
      </c>
      <c r="D418" s="6" t="s">
        <v>13</v>
      </c>
      <c r="E418" s="3">
        <v>1788</v>
      </c>
      <c r="F418" s="3">
        <v>153</v>
      </c>
      <c r="I418" s="3">
        <v>9</v>
      </c>
      <c r="J418" s="3">
        <v>38</v>
      </c>
      <c r="K418" s="6" t="s">
        <v>13</v>
      </c>
      <c r="L418" s="3">
        <f t="shared" si="29"/>
        <v>1788</v>
      </c>
      <c r="M418" s="5">
        <f t="shared" si="30"/>
        <v>8.557046979865772E-2</v>
      </c>
      <c r="N418" s="3"/>
      <c r="Q418" s="3">
        <v>10</v>
      </c>
      <c r="R418" s="3">
        <v>16</v>
      </c>
      <c r="S418" s="6" t="s">
        <v>13</v>
      </c>
      <c r="T418" s="3">
        <v>1151</v>
      </c>
      <c r="U418" s="5">
        <v>1.6507384882710686E-2</v>
      </c>
    </row>
    <row r="419" spans="2:21">
      <c r="B419" s="3">
        <v>20</v>
      </c>
      <c r="C419" s="3">
        <v>36</v>
      </c>
      <c r="D419" s="6" t="s">
        <v>13</v>
      </c>
      <c r="E419" s="3">
        <v>1729</v>
      </c>
      <c r="F419" s="3">
        <v>21</v>
      </c>
      <c r="I419" s="3">
        <v>20</v>
      </c>
      <c r="J419" s="3">
        <v>36</v>
      </c>
      <c r="K419" s="6" t="s">
        <v>13</v>
      </c>
      <c r="L419" s="3">
        <f t="shared" si="29"/>
        <v>1729</v>
      </c>
      <c r="M419" s="5">
        <f t="shared" si="30"/>
        <v>1.2145748987854251E-2</v>
      </c>
      <c r="N419" s="3"/>
      <c r="Q419" s="3">
        <v>20</v>
      </c>
      <c r="R419" s="3">
        <v>11</v>
      </c>
      <c r="S419" s="6" t="s">
        <v>13</v>
      </c>
      <c r="T419" s="3">
        <v>240</v>
      </c>
      <c r="U419" s="5">
        <v>1.6666666666666666E-2</v>
      </c>
    </row>
    <row r="420" spans="2:21">
      <c r="B420" s="3">
        <v>20</v>
      </c>
      <c r="C420" s="3">
        <v>41</v>
      </c>
      <c r="D420" s="6" t="s">
        <v>13</v>
      </c>
      <c r="E420" s="3">
        <v>1700</v>
      </c>
      <c r="F420" s="3">
        <v>204</v>
      </c>
      <c r="I420" s="3">
        <v>20</v>
      </c>
      <c r="J420" s="3">
        <v>41</v>
      </c>
      <c r="K420" s="6" t="s">
        <v>13</v>
      </c>
      <c r="L420" s="3">
        <f t="shared" si="29"/>
        <v>1700</v>
      </c>
      <c r="M420" s="5">
        <f t="shared" si="30"/>
        <v>0.12</v>
      </c>
      <c r="N420" s="3"/>
      <c r="Q420" s="3">
        <v>24</v>
      </c>
      <c r="R420" s="3">
        <v>11</v>
      </c>
      <c r="S420" s="6" t="s">
        <v>13</v>
      </c>
      <c r="T420" s="3">
        <v>342</v>
      </c>
      <c r="U420" s="5">
        <v>2.046783625730994E-2</v>
      </c>
    </row>
    <row r="421" spans="2:21">
      <c r="B421" s="3">
        <v>14</v>
      </c>
      <c r="C421" s="3">
        <v>37</v>
      </c>
      <c r="D421" s="6" t="s">
        <v>13</v>
      </c>
      <c r="E421" s="3">
        <v>1612</v>
      </c>
      <c r="F421" s="3">
        <v>497</v>
      </c>
      <c r="I421" s="3">
        <v>14</v>
      </c>
      <c r="J421" s="3">
        <v>37</v>
      </c>
      <c r="K421" s="6" t="s">
        <v>13</v>
      </c>
      <c r="L421" s="3">
        <f t="shared" si="29"/>
        <v>1612</v>
      </c>
      <c r="M421" s="5">
        <f t="shared" si="30"/>
        <v>0.30831265508684863</v>
      </c>
      <c r="N421" s="3"/>
      <c r="Q421" s="3">
        <v>28</v>
      </c>
      <c r="R421" s="3">
        <v>34</v>
      </c>
      <c r="S421" s="6" t="s">
        <v>13</v>
      </c>
      <c r="T421" s="3">
        <v>1143</v>
      </c>
      <c r="U421" s="5">
        <v>2.2747156605424323E-2</v>
      </c>
    </row>
    <row r="422" spans="2:21">
      <c r="B422" s="3">
        <v>5</v>
      </c>
      <c r="C422" s="3">
        <v>32</v>
      </c>
      <c r="D422" s="6" t="s">
        <v>13</v>
      </c>
      <c r="E422" s="3">
        <v>1578</v>
      </c>
      <c r="F422" s="3">
        <v>68</v>
      </c>
      <c r="I422" s="3">
        <v>5</v>
      </c>
      <c r="J422" s="3">
        <v>32</v>
      </c>
      <c r="K422" s="6" t="s">
        <v>13</v>
      </c>
      <c r="L422" s="3">
        <f t="shared" si="29"/>
        <v>1578</v>
      </c>
      <c r="M422" s="5">
        <f t="shared" si="30"/>
        <v>4.3092522179974654E-2</v>
      </c>
      <c r="N422" s="3"/>
      <c r="Q422" s="3">
        <v>23</v>
      </c>
      <c r="R422" s="3">
        <v>36</v>
      </c>
      <c r="S422" s="6" t="s">
        <v>13</v>
      </c>
      <c r="T422" s="3">
        <v>1978</v>
      </c>
      <c r="U422" s="5">
        <v>2.5278058645096056E-2</v>
      </c>
    </row>
    <row r="423" spans="2:21">
      <c r="B423" s="3">
        <v>20</v>
      </c>
      <c r="C423" s="3">
        <v>32</v>
      </c>
      <c r="D423" s="6" t="s">
        <v>13</v>
      </c>
      <c r="E423" s="3">
        <v>1569</v>
      </c>
      <c r="F423" s="3">
        <v>163</v>
      </c>
      <c r="I423" s="3">
        <v>20</v>
      </c>
      <c r="J423" s="3">
        <v>32</v>
      </c>
      <c r="K423" s="6" t="s">
        <v>13</v>
      </c>
      <c r="L423" s="3">
        <f t="shared" si="29"/>
        <v>1569</v>
      </c>
      <c r="M423" s="5">
        <f t="shared" si="30"/>
        <v>0.10388782664117271</v>
      </c>
      <c r="N423" s="3"/>
      <c r="Q423" s="3">
        <v>27</v>
      </c>
      <c r="R423" s="3">
        <v>24</v>
      </c>
      <c r="S423" s="6" t="s">
        <v>13</v>
      </c>
      <c r="T423" s="3">
        <v>561</v>
      </c>
      <c r="U423" s="5">
        <v>2.8520499108734401E-2</v>
      </c>
    </row>
    <row r="424" spans="2:21">
      <c r="B424" s="3">
        <v>9</v>
      </c>
      <c r="C424" s="3">
        <v>31</v>
      </c>
      <c r="D424" s="6" t="s">
        <v>13</v>
      </c>
      <c r="E424" s="3">
        <v>1568</v>
      </c>
      <c r="F424" s="3">
        <v>313</v>
      </c>
      <c r="I424" s="3">
        <v>9</v>
      </c>
      <c r="J424" s="3">
        <v>31</v>
      </c>
      <c r="K424" s="6" t="s">
        <v>13</v>
      </c>
      <c r="L424" s="3">
        <f t="shared" si="29"/>
        <v>1568</v>
      </c>
      <c r="M424" s="5">
        <f t="shared" si="30"/>
        <v>0.1996173469387755</v>
      </c>
      <c r="N424" s="3"/>
      <c r="Q424" s="3">
        <v>28</v>
      </c>
      <c r="R424" s="3">
        <v>19</v>
      </c>
      <c r="S424" s="6" t="s">
        <v>13</v>
      </c>
      <c r="T424" s="3">
        <v>462</v>
      </c>
      <c r="U424" s="5">
        <v>3.0303030303030304E-2</v>
      </c>
    </row>
    <row r="425" spans="2:21">
      <c r="B425" s="3">
        <v>4</v>
      </c>
      <c r="C425" s="3">
        <v>31</v>
      </c>
      <c r="D425" s="6" t="s">
        <v>13</v>
      </c>
      <c r="E425" s="3">
        <v>1541</v>
      </c>
      <c r="F425" s="3">
        <v>152</v>
      </c>
      <c r="I425" s="3">
        <v>4</v>
      </c>
      <c r="J425" s="3">
        <v>31</v>
      </c>
      <c r="K425" s="6" t="s">
        <v>13</v>
      </c>
      <c r="L425" s="3">
        <f t="shared" si="29"/>
        <v>1541</v>
      </c>
      <c r="M425" s="5">
        <f t="shared" si="30"/>
        <v>9.8637248539909156E-2</v>
      </c>
      <c r="N425" s="3"/>
      <c r="Q425" s="3">
        <v>22</v>
      </c>
      <c r="R425" s="3">
        <v>20</v>
      </c>
      <c r="S425" s="6" t="s">
        <v>13</v>
      </c>
      <c r="T425" s="3">
        <v>245</v>
      </c>
      <c r="U425" s="5">
        <v>3.2653061224489799E-2</v>
      </c>
    </row>
    <row r="426" spans="2:21">
      <c r="B426" s="3">
        <v>27</v>
      </c>
      <c r="C426" s="3">
        <v>19</v>
      </c>
      <c r="D426" s="6" t="s">
        <v>13</v>
      </c>
      <c r="E426" s="3">
        <v>1537</v>
      </c>
      <c r="F426" s="3">
        <v>305</v>
      </c>
      <c r="I426" s="3">
        <v>27</v>
      </c>
      <c r="J426" s="3">
        <v>19</v>
      </c>
      <c r="K426" s="6" t="s">
        <v>13</v>
      </c>
      <c r="L426" s="3">
        <f t="shared" si="29"/>
        <v>1537</v>
      </c>
      <c r="M426" s="5">
        <f t="shared" si="30"/>
        <v>0.19843851659076123</v>
      </c>
      <c r="N426" s="3"/>
      <c r="Q426" s="3">
        <v>4</v>
      </c>
      <c r="R426" s="3">
        <v>3</v>
      </c>
      <c r="S426" s="6" t="s">
        <v>13</v>
      </c>
      <c r="T426" s="3">
        <v>293</v>
      </c>
      <c r="U426" s="5">
        <v>3.7542662116040959E-2</v>
      </c>
    </row>
    <row r="427" spans="2:21">
      <c r="B427" s="3">
        <v>17</v>
      </c>
      <c r="C427" s="3">
        <v>44</v>
      </c>
      <c r="D427" s="6" t="s">
        <v>13</v>
      </c>
      <c r="E427" s="3">
        <v>1531</v>
      </c>
      <c r="F427" s="3">
        <v>63</v>
      </c>
      <c r="I427" s="3">
        <v>17</v>
      </c>
      <c r="J427" s="3">
        <v>44</v>
      </c>
      <c r="K427" s="6" t="s">
        <v>13</v>
      </c>
      <c r="L427" s="3">
        <f t="shared" si="29"/>
        <v>1531</v>
      </c>
      <c r="M427" s="5">
        <f t="shared" si="30"/>
        <v>4.1149575440888306E-2</v>
      </c>
      <c r="N427" s="3"/>
      <c r="Q427" s="3">
        <v>6</v>
      </c>
      <c r="R427" s="3">
        <v>39</v>
      </c>
      <c r="S427" s="6" t="s">
        <v>13</v>
      </c>
      <c r="T427" s="3">
        <v>1525</v>
      </c>
      <c r="U427" s="5">
        <v>3.8688524590163934E-2</v>
      </c>
    </row>
    <row r="428" spans="2:21">
      <c r="B428" s="3">
        <v>25</v>
      </c>
      <c r="C428" s="3">
        <v>33</v>
      </c>
      <c r="D428" s="6" t="s">
        <v>13</v>
      </c>
      <c r="E428" s="3">
        <v>1531</v>
      </c>
      <c r="F428" s="3">
        <v>142</v>
      </c>
      <c r="I428" s="3">
        <v>25</v>
      </c>
      <c r="J428" s="3">
        <v>33</v>
      </c>
      <c r="K428" s="6" t="s">
        <v>13</v>
      </c>
      <c r="L428" s="3">
        <f t="shared" si="29"/>
        <v>1531</v>
      </c>
      <c r="M428" s="5">
        <f t="shared" si="30"/>
        <v>9.2749836708033967E-2</v>
      </c>
      <c r="N428" s="3"/>
      <c r="Q428" s="3">
        <v>3</v>
      </c>
      <c r="R428" s="3">
        <v>8</v>
      </c>
      <c r="S428" s="6" t="s">
        <v>13</v>
      </c>
      <c r="T428" s="3">
        <v>530</v>
      </c>
      <c r="U428" s="5">
        <v>3.962264150943396E-2</v>
      </c>
    </row>
    <row r="429" spans="2:21">
      <c r="B429" s="3">
        <v>15</v>
      </c>
      <c r="C429" s="3">
        <v>36</v>
      </c>
      <c r="D429" s="6" t="s">
        <v>13</v>
      </c>
      <c r="E429" s="3">
        <v>1526</v>
      </c>
      <c r="F429" s="3">
        <v>131</v>
      </c>
      <c r="I429" s="3">
        <v>15</v>
      </c>
      <c r="J429" s="3">
        <v>36</v>
      </c>
      <c r="K429" s="6" t="s">
        <v>13</v>
      </c>
      <c r="L429" s="3">
        <f t="shared" si="29"/>
        <v>1526</v>
      </c>
      <c r="M429" s="5">
        <f t="shared" si="30"/>
        <v>8.5845347313237216E-2</v>
      </c>
      <c r="N429" s="3"/>
      <c r="Q429" s="3">
        <v>12</v>
      </c>
      <c r="R429" s="3">
        <v>3</v>
      </c>
      <c r="S429" s="6" t="s">
        <v>13</v>
      </c>
      <c r="T429" s="3">
        <v>780</v>
      </c>
      <c r="U429" s="5">
        <v>3.9743589743589741E-2</v>
      </c>
    </row>
    <row r="430" spans="2:21">
      <c r="B430" s="3">
        <v>6</v>
      </c>
      <c r="C430" s="3">
        <v>39</v>
      </c>
      <c r="D430" s="6" t="s">
        <v>13</v>
      </c>
      <c r="E430" s="3">
        <v>1525</v>
      </c>
      <c r="F430" s="3">
        <v>59</v>
      </c>
      <c r="I430" s="3">
        <v>6</v>
      </c>
      <c r="J430" s="3">
        <v>39</v>
      </c>
      <c r="K430" s="6" t="s">
        <v>13</v>
      </c>
      <c r="L430" s="3">
        <f t="shared" si="29"/>
        <v>1525</v>
      </c>
      <c r="M430" s="5">
        <f t="shared" si="30"/>
        <v>3.8688524590163934E-2</v>
      </c>
      <c r="N430" s="3"/>
      <c r="Q430" s="3">
        <v>17</v>
      </c>
      <c r="R430" s="3">
        <v>44</v>
      </c>
      <c r="S430" s="6" t="s">
        <v>13</v>
      </c>
      <c r="T430" s="3">
        <v>1531</v>
      </c>
      <c r="U430" s="5">
        <v>4.1149575440888306E-2</v>
      </c>
    </row>
    <row r="431" spans="2:21">
      <c r="B431" s="3">
        <v>3</v>
      </c>
      <c r="C431" s="3">
        <v>41</v>
      </c>
      <c r="D431" s="6" t="s">
        <v>13</v>
      </c>
      <c r="E431" s="3">
        <v>1519</v>
      </c>
      <c r="F431" s="3">
        <v>236</v>
      </c>
      <c r="I431" s="3">
        <v>3</v>
      </c>
      <c r="J431" s="3">
        <v>41</v>
      </c>
      <c r="K431" s="6" t="s">
        <v>13</v>
      </c>
      <c r="L431" s="3">
        <f t="shared" si="29"/>
        <v>1519</v>
      </c>
      <c r="M431" s="5">
        <f t="shared" si="30"/>
        <v>0.1553653719552337</v>
      </c>
      <c r="N431" s="3"/>
      <c r="Q431" s="3">
        <v>18</v>
      </c>
      <c r="R431" s="3">
        <v>9</v>
      </c>
      <c r="S431" s="6" t="s">
        <v>13</v>
      </c>
      <c r="T431" s="3">
        <v>429</v>
      </c>
      <c r="U431" s="5">
        <v>4.195804195804196E-2</v>
      </c>
    </row>
    <row r="432" spans="2:21">
      <c r="B432" s="3">
        <v>20</v>
      </c>
      <c r="C432" s="3">
        <v>23</v>
      </c>
      <c r="D432" s="6" t="s">
        <v>13</v>
      </c>
      <c r="E432" s="3">
        <v>1509</v>
      </c>
      <c r="F432" s="3">
        <v>65</v>
      </c>
      <c r="I432" s="3">
        <v>20</v>
      </c>
      <c r="J432" s="3">
        <v>23</v>
      </c>
      <c r="K432" s="6" t="s">
        <v>13</v>
      </c>
      <c r="L432" s="3">
        <f t="shared" si="29"/>
        <v>1509</v>
      </c>
      <c r="M432" s="5">
        <f t="shared" si="30"/>
        <v>4.3074884029158385E-2</v>
      </c>
      <c r="N432" s="3"/>
      <c r="Q432" s="3">
        <v>20</v>
      </c>
      <c r="R432" s="3">
        <v>23</v>
      </c>
      <c r="S432" s="6" t="s">
        <v>13</v>
      </c>
      <c r="T432" s="3">
        <v>1509</v>
      </c>
      <c r="U432" s="5">
        <v>4.3074884029158385E-2</v>
      </c>
    </row>
    <row r="433" spans="2:21">
      <c r="B433" s="3">
        <v>20</v>
      </c>
      <c r="C433" s="3">
        <v>25</v>
      </c>
      <c r="D433" s="6" t="s">
        <v>13</v>
      </c>
      <c r="E433" s="3">
        <v>1507</v>
      </c>
      <c r="F433" s="3">
        <v>272</v>
      </c>
      <c r="I433" s="3">
        <v>20</v>
      </c>
      <c r="J433" s="3">
        <v>25</v>
      </c>
      <c r="K433" s="6" t="s">
        <v>13</v>
      </c>
      <c r="L433" s="3">
        <f t="shared" si="29"/>
        <v>1507</v>
      </c>
      <c r="M433" s="5">
        <f t="shared" si="30"/>
        <v>0.18049104180491041</v>
      </c>
      <c r="N433" s="3"/>
      <c r="Q433" s="3">
        <v>5</v>
      </c>
      <c r="R433" s="3">
        <v>32</v>
      </c>
      <c r="S433" s="6" t="s">
        <v>13</v>
      </c>
      <c r="T433" s="3">
        <v>1578</v>
      </c>
      <c r="U433" s="5">
        <v>4.3092522179974654E-2</v>
      </c>
    </row>
    <row r="434" spans="2:21">
      <c r="B434" s="3">
        <v>23</v>
      </c>
      <c r="C434" s="3">
        <v>32</v>
      </c>
      <c r="D434" s="6" t="s">
        <v>13</v>
      </c>
      <c r="E434" s="3">
        <v>1492</v>
      </c>
      <c r="F434" s="3">
        <v>210</v>
      </c>
      <c r="I434" s="3">
        <v>23</v>
      </c>
      <c r="J434" s="3">
        <v>32</v>
      </c>
      <c r="K434" s="6" t="s">
        <v>13</v>
      </c>
      <c r="L434" s="3">
        <f t="shared" si="29"/>
        <v>1492</v>
      </c>
      <c r="M434" s="5">
        <f t="shared" si="30"/>
        <v>0.14075067024128687</v>
      </c>
      <c r="N434" s="3"/>
      <c r="Q434" s="3">
        <v>21</v>
      </c>
      <c r="R434" s="3">
        <v>7</v>
      </c>
      <c r="S434" s="6" t="s">
        <v>13</v>
      </c>
      <c r="T434" s="3">
        <v>1389</v>
      </c>
      <c r="U434" s="5">
        <v>4.3916486681065514E-2</v>
      </c>
    </row>
    <row r="435" spans="2:21">
      <c r="B435" s="3">
        <v>28</v>
      </c>
      <c r="C435" s="3">
        <v>31</v>
      </c>
      <c r="D435" s="6" t="s">
        <v>13</v>
      </c>
      <c r="E435" s="3">
        <v>1481</v>
      </c>
      <c r="F435" s="3">
        <v>481</v>
      </c>
      <c r="I435" s="3">
        <v>28</v>
      </c>
      <c r="J435" s="3">
        <v>31</v>
      </c>
      <c r="K435" s="6" t="s">
        <v>13</v>
      </c>
      <c r="L435" s="3">
        <f t="shared" si="29"/>
        <v>1481</v>
      </c>
      <c r="M435" s="5">
        <f t="shared" si="30"/>
        <v>0.32478055367994596</v>
      </c>
      <c r="N435" s="3"/>
      <c r="Q435" s="3">
        <v>6</v>
      </c>
      <c r="R435" s="3">
        <v>6</v>
      </c>
      <c r="S435" s="6" t="s">
        <v>13</v>
      </c>
      <c r="T435" s="3">
        <v>1319</v>
      </c>
      <c r="U435" s="5">
        <v>4.3972706595905992E-2</v>
      </c>
    </row>
    <row r="436" spans="2:21">
      <c r="B436" s="3">
        <v>19</v>
      </c>
      <c r="C436" s="3">
        <v>14</v>
      </c>
      <c r="D436" s="6" t="s">
        <v>13</v>
      </c>
      <c r="E436" s="3">
        <v>1464</v>
      </c>
      <c r="F436" s="3">
        <v>110</v>
      </c>
      <c r="I436" s="3">
        <v>19</v>
      </c>
      <c r="J436" s="3">
        <v>14</v>
      </c>
      <c r="K436" s="6" t="s">
        <v>13</v>
      </c>
      <c r="L436" s="3">
        <f t="shared" si="29"/>
        <v>1464</v>
      </c>
      <c r="M436" s="5">
        <f t="shared" si="30"/>
        <v>7.5136612021857924E-2</v>
      </c>
      <c r="N436" s="3"/>
      <c r="Q436" s="3">
        <v>20</v>
      </c>
      <c r="R436" s="3">
        <v>29</v>
      </c>
      <c r="S436" s="6" t="s">
        <v>13</v>
      </c>
      <c r="T436" s="3">
        <v>835</v>
      </c>
      <c r="U436" s="5">
        <v>4.431137724550898E-2</v>
      </c>
    </row>
    <row r="437" spans="2:21">
      <c r="B437" s="3">
        <v>25</v>
      </c>
      <c r="C437" s="3">
        <v>10</v>
      </c>
      <c r="D437" s="6" t="s">
        <v>13</v>
      </c>
      <c r="E437" s="3">
        <v>1432</v>
      </c>
      <c r="F437" s="3">
        <v>659</v>
      </c>
      <c r="I437" s="3">
        <v>25</v>
      </c>
      <c r="J437" s="3">
        <v>10</v>
      </c>
      <c r="K437" s="6" t="s">
        <v>13</v>
      </c>
      <c r="L437" s="3">
        <f t="shared" si="29"/>
        <v>1432</v>
      </c>
      <c r="M437" s="5">
        <f t="shared" si="30"/>
        <v>0.46019553072625696</v>
      </c>
      <c r="N437" s="3"/>
      <c r="Q437" s="3">
        <v>5</v>
      </c>
      <c r="R437" s="3">
        <v>7</v>
      </c>
      <c r="S437" s="6" t="s">
        <v>13</v>
      </c>
      <c r="T437" s="3">
        <v>891</v>
      </c>
      <c r="U437" s="5">
        <v>4.4893378226711557E-2</v>
      </c>
    </row>
    <row r="438" spans="2:21">
      <c r="B438" s="3">
        <v>20</v>
      </c>
      <c r="C438" s="3">
        <v>4</v>
      </c>
      <c r="D438" s="6" t="s">
        <v>13</v>
      </c>
      <c r="E438" s="3">
        <v>1427</v>
      </c>
      <c r="F438" s="3">
        <v>305</v>
      </c>
      <c r="I438" s="3">
        <v>20</v>
      </c>
      <c r="J438" s="3">
        <v>4</v>
      </c>
      <c r="K438" s="6" t="s">
        <v>13</v>
      </c>
      <c r="L438" s="3">
        <f t="shared" si="29"/>
        <v>1427</v>
      </c>
      <c r="M438" s="5">
        <f t="shared" si="30"/>
        <v>0.21373510861948142</v>
      </c>
      <c r="N438" s="3"/>
      <c r="Q438" s="3">
        <v>17</v>
      </c>
      <c r="R438" s="3">
        <v>29</v>
      </c>
      <c r="S438" s="6" t="s">
        <v>13</v>
      </c>
      <c r="T438" s="3">
        <v>925</v>
      </c>
      <c r="U438" s="5">
        <v>4.6486486486486484E-2</v>
      </c>
    </row>
    <row r="439" spans="2:21">
      <c r="B439" s="3">
        <v>21</v>
      </c>
      <c r="C439" s="3">
        <v>7</v>
      </c>
      <c r="D439" s="6" t="s">
        <v>13</v>
      </c>
      <c r="E439" s="3">
        <v>1389</v>
      </c>
      <c r="F439" s="3">
        <v>61</v>
      </c>
      <c r="I439" s="3">
        <v>21</v>
      </c>
      <c r="J439" s="3">
        <v>7</v>
      </c>
      <c r="K439" s="6" t="s">
        <v>13</v>
      </c>
      <c r="L439" s="3">
        <f t="shared" si="29"/>
        <v>1389</v>
      </c>
      <c r="M439" s="5">
        <f t="shared" si="30"/>
        <v>4.3916486681065514E-2</v>
      </c>
      <c r="N439" s="3"/>
      <c r="Q439" s="3">
        <v>13</v>
      </c>
      <c r="R439" s="3">
        <v>26</v>
      </c>
      <c r="S439" s="6" t="s">
        <v>13</v>
      </c>
      <c r="T439" s="3">
        <v>995</v>
      </c>
      <c r="U439" s="5">
        <v>4.7236180904522612E-2</v>
      </c>
    </row>
    <row r="440" spans="2:21">
      <c r="B440" s="3">
        <v>28</v>
      </c>
      <c r="C440" s="3">
        <v>42</v>
      </c>
      <c r="D440" s="6" t="s">
        <v>13</v>
      </c>
      <c r="E440" s="3">
        <v>1370</v>
      </c>
      <c r="F440" s="3">
        <v>72</v>
      </c>
      <c r="I440" s="3">
        <v>28</v>
      </c>
      <c r="J440" s="3">
        <v>42</v>
      </c>
      <c r="K440" s="6" t="s">
        <v>13</v>
      </c>
      <c r="L440" s="3">
        <f t="shared" si="29"/>
        <v>1370</v>
      </c>
      <c r="M440" s="5">
        <f t="shared" si="30"/>
        <v>5.2554744525547446E-2</v>
      </c>
      <c r="N440" s="3"/>
      <c r="Q440" s="3">
        <v>7</v>
      </c>
      <c r="R440" s="3">
        <v>11</v>
      </c>
      <c r="S440" s="6" t="s">
        <v>13</v>
      </c>
      <c r="T440" s="3">
        <v>822</v>
      </c>
      <c r="U440" s="5">
        <v>4.7445255474452552E-2</v>
      </c>
    </row>
    <row r="441" spans="2:21">
      <c r="B441" s="3">
        <v>11</v>
      </c>
      <c r="C441" s="3">
        <v>25</v>
      </c>
      <c r="D441" s="6" t="s">
        <v>13</v>
      </c>
      <c r="E441" s="3">
        <v>1368</v>
      </c>
      <c r="F441" s="3">
        <v>79</v>
      </c>
      <c r="I441" s="3">
        <v>11</v>
      </c>
      <c r="J441" s="3">
        <v>25</v>
      </c>
      <c r="K441" s="6" t="s">
        <v>13</v>
      </c>
      <c r="L441" s="3">
        <f t="shared" si="29"/>
        <v>1368</v>
      </c>
      <c r="M441" s="5">
        <f t="shared" si="30"/>
        <v>5.7748538011695903E-2</v>
      </c>
      <c r="N441" s="3"/>
      <c r="Q441" s="3">
        <v>7</v>
      </c>
      <c r="R441" s="3">
        <v>13</v>
      </c>
      <c r="S441" s="6" t="s">
        <v>13</v>
      </c>
      <c r="T441" s="3">
        <v>609</v>
      </c>
      <c r="U441" s="5">
        <v>5.090311986863711E-2</v>
      </c>
    </row>
    <row r="442" spans="2:21">
      <c r="B442" s="3">
        <v>4</v>
      </c>
      <c r="C442" s="3">
        <v>30</v>
      </c>
      <c r="D442" s="6" t="s">
        <v>13</v>
      </c>
      <c r="E442" s="3">
        <v>1355</v>
      </c>
      <c r="F442" s="3">
        <v>719</v>
      </c>
      <c r="I442" s="3">
        <v>4</v>
      </c>
      <c r="J442" s="3">
        <v>30</v>
      </c>
      <c r="K442" s="6" t="s">
        <v>13</v>
      </c>
      <c r="L442" s="3">
        <f t="shared" si="29"/>
        <v>1355</v>
      </c>
      <c r="M442" s="5">
        <f t="shared" si="30"/>
        <v>0.53062730627306276</v>
      </c>
      <c r="N442" s="3"/>
      <c r="Q442" s="3">
        <v>4</v>
      </c>
      <c r="R442" s="3">
        <v>12</v>
      </c>
      <c r="S442" s="6" t="s">
        <v>13</v>
      </c>
      <c r="T442" s="3">
        <v>371</v>
      </c>
      <c r="U442" s="5">
        <v>5.1212938005390833E-2</v>
      </c>
    </row>
    <row r="443" spans="2:21">
      <c r="B443" s="3">
        <v>7</v>
      </c>
      <c r="C443" s="3">
        <v>15</v>
      </c>
      <c r="D443" s="6" t="s">
        <v>13</v>
      </c>
      <c r="E443" s="3">
        <v>1346</v>
      </c>
      <c r="F443" s="3">
        <v>169</v>
      </c>
      <c r="I443" s="3">
        <v>7</v>
      </c>
      <c r="J443" s="3">
        <v>15</v>
      </c>
      <c r="K443" s="6" t="s">
        <v>13</v>
      </c>
      <c r="L443" s="3">
        <f t="shared" si="29"/>
        <v>1346</v>
      </c>
      <c r="M443" s="5">
        <f t="shared" si="30"/>
        <v>0.12555720653789004</v>
      </c>
      <c r="N443" s="3"/>
      <c r="Q443" s="3">
        <v>6</v>
      </c>
      <c r="R443" s="3">
        <v>11</v>
      </c>
      <c r="S443" s="6" t="s">
        <v>13</v>
      </c>
      <c r="T443" s="3">
        <v>991</v>
      </c>
      <c r="U443" s="5">
        <v>5.1463168516649851E-2</v>
      </c>
    </row>
    <row r="444" spans="2:21">
      <c r="B444" s="3">
        <v>4</v>
      </c>
      <c r="C444" s="3">
        <v>28</v>
      </c>
      <c r="D444" s="6" t="s">
        <v>13</v>
      </c>
      <c r="E444" s="3">
        <v>1319</v>
      </c>
      <c r="F444" s="3">
        <v>482</v>
      </c>
      <c r="I444" s="3">
        <v>4</v>
      </c>
      <c r="J444" s="3">
        <v>28</v>
      </c>
      <c r="K444" s="6" t="s">
        <v>13</v>
      </c>
      <c r="L444" s="3">
        <f t="shared" si="29"/>
        <v>1319</v>
      </c>
      <c r="M444" s="5">
        <f t="shared" si="30"/>
        <v>0.36542835481425323</v>
      </c>
      <c r="N444" s="3"/>
      <c r="Q444" s="3">
        <v>28</v>
      </c>
      <c r="R444" s="3">
        <v>42</v>
      </c>
      <c r="S444" s="6" t="s">
        <v>13</v>
      </c>
      <c r="T444" s="3">
        <v>1370</v>
      </c>
      <c r="U444" s="5">
        <v>5.2554744525547446E-2</v>
      </c>
    </row>
    <row r="445" spans="2:21">
      <c r="B445" s="3">
        <v>6</v>
      </c>
      <c r="C445" s="3">
        <v>6</v>
      </c>
      <c r="D445" s="6" t="s">
        <v>13</v>
      </c>
      <c r="E445" s="3">
        <v>1319</v>
      </c>
      <c r="F445" s="3">
        <v>58</v>
      </c>
      <c r="I445" s="3">
        <v>6</v>
      </c>
      <c r="J445" s="3">
        <v>6</v>
      </c>
      <c r="K445" s="6" t="s">
        <v>13</v>
      </c>
      <c r="L445" s="3">
        <f t="shared" si="29"/>
        <v>1319</v>
      </c>
      <c r="M445" s="5">
        <f t="shared" si="30"/>
        <v>4.3972706595905992E-2</v>
      </c>
      <c r="N445" s="3"/>
      <c r="Q445" s="3">
        <v>17</v>
      </c>
      <c r="R445" s="3">
        <v>27</v>
      </c>
      <c r="S445" s="6" t="s">
        <v>13</v>
      </c>
      <c r="T445" s="3">
        <v>652</v>
      </c>
      <c r="U445" s="5">
        <v>5.3680981595092027E-2</v>
      </c>
    </row>
    <row r="446" spans="2:21">
      <c r="B446" s="3">
        <v>3</v>
      </c>
      <c r="C446" s="3">
        <v>39</v>
      </c>
      <c r="D446" s="6" t="s">
        <v>13</v>
      </c>
      <c r="E446" s="3">
        <v>1303</v>
      </c>
      <c r="F446" s="3">
        <v>71</v>
      </c>
      <c r="I446" s="3">
        <v>3</v>
      </c>
      <c r="J446" s="3">
        <v>39</v>
      </c>
      <c r="K446" s="6" t="s">
        <v>13</v>
      </c>
      <c r="L446" s="3">
        <f t="shared" si="29"/>
        <v>1303</v>
      </c>
      <c r="M446" s="5">
        <f t="shared" si="30"/>
        <v>5.4489639293937069E-2</v>
      </c>
      <c r="N446" s="3"/>
      <c r="Q446" s="3">
        <v>3</v>
      </c>
      <c r="R446" s="3">
        <v>39</v>
      </c>
      <c r="S446" s="6" t="s">
        <v>13</v>
      </c>
      <c r="T446" s="3">
        <v>1303</v>
      </c>
      <c r="U446" s="5">
        <v>5.4489639293937069E-2</v>
      </c>
    </row>
    <row r="447" spans="2:21">
      <c r="B447" s="3">
        <v>11</v>
      </c>
      <c r="C447" s="3">
        <v>29</v>
      </c>
      <c r="D447" s="6" t="s">
        <v>13</v>
      </c>
      <c r="E447" s="3">
        <v>1296</v>
      </c>
      <c r="F447" s="3">
        <v>355</v>
      </c>
      <c r="I447" s="3">
        <v>11</v>
      </c>
      <c r="J447" s="3">
        <v>29</v>
      </c>
      <c r="K447" s="6" t="s">
        <v>13</v>
      </c>
      <c r="L447" s="3">
        <f t="shared" si="29"/>
        <v>1296</v>
      </c>
      <c r="M447" s="5">
        <f t="shared" si="30"/>
        <v>0.27391975308641975</v>
      </c>
      <c r="N447" s="3"/>
      <c r="Q447" s="3">
        <v>11</v>
      </c>
      <c r="R447" s="3">
        <v>25</v>
      </c>
      <c r="S447" s="6" t="s">
        <v>13</v>
      </c>
      <c r="T447" s="3">
        <v>1368</v>
      </c>
      <c r="U447" s="5">
        <v>5.7748538011695903E-2</v>
      </c>
    </row>
    <row r="448" spans="2:21">
      <c r="B448" s="3">
        <v>19</v>
      </c>
      <c r="C448" s="3">
        <v>11</v>
      </c>
      <c r="D448" s="6" t="s">
        <v>13</v>
      </c>
      <c r="E448" s="3">
        <v>1283</v>
      </c>
      <c r="F448" s="3">
        <v>90</v>
      </c>
      <c r="I448" s="3">
        <v>19</v>
      </c>
      <c r="J448" s="3">
        <v>11</v>
      </c>
      <c r="K448" s="6" t="s">
        <v>13</v>
      </c>
      <c r="L448" s="3">
        <f t="shared" si="29"/>
        <v>1283</v>
      </c>
      <c r="M448" s="5">
        <f t="shared" si="30"/>
        <v>7.0148090413094305E-2</v>
      </c>
      <c r="N448" s="3"/>
      <c r="Q448" s="3">
        <v>11</v>
      </c>
      <c r="R448" s="3">
        <v>32</v>
      </c>
      <c r="S448" s="6" t="s">
        <v>13</v>
      </c>
      <c r="T448" s="3">
        <v>699</v>
      </c>
      <c r="U448" s="5">
        <v>5.8655221745350504E-2</v>
      </c>
    </row>
    <row r="449" spans="2:21">
      <c r="B449" s="3">
        <v>11</v>
      </c>
      <c r="C449" s="3">
        <v>39</v>
      </c>
      <c r="D449" s="6" t="s">
        <v>13</v>
      </c>
      <c r="E449" s="3">
        <v>1271</v>
      </c>
      <c r="F449" s="3">
        <v>114</v>
      </c>
      <c r="I449" s="3">
        <v>11</v>
      </c>
      <c r="J449" s="3">
        <v>39</v>
      </c>
      <c r="K449" s="6" t="s">
        <v>13</v>
      </c>
      <c r="L449" s="3">
        <f t="shared" si="29"/>
        <v>1271</v>
      </c>
      <c r="M449" s="5">
        <f t="shared" si="30"/>
        <v>8.9693154996066088E-2</v>
      </c>
      <c r="N449" s="3"/>
      <c r="Q449" s="3">
        <v>11</v>
      </c>
      <c r="R449" s="3">
        <v>11</v>
      </c>
      <c r="S449" s="6" t="s">
        <v>13</v>
      </c>
      <c r="T449" s="3">
        <v>992</v>
      </c>
      <c r="U449" s="5">
        <v>5.9475806451612906E-2</v>
      </c>
    </row>
    <row r="450" spans="2:21">
      <c r="B450" s="3">
        <v>28</v>
      </c>
      <c r="C450" s="3">
        <v>21</v>
      </c>
      <c r="D450" s="6" t="s">
        <v>13</v>
      </c>
      <c r="E450" s="3">
        <v>1271</v>
      </c>
      <c r="F450" s="3">
        <v>442</v>
      </c>
      <c r="I450" s="3">
        <v>28</v>
      </c>
      <c r="J450" s="3">
        <v>21</v>
      </c>
      <c r="K450" s="6" t="s">
        <v>13</v>
      </c>
      <c r="L450" s="3">
        <f t="shared" si="29"/>
        <v>1271</v>
      </c>
      <c r="M450" s="5">
        <f t="shared" si="30"/>
        <v>0.34775767112509837</v>
      </c>
      <c r="N450" s="3"/>
      <c r="Q450" s="3">
        <v>8</v>
      </c>
      <c r="R450" s="3">
        <v>15</v>
      </c>
      <c r="S450" s="6" t="s">
        <v>13</v>
      </c>
      <c r="T450" s="3">
        <v>1031</v>
      </c>
      <c r="U450" s="5">
        <v>6.0135790494665373E-2</v>
      </c>
    </row>
    <row r="451" spans="2:21">
      <c r="B451" s="3">
        <v>9</v>
      </c>
      <c r="C451" s="3">
        <v>4</v>
      </c>
      <c r="D451" s="6" t="s">
        <v>13</v>
      </c>
      <c r="E451" s="3">
        <v>1267</v>
      </c>
      <c r="F451" s="3">
        <v>97</v>
      </c>
      <c r="I451" s="3">
        <v>9</v>
      </c>
      <c r="J451" s="3">
        <v>4</v>
      </c>
      <c r="K451" s="6" t="s">
        <v>13</v>
      </c>
      <c r="L451" s="3">
        <f t="shared" si="29"/>
        <v>1267</v>
      </c>
      <c r="M451" s="5">
        <f t="shared" si="30"/>
        <v>7.6558800315706388E-2</v>
      </c>
      <c r="N451" s="3"/>
      <c r="Q451" s="3">
        <v>17</v>
      </c>
      <c r="R451" s="3">
        <v>10</v>
      </c>
      <c r="S451" s="6" t="s">
        <v>13</v>
      </c>
      <c r="T451" s="3">
        <v>892</v>
      </c>
      <c r="U451" s="5">
        <v>6.0538116591928252E-2</v>
      </c>
    </row>
    <row r="452" spans="2:21">
      <c r="B452" s="3">
        <v>26</v>
      </c>
      <c r="C452" s="3">
        <v>4</v>
      </c>
      <c r="D452" s="6" t="s">
        <v>13</v>
      </c>
      <c r="E452" s="3">
        <v>1254</v>
      </c>
      <c r="F452" s="3">
        <v>262</v>
      </c>
      <c r="I452" s="3">
        <v>26</v>
      </c>
      <c r="J452" s="3">
        <v>4</v>
      </c>
      <c r="K452" s="6" t="s">
        <v>13</v>
      </c>
      <c r="L452" s="3">
        <f t="shared" si="29"/>
        <v>1254</v>
      </c>
      <c r="M452" s="5">
        <f t="shared" si="30"/>
        <v>0.20893141945773525</v>
      </c>
      <c r="N452" s="3"/>
      <c r="Q452" s="3">
        <v>26</v>
      </c>
      <c r="R452" s="3">
        <v>26</v>
      </c>
      <c r="S452" s="6" t="s">
        <v>13</v>
      </c>
      <c r="T452" s="3">
        <v>612</v>
      </c>
      <c r="U452" s="5">
        <v>6.2091503267973858E-2</v>
      </c>
    </row>
    <row r="453" spans="2:21">
      <c r="B453" s="3">
        <v>10</v>
      </c>
      <c r="C453" s="3">
        <v>21</v>
      </c>
      <c r="D453" s="6" t="s">
        <v>13</v>
      </c>
      <c r="E453" s="3">
        <v>1242</v>
      </c>
      <c r="F453" s="3">
        <v>164</v>
      </c>
      <c r="I453" s="3">
        <v>10</v>
      </c>
      <c r="J453" s="3">
        <v>21</v>
      </c>
      <c r="K453" s="6" t="s">
        <v>13</v>
      </c>
      <c r="L453" s="3">
        <f t="shared" si="29"/>
        <v>1242</v>
      </c>
      <c r="M453" s="5">
        <f t="shared" si="30"/>
        <v>0.1320450885668277</v>
      </c>
      <c r="N453" s="3"/>
      <c r="Q453" s="3">
        <v>23</v>
      </c>
      <c r="R453" s="3">
        <v>20</v>
      </c>
      <c r="S453" s="6" t="s">
        <v>13</v>
      </c>
      <c r="T453" s="3">
        <v>787</v>
      </c>
      <c r="U453" s="5">
        <v>6.353240152477764E-2</v>
      </c>
    </row>
    <row r="454" spans="2:21">
      <c r="B454" s="3">
        <v>24</v>
      </c>
      <c r="C454" s="3">
        <v>18</v>
      </c>
      <c r="D454" s="6" t="s">
        <v>13</v>
      </c>
      <c r="E454" s="3">
        <v>1232</v>
      </c>
      <c r="F454" s="3">
        <v>433</v>
      </c>
      <c r="I454" s="3">
        <v>24</v>
      </c>
      <c r="J454" s="3">
        <v>18</v>
      </c>
      <c r="K454" s="6" t="s">
        <v>13</v>
      </c>
      <c r="L454" s="3">
        <f t="shared" si="29"/>
        <v>1232</v>
      </c>
      <c r="M454" s="5">
        <f t="shared" si="30"/>
        <v>0.35146103896103897</v>
      </c>
      <c r="N454" s="3"/>
      <c r="Q454" s="3">
        <v>19</v>
      </c>
      <c r="R454" s="3">
        <v>28</v>
      </c>
      <c r="S454" s="6" t="s">
        <v>13</v>
      </c>
      <c r="T454" s="3">
        <v>975</v>
      </c>
      <c r="U454" s="5">
        <v>6.4615384615384616E-2</v>
      </c>
    </row>
    <row r="455" spans="2:21">
      <c r="B455" s="3">
        <v>18</v>
      </c>
      <c r="C455" s="3">
        <v>13</v>
      </c>
      <c r="D455" s="6" t="s">
        <v>13</v>
      </c>
      <c r="E455" s="3">
        <v>1190</v>
      </c>
      <c r="F455" s="3">
        <v>457</v>
      </c>
      <c r="I455" s="3">
        <v>18</v>
      </c>
      <c r="J455" s="3">
        <v>13</v>
      </c>
      <c r="K455" s="6" t="s">
        <v>13</v>
      </c>
      <c r="L455" s="3">
        <f t="shared" si="29"/>
        <v>1190</v>
      </c>
      <c r="M455" s="5">
        <f t="shared" si="30"/>
        <v>0.38403361344537817</v>
      </c>
      <c r="N455" s="3"/>
      <c r="Q455" s="3">
        <v>9</v>
      </c>
      <c r="R455" s="3">
        <v>26</v>
      </c>
      <c r="S455" s="6" t="s">
        <v>13</v>
      </c>
      <c r="T455" s="3">
        <v>1176</v>
      </c>
      <c r="U455" s="5">
        <v>6.4625850340136057E-2</v>
      </c>
    </row>
    <row r="456" spans="2:21">
      <c r="B456" s="3">
        <v>9</v>
      </c>
      <c r="C456" s="3">
        <v>26</v>
      </c>
      <c r="D456" s="6" t="s">
        <v>13</v>
      </c>
      <c r="E456" s="3">
        <v>1176</v>
      </c>
      <c r="F456" s="3">
        <v>76</v>
      </c>
      <c r="I456" s="3">
        <v>9</v>
      </c>
      <c r="J456" s="3">
        <v>26</v>
      </c>
      <c r="K456" s="6" t="s">
        <v>13</v>
      </c>
      <c r="L456" s="3">
        <f t="shared" si="29"/>
        <v>1176</v>
      </c>
      <c r="M456" s="5">
        <f t="shared" si="30"/>
        <v>6.4625850340136057E-2</v>
      </c>
      <c r="N456" s="3"/>
      <c r="Q456" s="3">
        <v>19</v>
      </c>
      <c r="R456" s="3">
        <v>11</v>
      </c>
      <c r="S456" s="6" t="s">
        <v>13</v>
      </c>
      <c r="T456" s="3">
        <v>1283</v>
      </c>
      <c r="U456" s="5">
        <v>7.0148090413094305E-2</v>
      </c>
    </row>
    <row r="457" spans="2:21">
      <c r="B457" s="3">
        <v>10</v>
      </c>
      <c r="C457" s="3">
        <v>45</v>
      </c>
      <c r="D457" s="6" t="s">
        <v>13</v>
      </c>
      <c r="E457" s="3">
        <v>1167</v>
      </c>
      <c r="F457" s="3">
        <v>207</v>
      </c>
      <c r="I457" s="3">
        <v>10</v>
      </c>
      <c r="J457" s="3">
        <v>45</v>
      </c>
      <c r="K457" s="6" t="s">
        <v>13</v>
      </c>
      <c r="L457" s="3">
        <f t="shared" si="29"/>
        <v>1167</v>
      </c>
      <c r="M457" s="5">
        <f t="shared" si="30"/>
        <v>0.17737789203084833</v>
      </c>
      <c r="N457" s="3"/>
      <c r="Q457" s="3">
        <v>25</v>
      </c>
      <c r="R457" s="3">
        <v>34</v>
      </c>
      <c r="S457" s="6" t="s">
        <v>13</v>
      </c>
      <c r="T457" s="3">
        <v>840</v>
      </c>
      <c r="U457" s="5">
        <v>7.0238095238095238E-2</v>
      </c>
    </row>
    <row r="458" spans="2:21">
      <c r="B458" s="3">
        <v>10</v>
      </c>
      <c r="C458" s="3">
        <v>16</v>
      </c>
      <c r="D458" s="6" t="s">
        <v>13</v>
      </c>
      <c r="E458" s="3">
        <v>1151</v>
      </c>
      <c r="F458" s="3">
        <v>19</v>
      </c>
      <c r="I458" s="3">
        <v>10</v>
      </c>
      <c r="J458" s="3">
        <v>16</v>
      </c>
      <c r="K458" s="6" t="s">
        <v>13</v>
      </c>
      <c r="L458" s="3">
        <f t="shared" si="29"/>
        <v>1151</v>
      </c>
      <c r="M458" s="5">
        <f t="shared" si="30"/>
        <v>1.6507384882710686E-2</v>
      </c>
      <c r="N458" s="3"/>
      <c r="Q458" s="3">
        <v>18</v>
      </c>
      <c r="R458" s="3">
        <v>15</v>
      </c>
      <c r="S458" s="6" t="s">
        <v>13</v>
      </c>
      <c r="T458" s="3">
        <v>682</v>
      </c>
      <c r="U458" s="5">
        <v>7.1847507331378305E-2</v>
      </c>
    </row>
    <row r="459" spans="2:21">
      <c r="B459" s="3">
        <v>11</v>
      </c>
      <c r="C459" s="3">
        <v>21</v>
      </c>
      <c r="D459" s="6" t="s">
        <v>13</v>
      </c>
      <c r="E459" s="3">
        <v>1145</v>
      </c>
      <c r="F459" s="3">
        <v>455</v>
      </c>
      <c r="I459" s="3">
        <v>11</v>
      </c>
      <c r="J459" s="3">
        <v>21</v>
      </c>
      <c r="K459" s="6" t="s">
        <v>13</v>
      </c>
      <c r="L459" s="3">
        <f t="shared" si="29"/>
        <v>1145</v>
      </c>
      <c r="M459" s="5">
        <f t="shared" si="30"/>
        <v>0.39737991266375544</v>
      </c>
      <c r="N459" s="3"/>
      <c r="Q459" s="3">
        <v>21</v>
      </c>
      <c r="R459" s="3">
        <v>13</v>
      </c>
      <c r="S459" s="6" t="s">
        <v>13</v>
      </c>
      <c r="T459" s="3">
        <v>607</v>
      </c>
      <c r="U459" s="5">
        <v>7.248764415156507E-2</v>
      </c>
    </row>
    <row r="460" spans="2:21">
      <c r="B460" s="3">
        <v>28</v>
      </c>
      <c r="C460" s="3">
        <v>34</v>
      </c>
      <c r="D460" s="6" t="s">
        <v>13</v>
      </c>
      <c r="E460" s="3">
        <v>1143</v>
      </c>
      <c r="F460" s="3">
        <v>26</v>
      </c>
      <c r="I460" s="3">
        <v>28</v>
      </c>
      <c r="J460" s="3">
        <v>34</v>
      </c>
      <c r="K460" s="6" t="s">
        <v>13</v>
      </c>
      <c r="L460" s="3">
        <f t="shared" si="29"/>
        <v>1143</v>
      </c>
      <c r="M460" s="5">
        <f t="shared" si="30"/>
        <v>2.2747156605424323E-2</v>
      </c>
      <c r="N460" s="3"/>
      <c r="Q460" s="3">
        <v>19</v>
      </c>
      <c r="R460" s="3">
        <v>14</v>
      </c>
      <c r="S460" s="6" t="s">
        <v>13</v>
      </c>
      <c r="T460" s="3">
        <v>1464</v>
      </c>
      <c r="U460" s="5">
        <v>7.5136612021857924E-2</v>
      </c>
    </row>
    <row r="461" spans="2:21">
      <c r="B461" s="3">
        <v>20</v>
      </c>
      <c r="C461" s="3">
        <v>37</v>
      </c>
      <c r="D461" s="6" t="s">
        <v>13</v>
      </c>
      <c r="E461" s="3">
        <v>1138</v>
      </c>
      <c r="F461" s="3">
        <v>138</v>
      </c>
      <c r="I461" s="3">
        <v>20</v>
      </c>
      <c r="J461" s="3">
        <v>37</v>
      </c>
      <c r="K461" s="6" t="s">
        <v>13</v>
      </c>
      <c r="L461" s="3">
        <f t="shared" si="29"/>
        <v>1138</v>
      </c>
      <c r="M461" s="5">
        <f t="shared" si="30"/>
        <v>0.12126537785588752</v>
      </c>
      <c r="N461" s="3"/>
      <c r="Q461" s="3">
        <v>19</v>
      </c>
      <c r="R461" s="3">
        <v>25</v>
      </c>
      <c r="S461" s="6" t="s">
        <v>13</v>
      </c>
      <c r="T461" s="3">
        <v>1062</v>
      </c>
      <c r="U461" s="5">
        <v>7.5329566854990579E-2</v>
      </c>
    </row>
    <row r="462" spans="2:21">
      <c r="B462" s="3">
        <v>21</v>
      </c>
      <c r="C462" s="3">
        <v>16</v>
      </c>
      <c r="D462" s="6" t="s">
        <v>13</v>
      </c>
      <c r="E462" s="3">
        <v>1138</v>
      </c>
      <c r="F462" s="3">
        <v>312</v>
      </c>
      <c r="I462" s="3">
        <v>21</v>
      </c>
      <c r="J462" s="3">
        <v>16</v>
      </c>
      <c r="K462" s="6" t="s">
        <v>13</v>
      </c>
      <c r="L462" s="3">
        <f t="shared" si="29"/>
        <v>1138</v>
      </c>
      <c r="M462" s="5">
        <f t="shared" si="30"/>
        <v>0.27416520210896311</v>
      </c>
      <c r="N462" s="3"/>
      <c r="Q462" s="3">
        <v>23</v>
      </c>
      <c r="R462" s="3">
        <v>6</v>
      </c>
      <c r="S462" s="6" t="s">
        <v>13</v>
      </c>
      <c r="T462" s="3">
        <v>936</v>
      </c>
      <c r="U462" s="5">
        <v>7.5854700854700849E-2</v>
      </c>
    </row>
    <row r="463" spans="2:21">
      <c r="B463" s="3">
        <v>13</v>
      </c>
      <c r="C463" s="3">
        <v>33</v>
      </c>
      <c r="D463" s="6" t="s">
        <v>13</v>
      </c>
      <c r="E463" s="3">
        <v>1133</v>
      </c>
      <c r="F463" s="3">
        <v>535</v>
      </c>
      <c r="I463" s="3">
        <v>13</v>
      </c>
      <c r="J463" s="3">
        <v>33</v>
      </c>
      <c r="K463" s="6" t="s">
        <v>13</v>
      </c>
      <c r="L463" s="3">
        <f t="shared" si="29"/>
        <v>1133</v>
      </c>
      <c r="M463" s="5">
        <f t="shared" si="30"/>
        <v>0.47219770520741394</v>
      </c>
      <c r="N463" s="3"/>
      <c r="Q463" s="3">
        <v>3</v>
      </c>
      <c r="R463" s="3">
        <v>24</v>
      </c>
      <c r="S463" s="6" t="s">
        <v>13</v>
      </c>
      <c r="T463" s="3">
        <v>1817</v>
      </c>
      <c r="U463" s="5">
        <v>7.6499724821133736E-2</v>
      </c>
    </row>
    <row r="464" spans="2:21">
      <c r="B464" s="3">
        <v>7</v>
      </c>
      <c r="C464" s="3">
        <v>34</v>
      </c>
      <c r="D464" s="6" t="s">
        <v>13</v>
      </c>
      <c r="E464" s="3">
        <v>1130</v>
      </c>
      <c r="F464" s="3">
        <v>111</v>
      </c>
      <c r="I464" s="3">
        <v>7</v>
      </c>
      <c r="J464" s="3">
        <v>34</v>
      </c>
      <c r="K464" s="6" t="s">
        <v>13</v>
      </c>
      <c r="L464" s="3">
        <f t="shared" si="29"/>
        <v>1130</v>
      </c>
      <c r="M464" s="5">
        <f t="shared" si="30"/>
        <v>9.8230088495575227E-2</v>
      </c>
      <c r="N464" s="3"/>
      <c r="Q464" s="3">
        <v>9</v>
      </c>
      <c r="R464" s="3">
        <v>4</v>
      </c>
      <c r="S464" s="6" t="s">
        <v>13</v>
      </c>
      <c r="T464" s="3">
        <v>1267</v>
      </c>
      <c r="U464" s="5">
        <v>7.6558800315706388E-2</v>
      </c>
    </row>
    <row r="465" spans="2:21">
      <c r="B465" s="3">
        <v>24</v>
      </c>
      <c r="C465" s="3">
        <v>42</v>
      </c>
      <c r="D465" s="6" t="s">
        <v>13</v>
      </c>
      <c r="E465" s="3">
        <v>1122</v>
      </c>
      <c r="F465" s="3">
        <v>395</v>
      </c>
      <c r="I465" s="3">
        <v>24</v>
      </c>
      <c r="J465" s="3">
        <v>42</v>
      </c>
      <c r="K465" s="6" t="s">
        <v>13</v>
      </c>
      <c r="L465" s="3">
        <f t="shared" si="29"/>
        <v>1122</v>
      </c>
      <c r="M465" s="5">
        <f t="shared" si="30"/>
        <v>0.35204991087344029</v>
      </c>
      <c r="N465" s="3"/>
      <c r="Q465" s="3">
        <v>8</v>
      </c>
      <c r="R465" s="3">
        <v>43</v>
      </c>
      <c r="S465" s="6" t="s">
        <v>13</v>
      </c>
      <c r="T465" s="3">
        <v>584</v>
      </c>
      <c r="U465" s="5">
        <v>7.7054794520547948E-2</v>
      </c>
    </row>
    <row r="466" spans="2:21">
      <c r="B466" s="3">
        <v>12</v>
      </c>
      <c r="C466" s="3">
        <v>34</v>
      </c>
      <c r="D466" s="6" t="s">
        <v>13</v>
      </c>
      <c r="E466" s="3">
        <v>1115</v>
      </c>
      <c r="F466" s="3">
        <v>523</v>
      </c>
      <c r="I466" s="3">
        <v>12</v>
      </c>
      <c r="J466" s="3">
        <v>34</v>
      </c>
      <c r="K466" s="6" t="s">
        <v>13</v>
      </c>
      <c r="L466" s="3">
        <f t="shared" si="29"/>
        <v>1115</v>
      </c>
      <c r="M466" s="5">
        <f t="shared" si="30"/>
        <v>0.46905829596412557</v>
      </c>
      <c r="N466" s="3"/>
      <c r="Q466" s="3">
        <v>20</v>
      </c>
      <c r="R466" s="3">
        <v>30</v>
      </c>
      <c r="S466" s="6" t="s">
        <v>13</v>
      </c>
      <c r="T466" s="3">
        <v>1093</v>
      </c>
      <c r="U466" s="5">
        <v>7.868252516010979E-2</v>
      </c>
    </row>
    <row r="467" spans="2:21">
      <c r="B467" s="3">
        <v>24</v>
      </c>
      <c r="C467" s="3">
        <v>6</v>
      </c>
      <c r="D467" s="6" t="s">
        <v>13</v>
      </c>
      <c r="E467" s="3">
        <v>1110</v>
      </c>
      <c r="F467" s="3">
        <v>260</v>
      </c>
      <c r="I467" s="3">
        <v>24</v>
      </c>
      <c r="J467" s="3">
        <v>6</v>
      </c>
      <c r="K467" s="6" t="s">
        <v>13</v>
      </c>
      <c r="L467" s="3">
        <f t="shared" si="29"/>
        <v>1110</v>
      </c>
      <c r="M467" s="5">
        <f t="shared" si="30"/>
        <v>0.23423423423423423</v>
      </c>
      <c r="N467" s="3"/>
      <c r="Q467" s="3">
        <v>14</v>
      </c>
      <c r="R467" s="3">
        <v>35</v>
      </c>
      <c r="S467" s="6" t="s">
        <v>13</v>
      </c>
      <c r="T467" s="3">
        <v>449</v>
      </c>
      <c r="U467" s="5">
        <v>8.0178173719376397E-2</v>
      </c>
    </row>
    <row r="468" spans="2:21">
      <c r="B468" s="3">
        <v>26</v>
      </c>
      <c r="C468" s="3">
        <v>16</v>
      </c>
      <c r="D468" s="6" t="s">
        <v>13</v>
      </c>
      <c r="E468" s="3">
        <v>1108</v>
      </c>
      <c r="F468" s="3">
        <v>405</v>
      </c>
      <c r="I468" s="3">
        <v>26</v>
      </c>
      <c r="J468" s="3">
        <v>16</v>
      </c>
      <c r="K468" s="6" t="s">
        <v>13</v>
      </c>
      <c r="L468" s="3">
        <f t="shared" si="29"/>
        <v>1108</v>
      </c>
      <c r="M468" s="5">
        <f t="shared" si="30"/>
        <v>0.3655234657039711</v>
      </c>
      <c r="N468" s="3"/>
      <c r="Q468" s="3">
        <v>4</v>
      </c>
      <c r="R468" s="3">
        <v>13</v>
      </c>
      <c r="S468" s="6" t="s">
        <v>13</v>
      </c>
      <c r="T468" s="3">
        <v>658</v>
      </c>
      <c r="U468" s="5">
        <v>8.3586626139817627E-2</v>
      </c>
    </row>
    <row r="469" spans="2:21">
      <c r="B469" s="3">
        <v>27</v>
      </c>
      <c r="C469" s="3">
        <v>25</v>
      </c>
      <c r="D469" s="6" t="s">
        <v>13</v>
      </c>
      <c r="E469" s="3">
        <v>1104</v>
      </c>
      <c r="F469" s="3">
        <v>18</v>
      </c>
      <c r="I469" s="3">
        <v>27</v>
      </c>
      <c r="J469" s="3">
        <v>25</v>
      </c>
      <c r="K469" s="6" t="s">
        <v>13</v>
      </c>
      <c r="L469" s="3">
        <f t="shared" si="29"/>
        <v>1104</v>
      </c>
      <c r="M469" s="5">
        <f t="shared" si="30"/>
        <v>1.6304347826086956E-2</v>
      </c>
      <c r="N469" s="3"/>
      <c r="Q469" s="3">
        <v>9</v>
      </c>
      <c r="R469" s="3">
        <v>38</v>
      </c>
      <c r="S469" s="6" t="s">
        <v>13</v>
      </c>
      <c r="T469" s="3">
        <v>1788</v>
      </c>
      <c r="U469" s="5">
        <v>8.557046979865772E-2</v>
      </c>
    </row>
    <row r="470" spans="2:21">
      <c r="B470" s="3">
        <v>6</v>
      </c>
      <c r="C470" s="3">
        <v>4</v>
      </c>
      <c r="D470" s="6" t="s">
        <v>13</v>
      </c>
      <c r="E470" s="3">
        <v>1099</v>
      </c>
      <c r="F470" s="3">
        <v>515</v>
      </c>
      <c r="I470" s="3">
        <v>6</v>
      </c>
      <c r="J470" s="3">
        <v>4</v>
      </c>
      <c r="K470" s="6" t="s">
        <v>13</v>
      </c>
      <c r="L470" s="3">
        <f t="shared" si="29"/>
        <v>1099</v>
      </c>
      <c r="M470" s="5">
        <f t="shared" si="30"/>
        <v>0.46860782529572337</v>
      </c>
      <c r="N470" s="3"/>
      <c r="Q470" s="3">
        <v>27</v>
      </c>
      <c r="R470" s="3">
        <v>46</v>
      </c>
      <c r="S470" s="6" t="s">
        <v>13</v>
      </c>
      <c r="T470" s="3">
        <v>514</v>
      </c>
      <c r="U470" s="5">
        <v>8.5603112840466927E-2</v>
      </c>
    </row>
    <row r="471" spans="2:21">
      <c r="B471" s="3">
        <v>3</v>
      </c>
      <c r="C471" s="3">
        <v>16</v>
      </c>
      <c r="D471" s="6" t="s">
        <v>13</v>
      </c>
      <c r="E471" s="3">
        <v>1096</v>
      </c>
      <c r="F471" s="3">
        <v>481</v>
      </c>
      <c r="I471" s="3">
        <v>3</v>
      </c>
      <c r="J471" s="3">
        <v>16</v>
      </c>
      <c r="K471" s="6" t="s">
        <v>13</v>
      </c>
      <c r="L471" s="3">
        <f t="shared" si="29"/>
        <v>1096</v>
      </c>
      <c r="M471" s="5">
        <f t="shared" si="30"/>
        <v>0.43886861313868614</v>
      </c>
      <c r="N471" s="3"/>
      <c r="Q471" s="3">
        <v>15</v>
      </c>
      <c r="R471" s="3">
        <v>36</v>
      </c>
      <c r="S471" s="6" t="s">
        <v>13</v>
      </c>
      <c r="T471" s="3">
        <v>1526</v>
      </c>
      <c r="U471" s="5">
        <v>8.5845347313237216E-2</v>
      </c>
    </row>
    <row r="472" spans="2:21">
      <c r="B472" s="3">
        <v>10</v>
      </c>
      <c r="C472" s="3">
        <v>20</v>
      </c>
      <c r="D472" s="6" t="s">
        <v>13</v>
      </c>
      <c r="E472" s="3">
        <v>1094</v>
      </c>
      <c r="F472" s="3">
        <v>669</v>
      </c>
      <c r="I472" s="3">
        <v>10</v>
      </c>
      <c r="J472" s="3">
        <v>20</v>
      </c>
      <c r="K472" s="6" t="s">
        <v>13</v>
      </c>
      <c r="L472" s="3">
        <f t="shared" si="29"/>
        <v>1094</v>
      </c>
      <c r="M472" s="5">
        <f t="shared" si="30"/>
        <v>0.61151736745886653</v>
      </c>
      <c r="N472" s="3"/>
      <c r="Q472" s="3">
        <v>22</v>
      </c>
      <c r="R472" s="3">
        <v>11</v>
      </c>
      <c r="S472" s="6" t="s">
        <v>13</v>
      </c>
      <c r="T472" s="3">
        <v>870</v>
      </c>
      <c r="U472" s="5">
        <v>8.6206896551724144E-2</v>
      </c>
    </row>
    <row r="473" spans="2:21">
      <c r="B473" s="3">
        <v>20</v>
      </c>
      <c r="C473" s="3">
        <v>30</v>
      </c>
      <c r="D473" s="6" t="s">
        <v>13</v>
      </c>
      <c r="E473" s="3">
        <v>1093</v>
      </c>
      <c r="F473" s="3">
        <v>86</v>
      </c>
      <c r="I473" s="3">
        <v>20</v>
      </c>
      <c r="J473" s="3">
        <v>30</v>
      </c>
      <c r="K473" s="6" t="s">
        <v>13</v>
      </c>
      <c r="L473" s="3">
        <f t="shared" si="29"/>
        <v>1093</v>
      </c>
      <c r="M473" s="5">
        <f t="shared" si="30"/>
        <v>7.868252516010979E-2</v>
      </c>
      <c r="N473" s="3"/>
      <c r="Q473" s="3">
        <v>14</v>
      </c>
      <c r="R473" s="3">
        <v>44</v>
      </c>
      <c r="S473" s="6" t="s">
        <v>13</v>
      </c>
      <c r="T473" s="3">
        <v>631</v>
      </c>
      <c r="U473" s="5">
        <v>8.7163232963549928E-2</v>
      </c>
    </row>
    <row r="474" spans="2:21">
      <c r="B474" s="3">
        <v>18</v>
      </c>
      <c r="C474" s="3">
        <v>10</v>
      </c>
      <c r="D474" s="6" t="s">
        <v>13</v>
      </c>
      <c r="E474" s="3">
        <v>1088</v>
      </c>
      <c r="F474" s="3">
        <v>143</v>
      </c>
      <c r="I474" s="3">
        <v>18</v>
      </c>
      <c r="J474" s="3">
        <v>10</v>
      </c>
      <c r="K474" s="6" t="s">
        <v>13</v>
      </c>
      <c r="L474" s="3">
        <f t="shared" si="29"/>
        <v>1088</v>
      </c>
      <c r="M474" s="5">
        <f t="shared" si="30"/>
        <v>0.13143382352941177</v>
      </c>
      <c r="N474" s="3"/>
      <c r="Q474" s="3">
        <v>12</v>
      </c>
      <c r="R474" s="3">
        <v>5</v>
      </c>
      <c r="S474" s="6" t="s">
        <v>13</v>
      </c>
      <c r="T474" s="3">
        <v>859</v>
      </c>
      <c r="U474" s="5">
        <v>8.8474970896391156E-2</v>
      </c>
    </row>
    <row r="475" spans="2:21">
      <c r="B475" s="3">
        <v>29</v>
      </c>
      <c r="C475" s="3">
        <v>39</v>
      </c>
      <c r="D475" s="6" t="s">
        <v>13</v>
      </c>
      <c r="E475" s="3">
        <v>1088</v>
      </c>
      <c r="F475" s="3">
        <v>198</v>
      </c>
      <c r="I475" s="3">
        <v>29</v>
      </c>
      <c r="J475" s="3">
        <v>39</v>
      </c>
      <c r="K475" s="6" t="s">
        <v>13</v>
      </c>
      <c r="L475" s="3">
        <f t="shared" si="29"/>
        <v>1088</v>
      </c>
      <c r="M475" s="5">
        <f t="shared" si="30"/>
        <v>0.18198529411764705</v>
      </c>
      <c r="N475" s="3"/>
      <c r="Q475" s="3">
        <v>11</v>
      </c>
      <c r="R475" s="3">
        <v>39</v>
      </c>
      <c r="S475" s="6" t="s">
        <v>13</v>
      </c>
      <c r="T475" s="3">
        <v>1271</v>
      </c>
      <c r="U475" s="5">
        <v>8.9693154996066088E-2</v>
      </c>
    </row>
    <row r="476" spans="2:21">
      <c r="B476" s="3">
        <v>18</v>
      </c>
      <c r="C476" s="3">
        <v>28</v>
      </c>
      <c r="D476" s="6" t="s">
        <v>13</v>
      </c>
      <c r="E476" s="3">
        <v>1083</v>
      </c>
      <c r="F476" s="3">
        <v>115</v>
      </c>
      <c r="I476" s="3">
        <v>18</v>
      </c>
      <c r="J476" s="3">
        <v>28</v>
      </c>
      <c r="K476" s="6" t="s">
        <v>13</v>
      </c>
      <c r="L476" s="3">
        <f t="shared" si="29"/>
        <v>1083</v>
      </c>
      <c r="M476" s="5">
        <f t="shared" si="30"/>
        <v>0.1061865189289012</v>
      </c>
      <c r="N476" s="3"/>
      <c r="Q476" s="3">
        <v>5</v>
      </c>
      <c r="R476" s="3">
        <v>18</v>
      </c>
      <c r="S476" s="6" t="s">
        <v>13</v>
      </c>
      <c r="T476" s="3">
        <v>334</v>
      </c>
      <c r="U476" s="5">
        <v>8.9820359281437126E-2</v>
      </c>
    </row>
    <row r="477" spans="2:21">
      <c r="B477" s="3">
        <v>4</v>
      </c>
      <c r="C477" s="3">
        <v>8</v>
      </c>
      <c r="D477" s="6" t="s">
        <v>13</v>
      </c>
      <c r="E477" s="3">
        <v>1079</v>
      </c>
      <c r="F477" s="3">
        <v>243</v>
      </c>
      <c r="I477" s="3">
        <v>4</v>
      </c>
      <c r="J477" s="3">
        <v>8</v>
      </c>
      <c r="K477" s="6" t="s">
        <v>13</v>
      </c>
      <c r="L477" s="3">
        <f t="shared" si="29"/>
        <v>1079</v>
      </c>
      <c r="M477" s="5">
        <f t="shared" si="30"/>
        <v>0.22520852641334568</v>
      </c>
      <c r="N477" s="3"/>
      <c r="Q477" s="3">
        <v>20</v>
      </c>
      <c r="R477" s="3">
        <v>16</v>
      </c>
      <c r="S477" s="6" t="s">
        <v>13</v>
      </c>
      <c r="T477" s="3">
        <v>654</v>
      </c>
      <c r="U477" s="5">
        <v>9.1743119266055051E-2</v>
      </c>
    </row>
    <row r="478" spans="2:21">
      <c r="B478" s="3">
        <v>28</v>
      </c>
      <c r="C478" s="3">
        <v>29</v>
      </c>
      <c r="D478" s="6" t="s">
        <v>13</v>
      </c>
      <c r="E478" s="3">
        <v>1064</v>
      </c>
      <c r="F478" s="3">
        <v>591</v>
      </c>
      <c r="I478" s="3">
        <v>28</v>
      </c>
      <c r="J478" s="3">
        <v>29</v>
      </c>
      <c r="K478" s="6" t="s">
        <v>13</v>
      </c>
      <c r="L478" s="3">
        <f t="shared" si="29"/>
        <v>1064</v>
      </c>
      <c r="M478" s="5">
        <f t="shared" si="30"/>
        <v>0.55545112781954886</v>
      </c>
      <c r="N478" s="3"/>
      <c r="Q478" s="3">
        <v>24</v>
      </c>
      <c r="R478" s="3">
        <v>13</v>
      </c>
      <c r="S478" s="6" t="s">
        <v>13</v>
      </c>
      <c r="T478" s="3">
        <v>880</v>
      </c>
      <c r="U478" s="5">
        <v>9.2045454545454541E-2</v>
      </c>
    </row>
    <row r="479" spans="2:21">
      <c r="B479" s="3">
        <v>19</v>
      </c>
      <c r="C479" s="3">
        <v>25</v>
      </c>
      <c r="D479" s="6" t="s">
        <v>13</v>
      </c>
      <c r="E479" s="3">
        <v>1062</v>
      </c>
      <c r="F479" s="3">
        <v>80</v>
      </c>
      <c r="I479" s="3">
        <v>19</v>
      </c>
      <c r="J479" s="3">
        <v>25</v>
      </c>
      <c r="K479" s="6" t="s">
        <v>13</v>
      </c>
      <c r="L479" s="3">
        <f t="shared" ref="L479:L542" si="31">E479</f>
        <v>1062</v>
      </c>
      <c r="M479" s="5">
        <f t="shared" ref="M479:M542" si="32">F479/E479</f>
        <v>7.5329566854990579E-2</v>
      </c>
      <c r="N479" s="3"/>
      <c r="Q479" s="3">
        <v>25</v>
      </c>
      <c r="R479" s="3">
        <v>33</v>
      </c>
      <c r="S479" s="6" t="s">
        <v>13</v>
      </c>
      <c r="T479" s="3">
        <v>1531</v>
      </c>
      <c r="U479" s="5">
        <v>9.2749836708033967E-2</v>
      </c>
    </row>
    <row r="480" spans="2:21">
      <c r="B480" s="3">
        <v>10</v>
      </c>
      <c r="C480" s="3">
        <v>4</v>
      </c>
      <c r="D480" s="6" t="s">
        <v>13</v>
      </c>
      <c r="E480" s="3">
        <v>1051</v>
      </c>
      <c r="F480" s="3">
        <v>645</v>
      </c>
      <c r="I480" s="3">
        <v>10</v>
      </c>
      <c r="J480" s="3">
        <v>4</v>
      </c>
      <c r="K480" s="6" t="s">
        <v>13</v>
      </c>
      <c r="L480" s="3">
        <f t="shared" si="31"/>
        <v>1051</v>
      </c>
      <c r="M480" s="5">
        <f t="shared" si="32"/>
        <v>0.61370123691722167</v>
      </c>
      <c r="N480" s="3"/>
      <c r="Q480" s="3">
        <v>3</v>
      </c>
      <c r="R480" s="3">
        <v>11</v>
      </c>
      <c r="S480" s="6" t="s">
        <v>13</v>
      </c>
      <c r="T480" s="3">
        <v>891</v>
      </c>
      <c r="U480" s="5">
        <v>9.7643097643097643E-2</v>
      </c>
    </row>
    <row r="481" spans="2:21">
      <c r="B481" s="3">
        <v>19</v>
      </c>
      <c r="C481" s="3">
        <v>39</v>
      </c>
      <c r="D481" s="6" t="s">
        <v>13</v>
      </c>
      <c r="E481" s="3">
        <v>1046</v>
      </c>
      <c r="F481" s="3">
        <v>281</v>
      </c>
      <c r="I481" s="3">
        <v>19</v>
      </c>
      <c r="J481" s="3">
        <v>39</v>
      </c>
      <c r="K481" s="6" t="s">
        <v>13</v>
      </c>
      <c r="L481" s="3">
        <f t="shared" si="31"/>
        <v>1046</v>
      </c>
      <c r="M481" s="5">
        <f t="shared" si="32"/>
        <v>0.26864244741873805</v>
      </c>
      <c r="N481" s="3"/>
      <c r="Q481" s="3">
        <v>7</v>
      </c>
      <c r="R481" s="3">
        <v>34</v>
      </c>
      <c r="S481" s="6" t="s">
        <v>13</v>
      </c>
      <c r="T481" s="3">
        <v>1130</v>
      </c>
      <c r="U481" s="5">
        <v>9.8230088495575227E-2</v>
      </c>
    </row>
    <row r="482" spans="2:21">
      <c r="B482" s="3">
        <v>19</v>
      </c>
      <c r="C482" s="3">
        <v>21</v>
      </c>
      <c r="D482" s="6" t="s">
        <v>13</v>
      </c>
      <c r="E482" s="3">
        <v>1040</v>
      </c>
      <c r="F482" s="3">
        <v>276</v>
      </c>
      <c r="I482" s="3">
        <v>19</v>
      </c>
      <c r="J482" s="3">
        <v>21</v>
      </c>
      <c r="K482" s="6" t="s">
        <v>13</v>
      </c>
      <c r="L482" s="3">
        <f t="shared" si="31"/>
        <v>1040</v>
      </c>
      <c r="M482" s="5">
        <f t="shared" si="32"/>
        <v>0.26538461538461539</v>
      </c>
      <c r="N482" s="3"/>
      <c r="Q482" s="3">
        <v>4</v>
      </c>
      <c r="R482" s="3">
        <v>31</v>
      </c>
      <c r="S482" s="6" t="s">
        <v>13</v>
      </c>
      <c r="T482" s="3">
        <v>1541</v>
      </c>
      <c r="U482" s="5">
        <v>9.8637248539909156E-2</v>
      </c>
    </row>
    <row r="483" spans="2:21">
      <c r="B483" s="3">
        <v>28</v>
      </c>
      <c r="C483" s="3">
        <v>18</v>
      </c>
      <c r="D483" s="6" t="s">
        <v>13</v>
      </c>
      <c r="E483" s="3">
        <v>1040</v>
      </c>
      <c r="F483" s="3">
        <v>426</v>
      </c>
      <c r="I483" s="3">
        <v>28</v>
      </c>
      <c r="J483" s="3">
        <v>18</v>
      </c>
      <c r="K483" s="6" t="s">
        <v>13</v>
      </c>
      <c r="L483" s="3">
        <f t="shared" si="31"/>
        <v>1040</v>
      </c>
      <c r="M483" s="5">
        <f t="shared" si="32"/>
        <v>0.4096153846153846</v>
      </c>
      <c r="N483" s="3"/>
      <c r="Q483" s="3">
        <v>13</v>
      </c>
      <c r="R483" s="3">
        <v>37</v>
      </c>
      <c r="S483" s="6" t="s">
        <v>13</v>
      </c>
      <c r="T483" s="3">
        <v>594</v>
      </c>
      <c r="U483" s="5">
        <v>0.10101010101010101</v>
      </c>
    </row>
    <row r="484" spans="2:21">
      <c r="B484" s="3">
        <v>8</v>
      </c>
      <c r="C484" s="3">
        <v>15</v>
      </c>
      <c r="D484" s="6" t="s">
        <v>13</v>
      </c>
      <c r="E484" s="3">
        <v>1031</v>
      </c>
      <c r="F484" s="3">
        <v>62</v>
      </c>
      <c r="I484" s="3">
        <v>8</v>
      </c>
      <c r="J484" s="3">
        <v>15</v>
      </c>
      <c r="K484" s="6" t="s">
        <v>13</v>
      </c>
      <c r="L484" s="3">
        <f t="shared" si="31"/>
        <v>1031</v>
      </c>
      <c r="M484" s="5">
        <f t="shared" si="32"/>
        <v>6.0135790494665373E-2</v>
      </c>
      <c r="N484" s="3"/>
      <c r="Q484" s="3">
        <v>12</v>
      </c>
      <c r="R484" s="3">
        <v>26</v>
      </c>
      <c r="S484" s="6" t="s">
        <v>13</v>
      </c>
      <c r="T484" s="3">
        <v>834</v>
      </c>
      <c r="U484" s="5">
        <v>0.10191846522781775</v>
      </c>
    </row>
    <row r="485" spans="2:21">
      <c r="B485" s="3">
        <v>10</v>
      </c>
      <c r="C485" s="3">
        <v>11</v>
      </c>
      <c r="D485" s="6" t="s">
        <v>13</v>
      </c>
      <c r="E485" s="3">
        <v>1026</v>
      </c>
      <c r="F485" s="3">
        <v>211</v>
      </c>
      <c r="I485" s="3">
        <v>10</v>
      </c>
      <c r="J485" s="3">
        <v>11</v>
      </c>
      <c r="K485" s="6" t="s">
        <v>13</v>
      </c>
      <c r="L485" s="3">
        <f t="shared" si="31"/>
        <v>1026</v>
      </c>
      <c r="M485" s="5">
        <f t="shared" si="32"/>
        <v>0.20565302144249512</v>
      </c>
      <c r="N485" s="3"/>
      <c r="Q485" s="3">
        <v>8</v>
      </c>
      <c r="R485" s="3">
        <v>16</v>
      </c>
      <c r="S485" s="6" t="s">
        <v>13</v>
      </c>
      <c r="T485" s="3">
        <v>1018</v>
      </c>
      <c r="U485" s="5">
        <v>0.10216110019646366</v>
      </c>
    </row>
    <row r="486" spans="2:21">
      <c r="B486" s="3">
        <v>27</v>
      </c>
      <c r="C486" s="3">
        <v>28</v>
      </c>
      <c r="D486" s="6" t="s">
        <v>13</v>
      </c>
      <c r="E486" s="3">
        <v>1025</v>
      </c>
      <c r="F486" s="3">
        <v>274</v>
      </c>
      <c r="I486" s="3">
        <v>27</v>
      </c>
      <c r="J486" s="3">
        <v>28</v>
      </c>
      <c r="K486" s="6" t="s">
        <v>13</v>
      </c>
      <c r="L486" s="3">
        <f t="shared" si="31"/>
        <v>1025</v>
      </c>
      <c r="M486" s="5">
        <f t="shared" si="32"/>
        <v>0.26731707317073172</v>
      </c>
      <c r="N486" s="3"/>
      <c r="Q486" s="3">
        <v>7</v>
      </c>
      <c r="R486" s="3">
        <v>28</v>
      </c>
      <c r="S486" s="6" t="s">
        <v>13</v>
      </c>
      <c r="T486" s="3">
        <v>989</v>
      </c>
      <c r="U486" s="5">
        <v>0.10313447927199192</v>
      </c>
    </row>
    <row r="487" spans="2:21">
      <c r="B487" s="3">
        <v>23</v>
      </c>
      <c r="C487" s="3">
        <v>39</v>
      </c>
      <c r="D487" s="6" t="s">
        <v>13</v>
      </c>
      <c r="E487" s="3">
        <v>1024</v>
      </c>
      <c r="F487" s="3">
        <v>653</v>
      </c>
      <c r="I487" s="3">
        <v>23</v>
      </c>
      <c r="J487" s="3">
        <v>39</v>
      </c>
      <c r="K487" s="6" t="s">
        <v>13</v>
      </c>
      <c r="L487" s="3">
        <f t="shared" si="31"/>
        <v>1024</v>
      </c>
      <c r="M487" s="5">
        <f t="shared" si="32"/>
        <v>0.6376953125</v>
      </c>
      <c r="N487" s="3"/>
      <c r="Q487" s="3">
        <v>20</v>
      </c>
      <c r="R487" s="3">
        <v>32</v>
      </c>
      <c r="S487" s="6" t="s">
        <v>13</v>
      </c>
      <c r="T487" s="3">
        <v>1569</v>
      </c>
      <c r="U487" s="5">
        <v>0.10388782664117271</v>
      </c>
    </row>
    <row r="488" spans="2:21">
      <c r="B488" s="3">
        <v>7</v>
      </c>
      <c r="C488" s="3">
        <v>32</v>
      </c>
      <c r="D488" s="6" t="s">
        <v>13</v>
      </c>
      <c r="E488" s="3">
        <v>1018</v>
      </c>
      <c r="F488" s="3">
        <v>714</v>
      </c>
      <c r="I488" s="3">
        <v>7</v>
      </c>
      <c r="J488" s="3">
        <v>32</v>
      </c>
      <c r="K488" s="6" t="s">
        <v>13</v>
      </c>
      <c r="L488" s="3">
        <f t="shared" si="31"/>
        <v>1018</v>
      </c>
      <c r="M488" s="5">
        <f t="shared" si="32"/>
        <v>0.70137524557956776</v>
      </c>
      <c r="N488" s="3"/>
      <c r="Q488" s="3">
        <v>18</v>
      </c>
      <c r="R488" s="3">
        <v>28</v>
      </c>
      <c r="S488" s="6" t="s">
        <v>13</v>
      </c>
      <c r="T488" s="3">
        <v>1083</v>
      </c>
      <c r="U488" s="5">
        <v>0.1061865189289012</v>
      </c>
    </row>
    <row r="489" spans="2:21">
      <c r="B489" s="3">
        <v>8</v>
      </c>
      <c r="C489" s="3">
        <v>16</v>
      </c>
      <c r="D489" s="6" t="s">
        <v>13</v>
      </c>
      <c r="E489" s="3">
        <v>1018</v>
      </c>
      <c r="F489" s="3">
        <v>104</v>
      </c>
      <c r="I489" s="3">
        <v>8</v>
      </c>
      <c r="J489" s="3">
        <v>16</v>
      </c>
      <c r="K489" s="6" t="s">
        <v>13</v>
      </c>
      <c r="L489" s="3">
        <f t="shared" si="31"/>
        <v>1018</v>
      </c>
      <c r="M489" s="5">
        <f t="shared" si="32"/>
        <v>0.10216110019646366</v>
      </c>
      <c r="N489" s="3"/>
      <c r="Q489" s="3">
        <v>28</v>
      </c>
      <c r="R489" s="3">
        <v>15</v>
      </c>
      <c r="S489" s="6" t="s">
        <v>13</v>
      </c>
      <c r="T489" s="3">
        <v>581</v>
      </c>
      <c r="U489" s="5">
        <v>0.10671256454388985</v>
      </c>
    </row>
    <row r="490" spans="2:21">
      <c r="B490" s="3">
        <v>4</v>
      </c>
      <c r="C490" s="3">
        <v>11</v>
      </c>
      <c r="D490" s="6" t="s">
        <v>13</v>
      </c>
      <c r="E490" s="3">
        <v>1017</v>
      </c>
      <c r="F490" s="3">
        <v>119</v>
      </c>
      <c r="I490" s="3">
        <v>4</v>
      </c>
      <c r="J490" s="3">
        <v>11</v>
      </c>
      <c r="K490" s="6" t="s">
        <v>13</v>
      </c>
      <c r="L490" s="3">
        <f t="shared" si="31"/>
        <v>1017</v>
      </c>
      <c r="M490" s="5">
        <f t="shared" si="32"/>
        <v>0.11701081612586037</v>
      </c>
      <c r="N490" s="3"/>
      <c r="Q490" s="3">
        <v>28</v>
      </c>
      <c r="R490" s="3">
        <v>41</v>
      </c>
      <c r="S490" s="6" t="s">
        <v>13</v>
      </c>
      <c r="T490" s="3">
        <v>539</v>
      </c>
      <c r="U490" s="5">
        <v>0.11131725417439703</v>
      </c>
    </row>
    <row r="491" spans="2:21">
      <c r="B491" s="3">
        <v>11</v>
      </c>
      <c r="C491" s="3">
        <v>4</v>
      </c>
      <c r="D491" s="6" t="s">
        <v>13</v>
      </c>
      <c r="E491" s="3">
        <v>1001</v>
      </c>
      <c r="F491" s="3">
        <v>287</v>
      </c>
      <c r="I491" s="3">
        <v>11</v>
      </c>
      <c r="J491" s="3">
        <v>4</v>
      </c>
      <c r="K491" s="6" t="s">
        <v>13</v>
      </c>
      <c r="L491" s="3">
        <f t="shared" si="31"/>
        <v>1001</v>
      </c>
      <c r="M491" s="5">
        <f t="shared" si="32"/>
        <v>0.28671328671328672</v>
      </c>
      <c r="N491" s="3"/>
      <c r="Q491" s="3">
        <v>9</v>
      </c>
      <c r="R491" s="3">
        <v>7</v>
      </c>
      <c r="S491" s="6" t="s">
        <v>13</v>
      </c>
      <c r="T491" s="3">
        <v>321</v>
      </c>
      <c r="U491" s="5">
        <v>0.11214953271028037</v>
      </c>
    </row>
    <row r="492" spans="2:21">
      <c r="B492" s="3">
        <v>13</v>
      </c>
      <c r="C492" s="3">
        <v>26</v>
      </c>
      <c r="D492" s="6" t="s">
        <v>13</v>
      </c>
      <c r="E492" s="3">
        <v>995</v>
      </c>
      <c r="F492" s="3">
        <v>47</v>
      </c>
      <c r="I492" s="3">
        <v>13</v>
      </c>
      <c r="J492" s="3">
        <v>26</v>
      </c>
      <c r="K492" s="6" t="s">
        <v>13</v>
      </c>
      <c r="L492" s="3">
        <f t="shared" si="31"/>
        <v>995</v>
      </c>
      <c r="M492" s="5">
        <f t="shared" si="32"/>
        <v>4.7236180904522612E-2</v>
      </c>
      <c r="N492" s="3"/>
      <c r="Q492" s="3">
        <v>29</v>
      </c>
      <c r="R492" s="3">
        <v>45</v>
      </c>
      <c r="S492" s="6" t="s">
        <v>13</v>
      </c>
      <c r="T492" s="3">
        <v>947</v>
      </c>
      <c r="U492" s="5">
        <v>0.11298838437170011</v>
      </c>
    </row>
    <row r="493" spans="2:21">
      <c r="B493" s="3">
        <v>25</v>
      </c>
      <c r="C493" s="3">
        <v>14</v>
      </c>
      <c r="D493" s="6" t="s">
        <v>13</v>
      </c>
      <c r="E493" s="3">
        <v>993</v>
      </c>
      <c r="F493" s="3">
        <v>354</v>
      </c>
      <c r="I493" s="3">
        <v>25</v>
      </c>
      <c r="J493" s="3">
        <v>14</v>
      </c>
      <c r="K493" s="6" t="s">
        <v>13</v>
      </c>
      <c r="L493" s="3">
        <f t="shared" si="31"/>
        <v>993</v>
      </c>
      <c r="M493" s="5">
        <f t="shared" si="32"/>
        <v>0.35649546827794559</v>
      </c>
      <c r="N493" s="3"/>
      <c r="Q493" s="3">
        <v>16</v>
      </c>
      <c r="R493" s="3">
        <v>17</v>
      </c>
      <c r="S493" s="6" t="s">
        <v>13</v>
      </c>
      <c r="T493" s="3">
        <v>510</v>
      </c>
      <c r="U493" s="5">
        <v>0.11372549019607843</v>
      </c>
    </row>
    <row r="494" spans="2:21">
      <c r="B494" s="3">
        <v>28</v>
      </c>
      <c r="C494" s="3">
        <v>5</v>
      </c>
      <c r="D494" s="6" t="s">
        <v>13</v>
      </c>
      <c r="E494" s="3">
        <v>993</v>
      </c>
      <c r="F494" s="3">
        <v>313</v>
      </c>
      <c r="I494" s="3">
        <v>28</v>
      </c>
      <c r="J494" s="3">
        <v>5</v>
      </c>
      <c r="K494" s="6" t="s">
        <v>13</v>
      </c>
      <c r="L494" s="3">
        <f t="shared" si="31"/>
        <v>993</v>
      </c>
      <c r="M494" s="5">
        <f t="shared" si="32"/>
        <v>0.3152064451158107</v>
      </c>
      <c r="N494" s="3"/>
      <c r="Q494" s="3">
        <v>25</v>
      </c>
      <c r="R494" s="3">
        <v>30</v>
      </c>
      <c r="S494" s="6" t="s">
        <v>13</v>
      </c>
      <c r="T494" s="3">
        <v>543</v>
      </c>
      <c r="U494" s="5">
        <v>0.1141804788213628</v>
      </c>
    </row>
    <row r="495" spans="2:21">
      <c r="B495" s="3">
        <v>11</v>
      </c>
      <c r="C495" s="3">
        <v>11</v>
      </c>
      <c r="D495" s="6" t="s">
        <v>13</v>
      </c>
      <c r="E495" s="3">
        <v>992</v>
      </c>
      <c r="F495" s="3">
        <v>59</v>
      </c>
      <c r="I495" s="3">
        <v>11</v>
      </c>
      <c r="J495" s="3">
        <v>11</v>
      </c>
      <c r="K495" s="6" t="s">
        <v>13</v>
      </c>
      <c r="L495" s="3">
        <f t="shared" si="31"/>
        <v>992</v>
      </c>
      <c r="M495" s="5">
        <f t="shared" si="32"/>
        <v>5.9475806451612906E-2</v>
      </c>
      <c r="N495" s="3"/>
      <c r="Q495" s="3">
        <v>11</v>
      </c>
      <c r="R495" s="3">
        <v>27</v>
      </c>
      <c r="S495" s="6" t="s">
        <v>13</v>
      </c>
      <c r="T495" s="3">
        <v>516</v>
      </c>
      <c r="U495" s="5">
        <v>0.11627906976744186</v>
      </c>
    </row>
    <row r="496" spans="2:21">
      <c r="B496" s="3">
        <v>6</v>
      </c>
      <c r="C496" s="3">
        <v>11</v>
      </c>
      <c r="D496" s="6" t="s">
        <v>13</v>
      </c>
      <c r="E496" s="3">
        <v>991</v>
      </c>
      <c r="F496" s="3">
        <v>51</v>
      </c>
      <c r="I496" s="3">
        <v>6</v>
      </c>
      <c r="J496" s="3">
        <v>11</v>
      </c>
      <c r="K496" s="6" t="s">
        <v>13</v>
      </c>
      <c r="L496" s="3">
        <f t="shared" si="31"/>
        <v>991</v>
      </c>
      <c r="M496" s="5">
        <f t="shared" si="32"/>
        <v>5.1463168516649851E-2</v>
      </c>
      <c r="N496" s="3"/>
      <c r="Q496" s="3">
        <v>4</v>
      </c>
      <c r="R496" s="3">
        <v>11</v>
      </c>
      <c r="S496" s="6" t="s">
        <v>13</v>
      </c>
      <c r="T496" s="3">
        <v>1017</v>
      </c>
      <c r="U496" s="5">
        <v>0.11701081612586037</v>
      </c>
    </row>
    <row r="497" spans="2:21">
      <c r="B497" s="3">
        <v>18</v>
      </c>
      <c r="C497" s="3">
        <v>40</v>
      </c>
      <c r="D497" s="6" t="s">
        <v>13</v>
      </c>
      <c r="E497" s="3">
        <v>991</v>
      </c>
      <c r="F497" s="3">
        <v>156</v>
      </c>
      <c r="I497" s="3">
        <v>18</v>
      </c>
      <c r="J497" s="3">
        <v>40</v>
      </c>
      <c r="K497" s="6" t="s">
        <v>13</v>
      </c>
      <c r="L497" s="3">
        <f t="shared" si="31"/>
        <v>991</v>
      </c>
      <c r="M497" s="5">
        <f t="shared" si="32"/>
        <v>0.1574167507568113</v>
      </c>
      <c r="N497" s="3"/>
      <c r="Q497" s="3">
        <v>20</v>
      </c>
      <c r="R497" s="3">
        <v>41</v>
      </c>
      <c r="S497" s="6" t="s">
        <v>13</v>
      </c>
      <c r="T497" s="3">
        <v>1700</v>
      </c>
      <c r="U497" s="5">
        <v>0.12</v>
      </c>
    </row>
    <row r="498" spans="2:21">
      <c r="B498" s="3">
        <v>7</v>
      </c>
      <c r="C498" s="3">
        <v>28</v>
      </c>
      <c r="D498" s="6" t="s">
        <v>13</v>
      </c>
      <c r="E498" s="3">
        <v>989</v>
      </c>
      <c r="F498" s="3">
        <v>102</v>
      </c>
      <c r="I498" s="3">
        <v>7</v>
      </c>
      <c r="J498" s="3">
        <v>28</v>
      </c>
      <c r="K498" s="6" t="s">
        <v>13</v>
      </c>
      <c r="L498" s="3">
        <f t="shared" si="31"/>
        <v>989</v>
      </c>
      <c r="M498" s="5">
        <f t="shared" si="32"/>
        <v>0.10313447927199192</v>
      </c>
      <c r="N498" s="3"/>
      <c r="Q498" s="3">
        <v>17</v>
      </c>
      <c r="R498" s="3">
        <v>28</v>
      </c>
      <c r="S498" s="6" t="s">
        <v>13</v>
      </c>
      <c r="T498" s="3">
        <v>250</v>
      </c>
      <c r="U498" s="5">
        <v>0.12</v>
      </c>
    </row>
    <row r="499" spans="2:21">
      <c r="B499" s="3">
        <v>16</v>
      </c>
      <c r="C499" s="3">
        <v>41</v>
      </c>
      <c r="D499" s="6" t="s">
        <v>13</v>
      </c>
      <c r="E499" s="3">
        <v>986</v>
      </c>
      <c r="F499" s="3">
        <v>157</v>
      </c>
      <c r="I499" s="3">
        <v>16</v>
      </c>
      <c r="J499" s="3">
        <v>41</v>
      </c>
      <c r="K499" s="6" t="s">
        <v>13</v>
      </c>
      <c r="L499" s="3">
        <f t="shared" si="31"/>
        <v>986</v>
      </c>
      <c r="M499" s="5">
        <f t="shared" si="32"/>
        <v>0.15922920892494929</v>
      </c>
      <c r="N499" s="3"/>
      <c r="Q499" s="3">
        <v>13</v>
      </c>
      <c r="R499" s="3">
        <v>29</v>
      </c>
      <c r="S499" s="6" t="s">
        <v>13</v>
      </c>
      <c r="T499" s="3">
        <v>466</v>
      </c>
      <c r="U499" s="5">
        <v>0.12017167381974249</v>
      </c>
    </row>
    <row r="500" spans="2:21">
      <c r="B500" s="3">
        <v>19</v>
      </c>
      <c r="C500" s="3">
        <v>28</v>
      </c>
      <c r="D500" s="6" t="s">
        <v>13</v>
      </c>
      <c r="E500" s="3">
        <v>975</v>
      </c>
      <c r="F500" s="3">
        <v>63</v>
      </c>
      <c r="I500" s="3">
        <v>19</v>
      </c>
      <c r="J500" s="3">
        <v>28</v>
      </c>
      <c r="K500" s="6" t="s">
        <v>13</v>
      </c>
      <c r="L500" s="3">
        <f t="shared" si="31"/>
        <v>975</v>
      </c>
      <c r="M500" s="5">
        <f t="shared" si="32"/>
        <v>6.4615384615384616E-2</v>
      </c>
      <c r="N500" s="3"/>
      <c r="Q500" s="3">
        <v>20</v>
      </c>
      <c r="R500" s="3">
        <v>37</v>
      </c>
      <c r="S500" s="6" t="s">
        <v>13</v>
      </c>
      <c r="T500" s="3">
        <v>1138</v>
      </c>
      <c r="U500" s="5">
        <v>0.12126537785588752</v>
      </c>
    </row>
    <row r="501" spans="2:21">
      <c r="B501" s="3">
        <v>4</v>
      </c>
      <c r="C501" s="3">
        <v>39</v>
      </c>
      <c r="D501" s="6" t="s">
        <v>13</v>
      </c>
      <c r="E501" s="3">
        <v>970</v>
      </c>
      <c r="F501" s="3">
        <v>152</v>
      </c>
      <c r="I501" s="3">
        <v>4</v>
      </c>
      <c r="J501" s="3">
        <v>39</v>
      </c>
      <c r="K501" s="6" t="s">
        <v>13</v>
      </c>
      <c r="L501" s="3">
        <f t="shared" si="31"/>
        <v>970</v>
      </c>
      <c r="M501" s="5">
        <f t="shared" si="32"/>
        <v>0.15670103092783505</v>
      </c>
      <c r="N501" s="3"/>
      <c r="Q501" s="3">
        <v>9</v>
      </c>
      <c r="R501" s="3">
        <v>21</v>
      </c>
      <c r="S501" s="6" t="s">
        <v>13</v>
      </c>
      <c r="T501" s="3">
        <v>800</v>
      </c>
      <c r="U501" s="5">
        <v>0.125</v>
      </c>
    </row>
    <row r="502" spans="2:21">
      <c r="B502" s="3">
        <v>18</v>
      </c>
      <c r="C502" s="3">
        <v>34</v>
      </c>
      <c r="D502" s="6" t="s">
        <v>13</v>
      </c>
      <c r="E502" s="3">
        <v>967</v>
      </c>
      <c r="F502" s="3">
        <v>216</v>
      </c>
      <c r="I502" s="3">
        <v>18</v>
      </c>
      <c r="J502" s="3">
        <v>34</v>
      </c>
      <c r="K502" s="6" t="s">
        <v>13</v>
      </c>
      <c r="L502" s="3">
        <f t="shared" si="31"/>
        <v>967</v>
      </c>
      <c r="M502" s="5">
        <f t="shared" si="32"/>
        <v>0.2233712512926577</v>
      </c>
      <c r="N502" s="3"/>
      <c r="Q502" s="3">
        <v>7</v>
      </c>
      <c r="R502" s="3">
        <v>15</v>
      </c>
      <c r="S502" s="6" t="s">
        <v>13</v>
      </c>
      <c r="T502" s="3">
        <v>1346</v>
      </c>
      <c r="U502" s="5">
        <v>0.12555720653789004</v>
      </c>
    </row>
    <row r="503" spans="2:21">
      <c r="B503" s="3">
        <v>15</v>
      </c>
      <c r="C503" s="3">
        <v>45</v>
      </c>
      <c r="D503" s="6" t="s">
        <v>13</v>
      </c>
      <c r="E503" s="3">
        <v>964</v>
      </c>
      <c r="F503" s="3">
        <v>147</v>
      </c>
      <c r="I503" s="3">
        <v>15</v>
      </c>
      <c r="J503" s="3">
        <v>45</v>
      </c>
      <c r="K503" s="6" t="s">
        <v>13</v>
      </c>
      <c r="L503" s="3">
        <f t="shared" si="31"/>
        <v>964</v>
      </c>
      <c r="M503" s="5">
        <f t="shared" si="32"/>
        <v>0.15248962655601661</v>
      </c>
      <c r="N503" s="3"/>
      <c r="Q503" s="3">
        <v>18</v>
      </c>
      <c r="R503" s="3">
        <v>10</v>
      </c>
      <c r="S503" s="6" t="s">
        <v>13</v>
      </c>
      <c r="T503" s="3">
        <v>1088</v>
      </c>
      <c r="U503" s="5">
        <v>0.13143382352941177</v>
      </c>
    </row>
    <row r="504" spans="2:21">
      <c r="B504" s="3">
        <v>3</v>
      </c>
      <c r="C504" s="3">
        <v>28</v>
      </c>
      <c r="D504" s="6" t="s">
        <v>13</v>
      </c>
      <c r="E504" s="3">
        <v>952</v>
      </c>
      <c r="F504" s="3">
        <v>514</v>
      </c>
      <c r="I504" s="3">
        <v>3</v>
      </c>
      <c r="J504" s="3">
        <v>28</v>
      </c>
      <c r="K504" s="6" t="s">
        <v>13</v>
      </c>
      <c r="L504" s="3">
        <f t="shared" si="31"/>
        <v>952</v>
      </c>
      <c r="M504" s="5">
        <f t="shared" si="32"/>
        <v>0.53991596638655459</v>
      </c>
      <c r="N504" s="3"/>
      <c r="Q504" s="3">
        <v>26</v>
      </c>
      <c r="R504" s="3">
        <v>39</v>
      </c>
      <c r="S504" s="6" t="s">
        <v>13</v>
      </c>
      <c r="T504" s="3">
        <v>699</v>
      </c>
      <c r="U504" s="5">
        <v>0.13161659513590845</v>
      </c>
    </row>
    <row r="505" spans="2:21">
      <c r="B505" s="3">
        <v>29</v>
      </c>
      <c r="C505" s="3">
        <v>45</v>
      </c>
      <c r="D505" s="6" t="s">
        <v>13</v>
      </c>
      <c r="E505" s="3">
        <v>947</v>
      </c>
      <c r="F505" s="3">
        <v>107</v>
      </c>
      <c r="I505" s="3">
        <v>29</v>
      </c>
      <c r="J505" s="3">
        <v>45</v>
      </c>
      <c r="K505" s="6" t="s">
        <v>13</v>
      </c>
      <c r="L505" s="3">
        <f t="shared" si="31"/>
        <v>947</v>
      </c>
      <c r="M505" s="5">
        <f t="shared" si="32"/>
        <v>0.11298838437170011</v>
      </c>
      <c r="N505" s="3"/>
      <c r="Q505" s="3">
        <v>10</v>
      </c>
      <c r="R505" s="3">
        <v>21</v>
      </c>
      <c r="S505" s="6" t="s">
        <v>13</v>
      </c>
      <c r="T505" s="3">
        <v>1242</v>
      </c>
      <c r="U505" s="5">
        <v>0.1320450885668277</v>
      </c>
    </row>
    <row r="506" spans="2:21">
      <c r="B506" s="3">
        <v>9</v>
      </c>
      <c r="C506" s="3">
        <v>40</v>
      </c>
      <c r="D506" s="6" t="s">
        <v>13</v>
      </c>
      <c r="E506" s="3">
        <v>946</v>
      </c>
      <c r="F506" s="3">
        <v>333</v>
      </c>
      <c r="I506" s="3">
        <v>9</v>
      </c>
      <c r="J506" s="3">
        <v>40</v>
      </c>
      <c r="K506" s="6" t="s">
        <v>13</v>
      </c>
      <c r="L506" s="3">
        <f t="shared" si="31"/>
        <v>946</v>
      </c>
      <c r="M506" s="5">
        <f t="shared" si="32"/>
        <v>0.35200845665961944</v>
      </c>
      <c r="N506" s="3"/>
      <c r="Q506" s="3">
        <v>7</v>
      </c>
      <c r="R506" s="3">
        <v>25</v>
      </c>
      <c r="S506" s="6" t="s">
        <v>13</v>
      </c>
      <c r="T506" s="3">
        <v>806</v>
      </c>
      <c r="U506" s="5">
        <v>0.13275434243176179</v>
      </c>
    </row>
    <row r="507" spans="2:21">
      <c r="B507" s="3">
        <v>23</v>
      </c>
      <c r="C507" s="3">
        <v>6</v>
      </c>
      <c r="D507" s="6" t="s">
        <v>13</v>
      </c>
      <c r="E507" s="3">
        <v>936</v>
      </c>
      <c r="F507" s="3">
        <v>71</v>
      </c>
      <c r="I507" s="3">
        <v>23</v>
      </c>
      <c r="J507" s="3">
        <v>6</v>
      </c>
      <c r="K507" s="6" t="s">
        <v>13</v>
      </c>
      <c r="L507" s="3">
        <f t="shared" si="31"/>
        <v>936</v>
      </c>
      <c r="M507" s="5">
        <f t="shared" si="32"/>
        <v>7.5854700854700849E-2</v>
      </c>
      <c r="N507" s="3"/>
      <c r="Q507" s="3">
        <v>11</v>
      </c>
      <c r="R507" s="3">
        <v>9</v>
      </c>
      <c r="S507" s="6" t="s">
        <v>13</v>
      </c>
      <c r="T507" s="3">
        <v>475</v>
      </c>
      <c r="U507" s="5">
        <v>0.13473684210526315</v>
      </c>
    </row>
    <row r="508" spans="2:21">
      <c r="B508" s="3">
        <v>17</v>
      </c>
      <c r="C508" s="3">
        <v>29</v>
      </c>
      <c r="D508" s="6" t="s">
        <v>13</v>
      </c>
      <c r="E508" s="3">
        <v>925</v>
      </c>
      <c r="F508" s="3">
        <v>43</v>
      </c>
      <c r="I508" s="3">
        <v>17</v>
      </c>
      <c r="J508" s="3">
        <v>29</v>
      </c>
      <c r="K508" s="6" t="s">
        <v>13</v>
      </c>
      <c r="L508" s="3">
        <f t="shared" si="31"/>
        <v>925</v>
      </c>
      <c r="M508" s="5">
        <f t="shared" si="32"/>
        <v>4.6486486486486484E-2</v>
      </c>
      <c r="N508" s="3"/>
      <c r="Q508" s="3">
        <v>26</v>
      </c>
      <c r="R508" s="3">
        <v>12</v>
      </c>
      <c r="S508" s="6" t="s">
        <v>13</v>
      </c>
      <c r="T508" s="3">
        <v>408</v>
      </c>
      <c r="U508" s="5">
        <v>0.13480392156862744</v>
      </c>
    </row>
    <row r="509" spans="2:21">
      <c r="B509" s="3">
        <v>18</v>
      </c>
      <c r="C509" s="3">
        <v>45</v>
      </c>
      <c r="D509" s="6" t="s">
        <v>13</v>
      </c>
      <c r="E509" s="3">
        <v>918</v>
      </c>
      <c r="F509" s="3">
        <v>169</v>
      </c>
      <c r="I509" s="3">
        <v>18</v>
      </c>
      <c r="J509" s="3">
        <v>45</v>
      </c>
      <c r="K509" s="6" t="s">
        <v>13</v>
      </c>
      <c r="L509" s="3">
        <f t="shared" si="31"/>
        <v>918</v>
      </c>
      <c r="M509" s="5">
        <f t="shared" si="32"/>
        <v>0.1840958605664488</v>
      </c>
      <c r="N509" s="3"/>
      <c r="Q509" s="3">
        <v>12</v>
      </c>
      <c r="R509" s="3">
        <v>19</v>
      </c>
      <c r="S509" s="6" t="s">
        <v>13</v>
      </c>
      <c r="T509" s="3">
        <v>697</v>
      </c>
      <c r="U509" s="5">
        <v>0.13486370157819225</v>
      </c>
    </row>
    <row r="510" spans="2:21">
      <c r="B510" s="3">
        <v>7</v>
      </c>
      <c r="C510" s="3">
        <v>35</v>
      </c>
      <c r="D510" s="6" t="s">
        <v>13</v>
      </c>
      <c r="E510" s="3">
        <v>917</v>
      </c>
      <c r="F510" s="3">
        <v>629</v>
      </c>
      <c r="I510" s="3">
        <v>7</v>
      </c>
      <c r="J510" s="3">
        <v>35</v>
      </c>
      <c r="K510" s="6" t="s">
        <v>13</v>
      </c>
      <c r="L510" s="3">
        <f t="shared" si="31"/>
        <v>917</v>
      </c>
      <c r="M510" s="5">
        <f t="shared" si="32"/>
        <v>0.68593238822246461</v>
      </c>
      <c r="N510" s="3"/>
      <c r="Q510" s="3">
        <v>7</v>
      </c>
      <c r="R510" s="3">
        <v>9</v>
      </c>
      <c r="S510" s="6" t="s">
        <v>13</v>
      </c>
      <c r="T510" s="3">
        <v>642</v>
      </c>
      <c r="U510" s="5">
        <v>0.13707165109034267</v>
      </c>
    </row>
    <row r="511" spans="2:21">
      <c r="B511" s="3">
        <v>15</v>
      </c>
      <c r="C511" s="3">
        <v>5</v>
      </c>
      <c r="D511" s="6" t="s">
        <v>13</v>
      </c>
      <c r="E511" s="3">
        <v>915</v>
      </c>
      <c r="F511" s="3">
        <v>724</v>
      </c>
      <c r="I511" s="3">
        <v>15</v>
      </c>
      <c r="J511" s="3">
        <v>5</v>
      </c>
      <c r="K511" s="6" t="s">
        <v>13</v>
      </c>
      <c r="L511" s="3">
        <f t="shared" si="31"/>
        <v>915</v>
      </c>
      <c r="M511" s="5">
        <f t="shared" si="32"/>
        <v>0.79125683060109286</v>
      </c>
      <c r="N511" s="3"/>
      <c r="Q511" s="3">
        <v>23</v>
      </c>
      <c r="R511" s="3">
        <v>32</v>
      </c>
      <c r="S511" s="6" t="s">
        <v>13</v>
      </c>
      <c r="T511" s="3">
        <v>1492</v>
      </c>
      <c r="U511" s="5">
        <v>0.14075067024128687</v>
      </c>
    </row>
    <row r="512" spans="2:21">
      <c r="B512" s="3">
        <v>14</v>
      </c>
      <c r="C512" s="3">
        <v>7</v>
      </c>
      <c r="D512" s="6" t="s">
        <v>13</v>
      </c>
      <c r="E512" s="3">
        <v>910</v>
      </c>
      <c r="F512" s="3">
        <v>297</v>
      </c>
      <c r="I512" s="3">
        <v>14</v>
      </c>
      <c r="J512" s="3">
        <v>7</v>
      </c>
      <c r="K512" s="6" t="s">
        <v>13</v>
      </c>
      <c r="L512" s="3">
        <f t="shared" si="31"/>
        <v>910</v>
      </c>
      <c r="M512" s="5">
        <f t="shared" si="32"/>
        <v>0.32637362637362638</v>
      </c>
      <c r="N512" s="3"/>
      <c r="Q512" s="3">
        <v>2</v>
      </c>
      <c r="R512" s="3">
        <v>25</v>
      </c>
      <c r="S512" s="6" t="s">
        <v>13</v>
      </c>
      <c r="T512" s="3">
        <v>415</v>
      </c>
      <c r="U512" s="5">
        <v>0.14698795180722893</v>
      </c>
    </row>
    <row r="513" spans="2:21">
      <c r="B513" s="3">
        <v>3</v>
      </c>
      <c r="C513" s="3">
        <v>12</v>
      </c>
      <c r="D513" s="6" t="s">
        <v>13</v>
      </c>
      <c r="E513" s="3">
        <v>906</v>
      </c>
      <c r="F513" s="3">
        <v>181</v>
      </c>
      <c r="I513" s="3">
        <v>3</v>
      </c>
      <c r="J513" s="3">
        <v>12</v>
      </c>
      <c r="K513" s="6" t="s">
        <v>13</v>
      </c>
      <c r="L513" s="3">
        <f t="shared" si="31"/>
        <v>906</v>
      </c>
      <c r="M513" s="5">
        <f t="shared" si="32"/>
        <v>0.19977924944812361</v>
      </c>
      <c r="N513" s="3"/>
      <c r="Q513" s="3">
        <v>20</v>
      </c>
      <c r="R513" s="3">
        <v>22</v>
      </c>
      <c r="S513" s="6" t="s">
        <v>13</v>
      </c>
      <c r="T513" s="3">
        <v>825</v>
      </c>
      <c r="U513" s="5">
        <v>0.14787878787878789</v>
      </c>
    </row>
    <row r="514" spans="2:21">
      <c r="B514" s="3">
        <v>9</v>
      </c>
      <c r="C514" s="3">
        <v>43</v>
      </c>
      <c r="D514" s="6" t="s">
        <v>13</v>
      </c>
      <c r="E514" s="3">
        <v>903</v>
      </c>
      <c r="F514" s="3">
        <v>156</v>
      </c>
      <c r="I514" s="3">
        <v>9</v>
      </c>
      <c r="J514" s="3">
        <v>43</v>
      </c>
      <c r="K514" s="6" t="s">
        <v>13</v>
      </c>
      <c r="L514" s="3">
        <f t="shared" si="31"/>
        <v>903</v>
      </c>
      <c r="M514" s="5">
        <f t="shared" si="32"/>
        <v>0.17275747508305647</v>
      </c>
      <c r="N514" s="3"/>
      <c r="Q514" s="3">
        <v>23</v>
      </c>
      <c r="R514" s="3">
        <v>46</v>
      </c>
      <c r="S514" s="6" t="s">
        <v>13</v>
      </c>
      <c r="T514" s="3">
        <v>736</v>
      </c>
      <c r="U514" s="5">
        <v>0.14945652173913043</v>
      </c>
    </row>
    <row r="515" spans="2:21">
      <c r="B515" s="3">
        <v>17</v>
      </c>
      <c r="C515" s="3">
        <v>10</v>
      </c>
      <c r="D515" s="6" t="s">
        <v>13</v>
      </c>
      <c r="E515" s="3">
        <v>892</v>
      </c>
      <c r="F515" s="3">
        <v>54</v>
      </c>
      <c r="I515" s="3">
        <v>17</v>
      </c>
      <c r="J515" s="3">
        <v>10</v>
      </c>
      <c r="K515" s="6" t="s">
        <v>13</v>
      </c>
      <c r="L515" s="3">
        <f t="shared" si="31"/>
        <v>892</v>
      </c>
      <c r="M515" s="5">
        <f t="shared" si="32"/>
        <v>6.0538116591928252E-2</v>
      </c>
      <c r="N515" s="3"/>
      <c r="Q515" s="3">
        <v>15</v>
      </c>
      <c r="R515" s="3">
        <v>45</v>
      </c>
      <c r="S515" s="6" t="s">
        <v>13</v>
      </c>
      <c r="T515" s="3">
        <v>964</v>
      </c>
      <c r="U515" s="5">
        <v>0.15248962655601661</v>
      </c>
    </row>
    <row r="516" spans="2:21">
      <c r="B516" s="3">
        <v>3</v>
      </c>
      <c r="C516" s="3">
        <v>11</v>
      </c>
      <c r="D516" s="6" t="s">
        <v>13</v>
      </c>
      <c r="E516" s="3">
        <v>891</v>
      </c>
      <c r="F516" s="3">
        <v>87</v>
      </c>
      <c r="I516" s="3">
        <v>3</v>
      </c>
      <c r="J516" s="3">
        <v>11</v>
      </c>
      <c r="K516" s="6" t="s">
        <v>13</v>
      </c>
      <c r="L516" s="3">
        <f t="shared" si="31"/>
        <v>891</v>
      </c>
      <c r="M516" s="5">
        <f t="shared" si="32"/>
        <v>9.7643097643097643E-2</v>
      </c>
      <c r="N516" s="3"/>
      <c r="Q516" s="3">
        <v>3</v>
      </c>
      <c r="R516" s="3">
        <v>41</v>
      </c>
      <c r="S516" s="6" t="s">
        <v>13</v>
      </c>
      <c r="T516" s="3">
        <v>1519</v>
      </c>
      <c r="U516" s="5">
        <v>0.1553653719552337</v>
      </c>
    </row>
    <row r="517" spans="2:21">
      <c r="B517" s="3">
        <v>5</v>
      </c>
      <c r="C517" s="3">
        <v>7</v>
      </c>
      <c r="D517" s="6" t="s">
        <v>13</v>
      </c>
      <c r="E517" s="3">
        <v>891</v>
      </c>
      <c r="F517" s="3">
        <v>40</v>
      </c>
      <c r="I517" s="3">
        <v>5</v>
      </c>
      <c r="J517" s="3">
        <v>7</v>
      </c>
      <c r="K517" s="6" t="s">
        <v>13</v>
      </c>
      <c r="L517" s="3">
        <f t="shared" si="31"/>
        <v>891</v>
      </c>
      <c r="M517" s="5">
        <f t="shared" si="32"/>
        <v>4.4893378226711557E-2</v>
      </c>
      <c r="N517" s="3"/>
      <c r="Q517" s="3">
        <v>17</v>
      </c>
      <c r="R517" s="3">
        <v>19</v>
      </c>
      <c r="S517" s="6" t="s">
        <v>13</v>
      </c>
      <c r="T517" s="3">
        <v>243</v>
      </c>
      <c r="U517" s="5">
        <v>0.15637860082304528</v>
      </c>
    </row>
    <row r="518" spans="2:21">
      <c r="B518" s="3">
        <v>4</v>
      </c>
      <c r="C518" s="3">
        <v>43</v>
      </c>
      <c r="D518" s="6" t="s">
        <v>13</v>
      </c>
      <c r="E518" s="3">
        <v>886</v>
      </c>
      <c r="F518" s="3">
        <v>193</v>
      </c>
      <c r="I518" s="3">
        <v>4</v>
      </c>
      <c r="J518" s="3">
        <v>43</v>
      </c>
      <c r="K518" s="6" t="s">
        <v>13</v>
      </c>
      <c r="L518" s="3">
        <f t="shared" si="31"/>
        <v>886</v>
      </c>
      <c r="M518" s="5">
        <f t="shared" si="32"/>
        <v>0.21783295711060949</v>
      </c>
      <c r="N518" s="3"/>
      <c r="Q518" s="3">
        <v>4</v>
      </c>
      <c r="R518" s="3">
        <v>39</v>
      </c>
      <c r="S518" s="6" t="s">
        <v>13</v>
      </c>
      <c r="T518" s="3">
        <v>970</v>
      </c>
      <c r="U518" s="5">
        <v>0.15670103092783505</v>
      </c>
    </row>
    <row r="519" spans="2:21">
      <c r="B519" s="3">
        <v>24</v>
      </c>
      <c r="C519" s="3">
        <v>13</v>
      </c>
      <c r="D519" s="6" t="s">
        <v>13</v>
      </c>
      <c r="E519" s="3">
        <v>880</v>
      </c>
      <c r="F519" s="3">
        <v>81</v>
      </c>
      <c r="I519" s="3">
        <v>24</v>
      </c>
      <c r="J519" s="3">
        <v>13</v>
      </c>
      <c r="K519" s="6" t="s">
        <v>13</v>
      </c>
      <c r="L519" s="3">
        <f t="shared" si="31"/>
        <v>880</v>
      </c>
      <c r="M519" s="5">
        <f t="shared" si="32"/>
        <v>9.2045454545454541E-2</v>
      </c>
      <c r="N519" s="3"/>
      <c r="Q519" s="3">
        <v>18</v>
      </c>
      <c r="R519" s="3">
        <v>40</v>
      </c>
      <c r="S519" s="6" t="s">
        <v>13</v>
      </c>
      <c r="T519" s="3">
        <v>991</v>
      </c>
      <c r="U519" s="5">
        <v>0.1574167507568113</v>
      </c>
    </row>
    <row r="520" spans="2:21">
      <c r="B520" s="3">
        <v>18</v>
      </c>
      <c r="C520" s="3">
        <v>21</v>
      </c>
      <c r="D520" s="6" t="s">
        <v>13</v>
      </c>
      <c r="E520" s="3">
        <v>879</v>
      </c>
      <c r="F520" s="3">
        <v>595</v>
      </c>
      <c r="I520" s="3">
        <v>18</v>
      </c>
      <c r="J520" s="3">
        <v>21</v>
      </c>
      <c r="K520" s="6" t="s">
        <v>13</v>
      </c>
      <c r="L520" s="3">
        <f t="shared" si="31"/>
        <v>879</v>
      </c>
      <c r="M520" s="5">
        <f t="shared" si="32"/>
        <v>0.67690557451649602</v>
      </c>
      <c r="N520" s="3"/>
      <c r="Q520" s="3">
        <v>16</v>
      </c>
      <c r="R520" s="3">
        <v>41</v>
      </c>
      <c r="S520" s="6" t="s">
        <v>13</v>
      </c>
      <c r="T520" s="3">
        <v>986</v>
      </c>
      <c r="U520" s="5">
        <v>0.15922920892494929</v>
      </c>
    </row>
    <row r="521" spans="2:21">
      <c r="B521" s="3">
        <v>26</v>
      </c>
      <c r="C521" s="3">
        <v>31</v>
      </c>
      <c r="D521" s="6" t="s">
        <v>13</v>
      </c>
      <c r="E521" s="3">
        <v>871</v>
      </c>
      <c r="F521" s="3">
        <v>322</v>
      </c>
      <c r="I521" s="3">
        <v>26</v>
      </c>
      <c r="J521" s="3">
        <v>31</v>
      </c>
      <c r="K521" s="6" t="s">
        <v>13</v>
      </c>
      <c r="L521" s="3">
        <f t="shared" si="31"/>
        <v>871</v>
      </c>
      <c r="M521" s="5">
        <f t="shared" si="32"/>
        <v>0.36969001148105624</v>
      </c>
      <c r="N521" s="3"/>
      <c r="Q521" s="3">
        <v>23</v>
      </c>
      <c r="R521" s="3">
        <v>5</v>
      </c>
      <c r="S521" s="6" t="s">
        <v>13</v>
      </c>
      <c r="T521" s="3">
        <v>566</v>
      </c>
      <c r="U521" s="5">
        <v>0.16431095406360424</v>
      </c>
    </row>
    <row r="522" spans="2:21">
      <c r="B522" s="3">
        <v>22</v>
      </c>
      <c r="C522" s="3">
        <v>11</v>
      </c>
      <c r="D522" s="6" t="s">
        <v>13</v>
      </c>
      <c r="E522" s="3">
        <v>870</v>
      </c>
      <c r="F522" s="3">
        <v>75</v>
      </c>
      <c r="I522" s="3">
        <v>22</v>
      </c>
      <c r="J522" s="3">
        <v>11</v>
      </c>
      <c r="K522" s="6" t="s">
        <v>13</v>
      </c>
      <c r="L522" s="3">
        <f t="shared" si="31"/>
        <v>870</v>
      </c>
      <c r="M522" s="5">
        <f t="shared" si="32"/>
        <v>8.6206896551724144E-2</v>
      </c>
      <c r="N522" s="3"/>
      <c r="Q522" s="3">
        <v>7</v>
      </c>
      <c r="R522" s="3">
        <v>44</v>
      </c>
      <c r="S522" s="6" t="s">
        <v>13</v>
      </c>
      <c r="T522" s="3">
        <v>374</v>
      </c>
      <c r="U522" s="5">
        <v>0.16577540106951871</v>
      </c>
    </row>
    <row r="523" spans="2:21">
      <c r="B523" s="3">
        <v>21</v>
      </c>
      <c r="C523" s="3">
        <v>45</v>
      </c>
      <c r="D523" s="6" t="s">
        <v>13</v>
      </c>
      <c r="E523" s="3">
        <v>866</v>
      </c>
      <c r="F523" s="3">
        <v>421</v>
      </c>
      <c r="I523" s="3">
        <v>21</v>
      </c>
      <c r="J523" s="3">
        <v>45</v>
      </c>
      <c r="K523" s="6" t="s">
        <v>13</v>
      </c>
      <c r="L523" s="3">
        <f t="shared" si="31"/>
        <v>866</v>
      </c>
      <c r="M523" s="5">
        <f t="shared" si="32"/>
        <v>0.48614318706697457</v>
      </c>
      <c r="N523" s="3"/>
      <c r="Q523" s="3">
        <v>7</v>
      </c>
      <c r="R523" s="3">
        <v>5</v>
      </c>
      <c r="S523" s="6" t="s">
        <v>13</v>
      </c>
      <c r="T523" s="3">
        <v>505</v>
      </c>
      <c r="U523" s="5">
        <v>0.16831683168316833</v>
      </c>
    </row>
    <row r="524" spans="2:21">
      <c r="B524" s="3">
        <v>14</v>
      </c>
      <c r="C524" s="3">
        <v>21</v>
      </c>
      <c r="D524" s="6" t="s">
        <v>13</v>
      </c>
      <c r="E524" s="3">
        <v>864</v>
      </c>
      <c r="F524" s="3">
        <v>240</v>
      </c>
      <c r="I524" s="3">
        <v>14</v>
      </c>
      <c r="J524" s="3">
        <v>21</v>
      </c>
      <c r="K524" s="6" t="s">
        <v>13</v>
      </c>
      <c r="L524" s="3">
        <f t="shared" si="31"/>
        <v>864</v>
      </c>
      <c r="M524" s="5">
        <f t="shared" si="32"/>
        <v>0.27777777777777779</v>
      </c>
      <c r="N524" s="3"/>
      <c r="Q524" s="3">
        <v>23</v>
      </c>
      <c r="R524" s="3">
        <v>15</v>
      </c>
      <c r="S524" s="6" t="s">
        <v>13</v>
      </c>
      <c r="T524" s="3">
        <v>413</v>
      </c>
      <c r="U524" s="5">
        <v>0.16949152542372881</v>
      </c>
    </row>
    <row r="525" spans="2:21">
      <c r="B525" s="3">
        <v>12</v>
      </c>
      <c r="C525" s="3">
        <v>5</v>
      </c>
      <c r="D525" s="6" t="s">
        <v>13</v>
      </c>
      <c r="E525" s="3">
        <v>859</v>
      </c>
      <c r="F525" s="3">
        <v>76</v>
      </c>
      <c r="I525" s="3">
        <v>12</v>
      </c>
      <c r="J525" s="3">
        <v>5</v>
      </c>
      <c r="K525" s="6" t="s">
        <v>13</v>
      </c>
      <c r="L525" s="3">
        <f t="shared" si="31"/>
        <v>859</v>
      </c>
      <c r="M525" s="5">
        <f t="shared" si="32"/>
        <v>8.8474970896391156E-2</v>
      </c>
      <c r="N525" s="3"/>
      <c r="Q525" s="3">
        <v>9</v>
      </c>
      <c r="R525" s="3">
        <v>43</v>
      </c>
      <c r="S525" s="6" t="s">
        <v>13</v>
      </c>
      <c r="T525" s="3">
        <v>903</v>
      </c>
      <c r="U525" s="5">
        <v>0.17275747508305647</v>
      </c>
    </row>
    <row r="526" spans="2:21">
      <c r="B526" s="3">
        <v>9</v>
      </c>
      <c r="C526" s="3">
        <v>18</v>
      </c>
      <c r="D526" s="6" t="s">
        <v>13</v>
      </c>
      <c r="E526" s="3">
        <v>840</v>
      </c>
      <c r="F526" s="3">
        <v>520</v>
      </c>
      <c r="I526" s="3">
        <v>9</v>
      </c>
      <c r="J526" s="3">
        <v>18</v>
      </c>
      <c r="K526" s="6" t="s">
        <v>13</v>
      </c>
      <c r="L526" s="3">
        <f t="shared" si="31"/>
        <v>840</v>
      </c>
      <c r="M526" s="5">
        <f t="shared" si="32"/>
        <v>0.61904761904761907</v>
      </c>
      <c r="N526" s="3"/>
      <c r="Q526" s="3">
        <v>15</v>
      </c>
      <c r="R526" s="3">
        <v>18</v>
      </c>
      <c r="S526" s="6" t="s">
        <v>13</v>
      </c>
      <c r="T526" s="3">
        <v>482</v>
      </c>
      <c r="U526" s="5">
        <v>0.17427385892116182</v>
      </c>
    </row>
    <row r="527" spans="2:21">
      <c r="B527" s="3">
        <v>25</v>
      </c>
      <c r="C527" s="3">
        <v>34</v>
      </c>
      <c r="D527" s="6" t="s">
        <v>13</v>
      </c>
      <c r="E527" s="3">
        <v>840</v>
      </c>
      <c r="F527" s="3">
        <v>59</v>
      </c>
      <c r="I527" s="3">
        <v>25</v>
      </c>
      <c r="J527" s="3">
        <v>34</v>
      </c>
      <c r="K527" s="6" t="s">
        <v>13</v>
      </c>
      <c r="L527" s="3">
        <f t="shared" si="31"/>
        <v>840</v>
      </c>
      <c r="M527" s="5">
        <f t="shared" si="32"/>
        <v>7.0238095238095238E-2</v>
      </c>
      <c r="N527" s="3"/>
      <c r="Q527" s="3">
        <v>10</v>
      </c>
      <c r="R527" s="3">
        <v>45</v>
      </c>
      <c r="S527" s="6" t="s">
        <v>13</v>
      </c>
      <c r="T527" s="3">
        <v>1167</v>
      </c>
      <c r="U527" s="5">
        <v>0.17737789203084833</v>
      </c>
    </row>
    <row r="528" spans="2:21">
      <c r="B528" s="3">
        <v>20</v>
      </c>
      <c r="C528" s="3">
        <v>29</v>
      </c>
      <c r="D528" s="6" t="s">
        <v>13</v>
      </c>
      <c r="E528" s="3">
        <v>835</v>
      </c>
      <c r="F528" s="3">
        <v>37</v>
      </c>
      <c r="I528" s="3">
        <v>20</v>
      </c>
      <c r="J528" s="3">
        <v>29</v>
      </c>
      <c r="K528" s="6" t="s">
        <v>13</v>
      </c>
      <c r="L528" s="3">
        <f t="shared" si="31"/>
        <v>835</v>
      </c>
      <c r="M528" s="5">
        <f t="shared" si="32"/>
        <v>4.431137724550898E-2</v>
      </c>
      <c r="N528" s="3"/>
      <c r="Q528" s="3">
        <v>21</v>
      </c>
      <c r="R528" s="3">
        <v>3</v>
      </c>
      <c r="S528" s="6" t="s">
        <v>13</v>
      </c>
      <c r="T528" s="3">
        <v>314</v>
      </c>
      <c r="U528" s="5">
        <v>0.17834394904458598</v>
      </c>
    </row>
    <row r="529" spans="2:21">
      <c r="B529" s="3">
        <v>12</v>
      </c>
      <c r="C529" s="3">
        <v>26</v>
      </c>
      <c r="D529" s="6" t="s">
        <v>13</v>
      </c>
      <c r="E529" s="3">
        <v>834</v>
      </c>
      <c r="F529" s="3">
        <v>85</v>
      </c>
      <c r="I529" s="3">
        <v>12</v>
      </c>
      <c r="J529" s="3">
        <v>26</v>
      </c>
      <c r="K529" s="6" t="s">
        <v>13</v>
      </c>
      <c r="L529" s="3">
        <f t="shared" si="31"/>
        <v>834</v>
      </c>
      <c r="M529" s="5">
        <f t="shared" si="32"/>
        <v>0.10191846522781775</v>
      </c>
      <c r="N529" s="3"/>
      <c r="Q529" s="3">
        <v>20</v>
      </c>
      <c r="R529" s="3">
        <v>25</v>
      </c>
      <c r="S529" s="6" t="s">
        <v>13</v>
      </c>
      <c r="T529" s="3">
        <v>1507</v>
      </c>
      <c r="U529" s="5">
        <v>0.18049104180491041</v>
      </c>
    </row>
    <row r="530" spans="2:21">
      <c r="B530" s="3">
        <v>13</v>
      </c>
      <c r="C530" s="3">
        <v>46</v>
      </c>
      <c r="D530" s="6" t="s">
        <v>13</v>
      </c>
      <c r="E530" s="3">
        <v>832</v>
      </c>
      <c r="F530" s="3">
        <v>582</v>
      </c>
      <c r="I530" s="3">
        <v>13</v>
      </c>
      <c r="J530" s="3">
        <v>46</v>
      </c>
      <c r="K530" s="6" t="s">
        <v>13</v>
      </c>
      <c r="L530" s="3">
        <f t="shared" si="31"/>
        <v>832</v>
      </c>
      <c r="M530" s="5">
        <f t="shared" si="32"/>
        <v>0.69951923076923073</v>
      </c>
      <c r="N530" s="3"/>
      <c r="Q530" s="3">
        <v>29</v>
      </c>
      <c r="R530" s="3">
        <v>39</v>
      </c>
      <c r="S530" s="6" t="s">
        <v>13</v>
      </c>
      <c r="T530" s="3">
        <v>1088</v>
      </c>
      <c r="U530" s="5">
        <v>0.18198529411764705</v>
      </c>
    </row>
    <row r="531" spans="2:21">
      <c r="B531" s="3">
        <v>20</v>
      </c>
      <c r="C531" s="3">
        <v>22</v>
      </c>
      <c r="D531" s="6" t="s">
        <v>13</v>
      </c>
      <c r="E531" s="3">
        <v>825</v>
      </c>
      <c r="F531" s="3">
        <v>122</v>
      </c>
      <c r="I531" s="3">
        <v>20</v>
      </c>
      <c r="J531" s="3">
        <v>22</v>
      </c>
      <c r="K531" s="6" t="s">
        <v>13</v>
      </c>
      <c r="L531" s="3">
        <f t="shared" si="31"/>
        <v>825</v>
      </c>
      <c r="M531" s="5">
        <f t="shared" si="32"/>
        <v>0.14787878787878789</v>
      </c>
      <c r="N531" s="3"/>
      <c r="Q531" s="3">
        <v>18</v>
      </c>
      <c r="R531" s="3">
        <v>45</v>
      </c>
      <c r="S531" s="6" t="s">
        <v>13</v>
      </c>
      <c r="T531" s="3">
        <v>918</v>
      </c>
      <c r="U531" s="5">
        <v>0.1840958605664488</v>
      </c>
    </row>
    <row r="532" spans="2:21">
      <c r="B532" s="3">
        <v>7</v>
      </c>
      <c r="C532" s="3">
        <v>11</v>
      </c>
      <c r="D532" s="6" t="s">
        <v>13</v>
      </c>
      <c r="E532" s="3">
        <v>822</v>
      </c>
      <c r="F532" s="3">
        <v>39</v>
      </c>
      <c r="I532" s="3">
        <v>7</v>
      </c>
      <c r="J532" s="3">
        <v>11</v>
      </c>
      <c r="K532" s="6" t="s">
        <v>13</v>
      </c>
      <c r="L532" s="3">
        <f t="shared" si="31"/>
        <v>822</v>
      </c>
      <c r="M532" s="5">
        <f t="shared" si="32"/>
        <v>4.7445255474452552E-2</v>
      </c>
      <c r="N532" s="3"/>
      <c r="Q532" s="3">
        <v>17</v>
      </c>
      <c r="R532" s="3">
        <v>7</v>
      </c>
      <c r="S532" s="6" t="s">
        <v>13</v>
      </c>
      <c r="T532" s="3">
        <v>546</v>
      </c>
      <c r="U532" s="5">
        <v>0.18681318681318682</v>
      </c>
    </row>
    <row r="533" spans="2:21">
      <c r="B533" s="3">
        <v>19</v>
      </c>
      <c r="C533" s="3">
        <v>16</v>
      </c>
      <c r="D533" s="6" t="s">
        <v>13</v>
      </c>
      <c r="E533" s="3">
        <v>818</v>
      </c>
      <c r="F533" s="3">
        <v>219</v>
      </c>
      <c r="I533" s="3">
        <v>19</v>
      </c>
      <c r="J533" s="3">
        <v>16</v>
      </c>
      <c r="K533" s="6" t="s">
        <v>13</v>
      </c>
      <c r="L533" s="3">
        <f t="shared" si="31"/>
        <v>818</v>
      </c>
      <c r="M533" s="5">
        <f t="shared" si="32"/>
        <v>0.26772616136919314</v>
      </c>
      <c r="N533" s="3"/>
      <c r="Q533" s="3">
        <v>6</v>
      </c>
      <c r="R533" s="3">
        <v>40</v>
      </c>
      <c r="S533" s="6" t="s">
        <v>13</v>
      </c>
      <c r="T533" s="3">
        <v>275</v>
      </c>
      <c r="U533" s="5">
        <v>0.19272727272727272</v>
      </c>
    </row>
    <row r="534" spans="2:21">
      <c r="B534" s="3">
        <v>10</v>
      </c>
      <c r="C534" s="3">
        <v>7</v>
      </c>
      <c r="D534" s="6" t="s">
        <v>13</v>
      </c>
      <c r="E534" s="3">
        <v>814</v>
      </c>
      <c r="F534" s="3">
        <v>221</v>
      </c>
      <c r="I534" s="3">
        <v>10</v>
      </c>
      <c r="J534" s="3">
        <v>7</v>
      </c>
      <c r="K534" s="6" t="s">
        <v>13</v>
      </c>
      <c r="L534" s="3">
        <f t="shared" si="31"/>
        <v>814</v>
      </c>
      <c r="M534" s="5">
        <f t="shared" si="32"/>
        <v>0.2714987714987715</v>
      </c>
      <c r="N534" s="3"/>
      <c r="Q534" s="3">
        <v>8</v>
      </c>
      <c r="R534" s="3">
        <v>17</v>
      </c>
      <c r="S534" s="6" t="s">
        <v>13</v>
      </c>
      <c r="T534" s="3">
        <v>655</v>
      </c>
      <c r="U534" s="5">
        <v>0.19389312977099238</v>
      </c>
    </row>
    <row r="535" spans="2:21">
      <c r="B535" s="3">
        <v>9</v>
      </c>
      <c r="C535" s="3">
        <v>15</v>
      </c>
      <c r="D535" s="6" t="s">
        <v>13</v>
      </c>
      <c r="E535" s="3">
        <v>812</v>
      </c>
      <c r="F535" s="3">
        <v>448</v>
      </c>
      <c r="I535" s="3">
        <v>9</v>
      </c>
      <c r="J535" s="3">
        <v>15</v>
      </c>
      <c r="K535" s="6" t="s">
        <v>13</v>
      </c>
      <c r="L535" s="3">
        <f t="shared" si="31"/>
        <v>812</v>
      </c>
      <c r="M535" s="5">
        <f t="shared" si="32"/>
        <v>0.55172413793103448</v>
      </c>
      <c r="N535" s="3"/>
      <c r="Q535" s="3">
        <v>27</v>
      </c>
      <c r="R535" s="3">
        <v>19</v>
      </c>
      <c r="S535" s="6" t="s">
        <v>13</v>
      </c>
      <c r="T535" s="3">
        <v>1537</v>
      </c>
      <c r="U535" s="5">
        <v>0.19843851659076123</v>
      </c>
    </row>
    <row r="536" spans="2:21">
      <c r="B536" s="3">
        <v>7</v>
      </c>
      <c r="C536" s="3">
        <v>25</v>
      </c>
      <c r="D536" s="6" t="s">
        <v>13</v>
      </c>
      <c r="E536" s="3">
        <v>806</v>
      </c>
      <c r="F536" s="3">
        <v>107</v>
      </c>
      <c r="I536" s="3">
        <v>7</v>
      </c>
      <c r="J536" s="3">
        <v>25</v>
      </c>
      <c r="K536" s="6" t="s">
        <v>13</v>
      </c>
      <c r="L536" s="3">
        <f t="shared" si="31"/>
        <v>806</v>
      </c>
      <c r="M536" s="5">
        <f t="shared" si="32"/>
        <v>0.13275434243176179</v>
      </c>
      <c r="N536" s="3"/>
      <c r="Q536" s="3">
        <v>9</v>
      </c>
      <c r="R536" s="3">
        <v>31</v>
      </c>
      <c r="S536" s="6" t="s">
        <v>13</v>
      </c>
      <c r="T536" s="3">
        <v>1568</v>
      </c>
      <c r="U536" s="5">
        <v>0.1996173469387755</v>
      </c>
    </row>
    <row r="537" spans="2:21">
      <c r="B537" s="3">
        <v>14</v>
      </c>
      <c r="C537" s="3">
        <v>20</v>
      </c>
      <c r="D537" s="6" t="s">
        <v>13</v>
      </c>
      <c r="E537" s="3">
        <v>806</v>
      </c>
      <c r="F537" s="3">
        <v>301</v>
      </c>
      <c r="I537" s="3">
        <v>14</v>
      </c>
      <c r="J537" s="3">
        <v>20</v>
      </c>
      <c r="K537" s="6" t="s">
        <v>13</v>
      </c>
      <c r="L537" s="3">
        <f t="shared" si="31"/>
        <v>806</v>
      </c>
      <c r="M537" s="5">
        <f t="shared" si="32"/>
        <v>0.37344913151364767</v>
      </c>
      <c r="N537" s="3"/>
      <c r="Q537" s="3">
        <v>3</v>
      </c>
      <c r="R537" s="3">
        <v>12</v>
      </c>
      <c r="S537" s="6" t="s">
        <v>13</v>
      </c>
      <c r="T537" s="3">
        <v>906</v>
      </c>
      <c r="U537" s="5">
        <v>0.19977924944812361</v>
      </c>
    </row>
    <row r="538" spans="2:21">
      <c r="B538" s="3">
        <v>9</v>
      </c>
      <c r="C538" s="3">
        <v>21</v>
      </c>
      <c r="D538" s="6" t="s">
        <v>13</v>
      </c>
      <c r="E538" s="3">
        <v>800</v>
      </c>
      <c r="F538" s="3">
        <v>100</v>
      </c>
      <c r="I538" s="3">
        <v>9</v>
      </c>
      <c r="J538" s="3">
        <v>21</v>
      </c>
      <c r="K538" s="6" t="s">
        <v>13</v>
      </c>
      <c r="L538" s="3">
        <f t="shared" si="31"/>
        <v>800</v>
      </c>
      <c r="M538" s="5">
        <f t="shared" si="32"/>
        <v>0.125</v>
      </c>
      <c r="N538" s="3"/>
      <c r="Q538" s="3">
        <v>27</v>
      </c>
      <c r="R538" s="3">
        <v>34</v>
      </c>
      <c r="S538" s="6" t="s">
        <v>13</v>
      </c>
      <c r="T538" s="3">
        <v>304</v>
      </c>
      <c r="U538" s="5">
        <v>0.20065789473684212</v>
      </c>
    </row>
    <row r="539" spans="2:21">
      <c r="B539" s="3">
        <v>17</v>
      </c>
      <c r="C539" s="3">
        <v>42</v>
      </c>
      <c r="D539" s="6" t="s">
        <v>13</v>
      </c>
      <c r="E539" s="3">
        <v>800</v>
      </c>
      <c r="F539" s="3">
        <v>213</v>
      </c>
      <c r="I539" s="3">
        <v>17</v>
      </c>
      <c r="J539" s="3">
        <v>42</v>
      </c>
      <c r="K539" s="6" t="s">
        <v>13</v>
      </c>
      <c r="L539" s="3">
        <f t="shared" si="31"/>
        <v>800</v>
      </c>
      <c r="M539" s="5">
        <f t="shared" si="32"/>
        <v>0.26624999999999999</v>
      </c>
      <c r="N539" s="3"/>
      <c r="Q539" s="3">
        <v>27</v>
      </c>
      <c r="R539" s="3">
        <v>26</v>
      </c>
      <c r="S539" s="6" t="s">
        <v>13</v>
      </c>
      <c r="T539" s="3">
        <v>783</v>
      </c>
      <c r="U539" s="5">
        <v>0.20561941251596424</v>
      </c>
    </row>
    <row r="540" spans="2:21">
      <c r="B540" s="3">
        <v>23</v>
      </c>
      <c r="C540" s="3">
        <v>20</v>
      </c>
      <c r="D540" s="6" t="s">
        <v>13</v>
      </c>
      <c r="E540" s="3">
        <v>787</v>
      </c>
      <c r="F540" s="3">
        <v>50</v>
      </c>
      <c r="I540" s="3">
        <v>23</v>
      </c>
      <c r="J540" s="3">
        <v>20</v>
      </c>
      <c r="K540" s="6" t="s">
        <v>13</v>
      </c>
      <c r="L540" s="3">
        <f t="shared" si="31"/>
        <v>787</v>
      </c>
      <c r="M540" s="5">
        <f t="shared" si="32"/>
        <v>6.353240152477764E-2</v>
      </c>
      <c r="N540" s="3"/>
      <c r="Q540" s="3">
        <v>10</v>
      </c>
      <c r="R540" s="3">
        <v>11</v>
      </c>
      <c r="S540" s="6" t="s">
        <v>13</v>
      </c>
      <c r="T540" s="3">
        <v>1026</v>
      </c>
      <c r="U540" s="5">
        <v>0.20565302144249512</v>
      </c>
    </row>
    <row r="541" spans="2:21">
      <c r="B541" s="3">
        <v>27</v>
      </c>
      <c r="C541" s="3">
        <v>26</v>
      </c>
      <c r="D541" s="6" t="s">
        <v>13</v>
      </c>
      <c r="E541" s="3">
        <v>783</v>
      </c>
      <c r="F541" s="3">
        <v>161</v>
      </c>
      <c r="I541" s="3">
        <v>27</v>
      </c>
      <c r="J541" s="3">
        <v>26</v>
      </c>
      <c r="K541" s="6" t="s">
        <v>13</v>
      </c>
      <c r="L541" s="3">
        <f t="shared" si="31"/>
        <v>783</v>
      </c>
      <c r="M541" s="5">
        <f t="shared" si="32"/>
        <v>0.20561941251596424</v>
      </c>
      <c r="N541" s="3"/>
      <c r="Q541" s="3">
        <v>26</v>
      </c>
      <c r="R541" s="3">
        <v>4</v>
      </c>
      <c r="S541" s="6" t="s">
        <v>13</v>
      </c>
      <c r="T541" s="3">
        <v>1254</v>
      </c>
      <c r="U541" s="5">
        <v>0.20893141945773525</v>
      </c>
    </row>
    <row r="542" spans="2:21">
      <c r="B542" s="3">
        <v>12</v>
      </c>
      <c r="C542" s="3">
        <v>3</v>
      </c>
      <c r="D542" s="6" t="s">
        <v>13</v>
      </c>
      <c r="E542" s="3">
        <v>780</v>
      </c>
      <c r="F542" s="3">
        <v>31</v>
      </c>
      <c r="I542" s="3">
        <v>12</v>
      </c>
      <c r="J542" s="3">
        <v>3</v>
      </c>
      <c r="K542" s="6" t="s">
        <v>13</v>
      </c>
      <c r="L542" s="3">
        <f t="shared" si="31"/>
        <v>780</v>
      </c>
      <c r="M542" s="5">
        <f t="shared" si="32"/>
        <v>3.9743589743589741E-2</v>
      </c>
      <c r="N542" s="3"/>
      <c r="Q542" s="3">
        <v>8</v>
      </c>
      <c r="R542" s="3">
        <v>44</v>
      </c>
      <c r="S542" s="6" t="s">
        <v>13</v>
      </c>
      <c r="T542" s="3">
        <v>651</v>
      </c>
      <c r="U542" s="5">
        <v>0.21351766513056836</v>
      </c>
    </row>
    <row r="543" spans="2:21">
      <c r="B543" s="3">
        <v>10</v>
      </c>
      <c r="C543" s="3">
        <v>33</v>
      </c>
      <c r="D543" s="6" t="s">
        <v>13</v>
      </c>
      <c r="E543" s="3">
        <v>779</v>
      </c>
      <c r="F543" s="3">
        <v>326</v>
      </c>
      <c r="I543" s="3">
        <v>10</v>
      </c>
      <c r="J543" s="3">
        <v>33</v>
      </c>
      <c r="K543" s="6" t="s">
        <v>13</v>
      </c>
      <c r="L543" s="3">
        <f t="shared" ref="L543:L606" si="33">E543</f>
        <v>779</v>
      </c>
      <c r="M543" s="5">
        <f t="shared" ref="M543:M606" si="34">F543/E543</f>
        <v>0.41848523748395378</v>
      </c>
      <c r="N543" s="3"/>
      <c r="Q543" s="3">
        <v>20</v>
      </c>
      <c r="R543" s="3">
        <v>4</v>
      </c>
      <c r="S543" s="6" t="s">
        <v>13</v>
      </c>
      <c r="T543" s="3">
        <v>1427</v>
      </c>
      <c r="U543" s="5">
        <v>0.21373510861948142</v>
      </c>
    </row>
    <row r="544" spans="2:21">
      <c r="B544" s="3">
        <v>27</v>
      </c>
      <c r="C544" s="3">
        <v>8</v>
      </c>
      <c r="D544" s="6" t="s">
        <v>13</v>
      </c>
      <c r="E544" s="3">
        <v>779</v>
      </c>
      <c r="F544" s="3">
        <v>442</v>
      </c>
      <c r="I544" s="3">
        <v>27</v>
      </c>
      <c r="J544" s="3">
        <v>8</v>
      </c>
      <c r="K544" s="6" t="s">
        <v>13</v>
      </c>
      <c r="L544" s="3">
        <f t="shared" si="33"/>
        <v>779</v>
      </c>
      <c r="M544" s="5">
        <f t="shared" si="34"/>
        <v>0.56739409499358151</v>
      </c>
      <c r="N544" s="3"/>
      <c r="Q544" s="3">
        <v>16</v>
      </c>
      <c r="R544" s="3">
        <v>28</v>
      </c>
      <c r="S544" s="6" t="s">
        <v>13</v>
      </c>
      <c r="T544" s="3">
        <v>334</v>
      </c>
      <c r="U544" s="5">
        <v>0.21556886227544911</v>
      </c>
    </row>
    <row r="545" spans="2:21">
      <c r="B545" s="3">
        <v>19</v>
      </c>
      <c r="C545" s="3">
        <v>12</v>
      </c>
      <c r="D545" s="6" t="s">
        <v>13</v>
      </c>
      <c r="E545" s="3">
        <v>774</v>
      </c>
      <c r="F545" s="3">
        <v>343</v>
      </c>
      <c r="I545" s="3">
        <v>19</v>
      </c>
      <c r="J545" s="3">
        <v>12</v>
      </c>
      <c r="K545" s="6" t="s">
        <v>13</v>
      </c>
      <c r="L545" s="3">
        <f t="shared" si="33"/>
        <v>774</v>
      </c>
      <c r="M545" s="5">
        <f t="shared" si="34"/>
        <v>0.44315245478036175</v>
      </c>
      <c r="N545" s="3"/>
      <c r="Q545" s="3">
        <v>4</v>
      </c>
      <c r="R545" s="3">
        <v>43</v>
      </c>
      <c r="S545" s="6" t="s">
        <v>13</v>
      </c>
      <c r="T545" s="3">
        <v>886</v>
      </c>
      <c r="U545" s="5">
        <v>0.21783295711060949</v>
      </c>
    </row>
    <row r="546" spans="2:21">
      <c r="B546" s="3">
        <v>30</v>
      </c>
      <c r="C546" s="3">
        <v>42</v>
      </c>
      <c r="D546" s="6" t="s">
        <v>13</v>
      </c>
      <c r="E546" s="3">
        <v>769</v>
      </c>
      <c r="F546" s="3">
        <v>230</v>
      </c>
      <c r="I546" s="3">
        <v>30</v>
      </c>
      <c r="J546" s="3">
        <v>42</v>
      </c>
      <c r="K546" s="6" t="s">
        <v>13</v>
      </c>
      <c r="L546" s="3">
        <f t="shared" si="33"/>
        <v>769</v>
      </c>
      <c r="M546" s="5">
        <f t="shared" si="34"/>
        <v>0.29908972691807545</v>
      </c>
      <c r="N546" s="3"/>
      <c r="Q546" s="3">
        <v>21</v>
      </c>
      <c r="R546" s="3">
        <v>47</v>
      </c>
      <c r="S546" s="6" t="s">
        <v>13</v>
      </c>
      <c r="T546" s="3">
        <v>707</v>
      </c>
      <c r="U546" s="5">
        <v>0.22065063649222066</v>
      </c>
    </row>
    <row r="547" spans="2:21">
      <c r="B547" s="3">
        <v>7</v>
      </c>
      <c r="C547" s="3">
        <v>10</v>
      </c>
      <c r="D547" s="6" t="s">
        <v>13</v>
      </c>
      <c r="E547" s="3">
        <v>764</v>
      </c>
      <c r="F547" s="3">
        <v>310</v>
      </c>
      <c r="I547" s="3">
        <v>7</v>
      </c>
      <c r="J547" s="3">
        <v>10</v>
      </c>
      <c r="K547" s="6" t="s">
        <v>13</v>
      </c>
      <c r="L547" s="3">
        <f t="shared" si="33"/>
        <v>764</v>
      </c>
      <c r="M547" s="5">
        <f t="shared" si="34"/>
        <v>0.40575916230366493</v>
      </c>
      <c r="N547" s="3"/>
      <c r="Q547" s="3">
        <v>18</v>
      </c>
      <c r="R547" s="3">
        <v>34</v>
      </c>
      <c r="S547" s="6" t="s">
        <v>13</v>
      </c>
      <c r="T547" s="3">
        <v>967</v>
      </c>
      <c r="U547" s="5">
        <v>0.2233712512926577</v>
      </c>
    </row>
    <row r="548" spans="2:21">
      <c r="B548" s="3">
        <v>9</v>
      </c>
      <c r="C548" s="3">
        <v>39</v>
      </c>
      <c r="D548" s="6" t="s">
        <v>13</v>
      </c>
      <c r="E548" s="3">
        <v>759</v>
      </c>
      <c r="F548" s="3">
        <v>177</v>
      </c>
      <c r="I548" s="3">
        <v>9</v>
      </c>
      <c r="J548" s="3">
        <v>39</v>
      </c>
      <c r="K548" s="6" t="s">
        <v>13</v>
      </c>
      <c r="L548" s="3">
        <f t="shared" si="33"/>
        <v>759</v>
      </c>
      <c r="M548" s="5">
        <f t="shared" si="34"/>
        <v>0.233201581027668</v>
      </c>
      <c r="N548" s="3"/>
      <c r="Q548" s="3">
        <v>28</v>
      </c>
      <c r="R548" s="3">
        <v>12</v>
      </c>
      <c r="S548" s="6" t="s">
        <v>13</v>
      </c>
      <c r="T548" s="3">
        <v>734</v>
      </c>
      <c r="U548" s="5">
        <v>0.22343324250681199</v>
      </c>
    </row>
    <row r="549" spans="2:21">
      <c r="B549" s="3">
        <v>6</v>
      </c>
      <c r="C549" s="3">
        <v>16</v>
      </c>
      <c r="D549" s="6" t="s">
        <v>13</v>
      </c>
      <c r="E549" s="3">
        <v>756</v>
      </c>
      <c r="F549" s="3">
        <v>483</v>
      </c>
      <c r="I549" s="3">
        <v>6</v>
      </c>
      <c r="J549" s="3">
        <v>16</v>
      </c>
      <c r="K549" s="6" t="s">
        <v>13</v>
      </c>
      <c r="L549" s="3">
        <f t="shared" si="33"/>
        <v>756</v>
      </c>
      <c r="M549" s="5">
        <f t="shared" si="34"/>
        <v>0.63888888888888884</v>
      </c>
      <c r="N549" s="3"/>
      <c r="Q549" s="3">
        <v>4</v>
      </c>
      <c r="R549" s="3">
        <v>8</v>
      </c>
      <c r="S549" s="6" t="s">
        <v>13</v>
      </c>
      <c r="T549" s="3">
        <v>1079</v>
      </c>
      <c r="U549" s="5">
        <v>0.22520852641334568</v>
      </c>
    </row>
    <row r="550" spans="2:21">
      <c r="B550" s="3">
        <v>23</v>
      </c>
      <c r="C550" s="3">
        <v>30</v>
      </c>
      <c r="D550" s="6" t="s">
        <v>13</v>
      </c>
      <c r="E550" s="3">
        <v>755</v>
      </c>
      <c r="F550" s="3">
        <v>376</v>
      </c>
      <c r="I550" s="3">
        <v>23</v>
      </c>
      <c r="J550" s="3">
        <v>30</v>
      </c>
      <c r="K550" s="6" t="s">
        <v>13</v>
      </c>
      <c r="L550" s="3">
        <f t="shared" si="33"/>
        <v>755</v>
      </c>
      <c r="M550" s="5">
        <f t="shared" si="34"/>
        <v>0.49801324503311256</v>
      </c>
      <c r="N550" s="3"/>
      <c r="Q550" s="3">
        <v>26</v>
      </c>
      <c r="R550" s="3">
        <v>27</v>
      </c>
      <c r="S550" s="6" t="s">
        <v>13</v>
      </c>
      <c r="T550" s="3">
        <v>655</v>
      </c>
      <c r="U550" s="5">
        <v>0.22748091603053436</v>
      </c>
    </row>
    <row r="551" spans="2:21">
      <c r="B551" s="3">
        <v>19</v>
      </c>
      <c r="C551" s="3">
        <v>45</v>
      </c>
      <c r="D551" s="6" t="s">
        <v>13</v>
      </c>
      <c r="E551" s="3">
        <v>748</v>
      </c>
      <c r="F551" s="3">
        <v>220</v>
      </c>
      <c r="I551" s="3">
        <v>19</v>
      </c>
      <c r="J551" s="3">
        <v>45</v>
      </c>
      <c r="K551" s="6" t="s">
        <v>13</v>
      </c>
      <c r="L551" s="3">
        <f t="shared" si="33"/>
        <v>748</v>
      </c>
      <c r="M551" s="5">
        <f t="shared" si="34"/>
        <v>0.29411764705882354</v>
      </c>
      <c r="N551" s="3"/>
      <c r="Q551" s="3">
        <v>9</v>
      </c>
      <c r="R551" s="3">
        <v>39</v>
      </c>
      <c r="S551" s="6" t="s">
        <v>13</v>
      </c>
      <c r="T551" s="3">
        <v>759</v>
      </c>
      <c r="U551" s="5">
        <v>0.233201581027668</v>
      </c>
    </row>
    <row r="552" spans="2:21">
      <c r="B552" s="3">
        <v>23</v>
      </c>
      <c r="C552" s="3">
        <v>46</v>
      </c>
      <c r="D552" s="6" t="s">
        <v>13</v>
      </c>
      <c r="E552" s="3">
        <v>736</v>
      </c>
      <c r="F552" s="3">
        <v>110</v>
      </c>
      <c r="I552" s="3">
        <v>23</v>
      </c>
      <c r="J552" s="3">
        <v>46</v>
      </c>
      <c r="K552" s="6" t="s">
        <v>13</v>
      </c>
      <c r="L552" s="3">
        <f t="shared" si="33"/>
        <v>736</v>
      </c>
      <c r="M552" s="5">
        <f t="shared" si="34"/>
        <v>0.14945652173913043</v>
      </c>
      <c r="N552" s="3"/>
      <c r="Q552" s="3">
        <v>24</v>
      </c>
      <c r="R552" s="3">
        <v>6</v>
      </c>
      <c r="S552" s="6" t="s">
        <v>13</v>
      </c>
      <c r="T552" s="3">
        <v>1110</v>
      </c>
      <c r="U552" s="5">
        <v>0.23423423423423423</v>
      </c>
    </row>
    <row r="553" spans="2:21">
      <c r="B553" s="3">
        <v>28</v>
      </c>
      <c r="C553" s="3">
        <v>12</v>
      </c>
      <c r="D553" s="6" t="s">
        <v>13</v>
      </c>
      <c r="E553" s="3">
        <v>734</v>
      </c>
      <c r="F553" s="3">
        <v>164</v>
      </c>
      <c r="I553" s="3">
        <v>28</v>
      </c>
      <c r="J553" s="3">
        <v>12</v>
      </c>
      <c r="K553" s="6" t="s">
        <v>13</v>
      </c>
      <c r="L553" s="3">
        <f t="shared" si="33"/>
        <v>734</v>
      </c>
      <c r="M553" s="5">
        <f t="shared" si="34"/>
        <v>0.22343324250681199</v>
      </c>
      <c r="N553" s="3"/>
      <c r="Q553" s="3">
        <v>18</v>
      </c>
      <c r="R553" s="3">
        <v>42</v>
      </c>
      <c r="S553" s="6" t="s">
        <v>13</v>
      </c>
      <c r="T553" s="3">
        <v>473</v>
      </c>
      <c r="U553" s="5">
        <v>0.23678646934460887</v>
      </c>
    </row>
    <row r="554" spans="2:21">
      <c r="B554" s="3">
        <v>21</v>
      </c>
      <c r="C554" s="3">
        <v>47</v>
      </c>
      <c r="D554" s="6" t="s">
        <v>13</v>
      </c>
      <c r="E554" s="3">
        <v>707</v>
      </c>
      <c r="F554" s="3">
        <v>156</v>
      </c>
      <c r="I554" s="3">
        <v>21</v>
      </c>
      <c r="J554" s="3">
        <v>47</v>
      </c>
      <c r="K554" s="6" t="s">
        <v>13</v>
      </c>
      <c r="L554" s="3">
        <f t="shared" si="33"/>
        <v>707</v>
      </c>
      <c r="M554" s="5">
        <f t="shared" si="34"/>
        <v>0.22065063649222066</v>
      </c>
      <c r="N554" s="3"/>
      <c r="Q554" s="3">
        <v>20</v>
      </c>
      <c r="R554" s="3">
        <v>40</v>
      </c>
      <c r="S554" s="6" t="s">
        <v>13</v>
      </c>
      <c r="T554" s="3">
        <v>545</v>
      </c>
      <c r="U554" s="5">
        <v>0.24220183486238533</v>
      </c>
    </row>
    <row r="555" spans="2:21">
      <c r="B555" s="3">
        <v>29</v>
      </c>
      <c r="C555" s="3">
        <v>44</v>
      </c>
      <c r="D555" s="6" t="s">
        <v>13</v>
      </c>
      <c r="E555" s="3">
        <v>707</v>
      </c>
      <c r="F555" s="3">
        <v>606</v>
      </c>
      <c r="I555" s="3">
        <v>29</v>
      </c>
      <c r="J555" s="3">
        <v>44</v>
      </c>
      <c r="K555" s="6" t="s">
        <v>13</v>
      </c>
      <c r="L555" s="3">
        <f t="shared" si="33"/>
        <v>707</v>
      </c>
      <c r="M555" s="5">
        <f t="shared" si="34"/>
        <v>0.8571428571428571</v>
      </c>
      <c r="N555" s="3"/>
      <c r="Q555" s="3">
        <v>27</v>
      </c>
      <c r="R555" s="3">
        <v>4</v>
      </c>
      <c r="S555" s="6" t="s">
        <v>13</v>
      </c>
      <c r="T555" s="3">
        <v>355</v>
      </c>
      <c r="U555" s="5">
        <v>0.25352112676056338</v>
      </c>
    </row>
    <row r="556" spans="2:21">
      <c r="B556" s="3">
        <v>14</v>
      </c>
      <c r="C556" s="3">
        <v>10</v>
      </c>
      <c r="D556" s="6" t="s">
        <v>13</v>
      </c>
      <c r="E556" s="3">
        <v>705</v>
      </c>
      <c r="F556" s="3">
        <v>184</v>
      </c>
      <c r="I556" s="3">
        <v>14</v>
      </c>
      <c r="J556" s="3">
        <v>10</v>
      </c>
      <c r="K556" s="6" t="s">
        <v>13</v>
      </c>
      <c r="L556" s="3">
        <f t="shared" si="33"/>
        <v>705</v>
      </c>
      <c r="M556" s="5">
        <f t="shared" si="34"/>
        <v>0.26099290780141843</v>
      </c>
      <c r="N556" s="3"/>
      <c r="Q556" s="3">
        <v>14</v>
      </c>
      <c r="R556" s="3">
        <v>10</v>
      </c>
      <c r="S556" s="6" t="s">
        <v>13</v>
      </c>
      <c r="T556" s="3">
        <v>705</v>
      </c>
      <c r="U556" s="5">
        <v>0.26099290780141843</v>
      </c>
    </row>
    <row r="557" spans="2:21">
      <c r="B557" s="3">
        <v>25</v>
      </c>
      <c r="C557" s="3">
        <v>42</v>
      </c>
      <c r="D557" s="6" t="s">
        <v>13</v>
      </c>
      <c r="E557" s="3">
        <v>701</v>
      </c>
      <c r="F557" s="3">
        <v>404</v>
      </c>
      <c r="I557" s="3">
        <v>25</v>
      </c>
      <c r="J557" s="3">
        <v>42</v>
      </c>
      <c r="K557" s="6" t="s">
        <v>13</v>
      </c>
      <c r="L557" s="3">
        <f t="shared" si="33"/>
        <v>701</v>
      </c>
      <c r="M557" s="5">
        <f t="shared" si="34"/>
        <v>0.5763195435092725</v>
      </c>
      <c r="N557" s="3"/>
      <c r="Q557" s="3">
        <v>19</v>
      </c>
      <c r="R557" s="3">
        <v>21</v>
      </c>
      <c r="S557" s="6" t="s">
        <v>13</v>
      </c>
      <c r="T557" s="3">
        <v>1040</v>
      </c>
      <c r="U557" s="5">
        <v>0.26538461538461539</v>
      </c>
    </row>
    <row r="558" spans="2:21">
      <c r="B558" s="3">
        <v>11</v>
      </c>
      <c r="C558" s="3">
        <v>32</v>
      </c>
      <c r="D558" s="6" t="s">
        <v>13</v>
      </c>
      <c r="E558" s="3">
        <v>699</v>
      </c>
      <c r="F558" s="3">
        <v>41</v>
      </c>
      <c r="I558" s="3">
        <v>11</v>
      </c>
      <c r="J558" s="3">
        <v>32</v>
      </c>
      <c r="K558" s="6" t="s">
        <v>13</v>
      </c>
      <c r="L558" s="3">
        <f t="shared" si="33"/>
        <v>699</v>
      </c>
      <c r="M558" s="5">
        <f t="shared" si="34"/>
        <v>5.8655221745350504E-2</v>
      </c>
      <c r="N558" s="3"/>
      <c r="Q558" s="3">
        <v>17</v>
      </c>
      <c r="R558" s="3">
        <v>42</v>
      </c>
      <c r="S558" s="6" t="s">
        <v>13</v>
      </c>
      <c r="T558" s="3">
        <v>800</v>
      </c>
      <c r="U558" s="5">
        <v>0.26624999999999999</v>
      </c>
    </row>
    <row r="559" spans="2:21">
      <c r="B559" s="3">
        <v>26</v>
      </c>
      <c r="C559" s="3">
        <v>39</v>
      </c>
      <c r="D559" s="6" t="s">
        <v>13</v>
      </c>
      <c r="E559" s="3">
        <v>699</v>
      </c>
      <c r="F559" s="3">
        <v>92</v>
      </c>
      <c r="I559" s="3">
        <v>26</v>
      </c>
      <c r="J559" s="3">
        <v>39</v>
      </c>
      <c r="K559" s="6" t="s">
        <v>13</v>
      </c>
      <c r="L559" s="3">
        <f t="shared" si="33"/>
        <v>699</v>
      </c>
      <c r="M559" s="5">
        <f t="shared" si="34"/>
        <v>0.13161659513590845</v>
      </c>
      <c r="N559" s="3"/>
      <c r="Q559" s="3">
        <v>27</v>
      </c>
      <c r="R559" s="3">
        <v>28</v>
      </c>
      <c r="S559" s="6" t="s">
        <v>13</v>
      </c>
      <c r="T559" s="3">
        <v>1025</v>
      </c>
      <c r="U559" s="5">
        <v>0.26731707317073172</v>
      </c>
    </row>
    <row r="560" spans="2:21">
      <c r="B560" s="3">
        <v>27</v>
      </c>
      <c r="C560" s="3">
        <v>13</v>
      </c>
      <c r="D560" s="6" t="s">
        <v>13</v>
      </c>
      <c r="E560" s="3">
        <v>698</v>
      </c>
      <c r="F560" s="3">
        <v>249</v>
      </c>
      <c r="I560" s="3">
        <v>27</v>
      </c>
      <c r="J560" s="3">
        <v>13</v>
      </c>
      <c r="K560" s="6" t="s">
        <v>13</v>
      </c>
      <c r="L560" s="3">
        <f t="shared" si="33"/>
        <v>698</v>
      </c>
      <c r="M560" s="5">
        <f t="shared" si="34"/>
        <v>0.35673352435530087</v>
      </c>
      <c r="N560" s="3"/>
      <c r="Q560" s="3">
        <v>19</v>
      </c>
      <c r="R560" s="3">
        <v>16</v>
      </c>
      <c r="S560" s="6" t="s">
        <v>13</v>
      </c>
      <c r="T560" s="3">
        <v>818</v>
      </c>
      <c r="U560" s="5">
        <v>0.26772616136919314</v>
      </c>
    </row>
    <row r="561" spans="2:21">
      <c r="B561" s="3">
        <v>12</v>
      </c>
      <c r="C561" s="3">
        <v>19</v>
      </c>
      <c r="D561" s="6" t="s">
        <v>13</v>
      </c>
      <c r="E561" s="3">
        <v>697</v>
      </c>
      <c r="F561" s="3">
        <v>94</v>
      </c>
      <c r="I561" s="3">
        <v>12</v>
      </c>
      <c r="J561" s="3">
        <v>19</v>
      </c>
      <c r="K561" s="6" t="s">
        <v>13</v>
      </c>
      <c r="L561" s="3">
        <f t="shared" si="33"/>
        <v>697</v>
      </c>
      <c r="M561" s="5">
        <f t="shared" si="34"/>
        <v>0.13486370157819225</v>
      </c>
      <c r="N561" s="3"/>
      <c r="Q561" s="3">
        <v>19</v>
      </c>
      <c r="R561" s="3">
        <v>39</v>
      </c>
      <c r="S561" s="6" t="s">
        <v>13</v>
      </c>
      <c r="T561" s="3">
        <v>1046</v>
      </c>
      <c r="U561" s="5">
        <v>0.26864244741873805</v>
      </c>
    </row>
    <row r="562" spans="2:21">
      <c r="B562" s="3">
        <v>7</v>
      </c>
      <c r="C562" s="3">
        <v>29</v>
      </c>
      <c r="D562" s="6" t="s">
        <v>13</v>
      </c>
      <c r="E562" s="3">
        <v>682</v>
      </c>
      <c r="F562" s="3">
        <v>348</v>
      </c>
      <c r="I562" s="3">
        <v>7</v>
      </c>
      <c r="J562" s="3">
        <v>29</v>
      </c>
      <c r="K562" s="6" t="s">
        <v>13</v>
      </c>
      <c r="L562" s="3">
        <f t="shared" si="33"/>
        <v>682</v>
      </c>
      <c r="M562" s="5">
        <f t="shared" si="34"/>
        <v>0.51026392961876832</v>
      </c>
      <c r="N562" s="3"/>
      <c r="Q562" s="3">
        <v>19</v>
      </c>
      <c r="R562" s="3">
        <v>30</v>
      </c>
      <c r="S562" s="6" t="s">
        <v>13</v>
      </c>
      <c r="T562" s="3">
        <v>331</v>
      </c>
      <c r="U562" s="5">
        <v>0.26888217522658608</v>
      </c>
    </row>
    <row r="563" spans="2:21">
      <c r="B563" s="3">
        <v>18</v>
      </c>
      <c r="C563" s="3">
        <v>15</v>
      </c>
      <c r="D563" s="6" t="s">
        <v>13</v>
      </c>
      <c r="E563" s="3">
        <v>682</v>
      </c>
      <c r="F563" s="3">
        <v>49</v>
      </c>
      <c r="I563" s="3">
        <v>18</v>
      </c>
      <c r="J563" s="3">
        <v>15</v>
      </c>
      <c r="K563" s="6" t="s">
        <v>13</v>
      </c>
      <c r="L563" s="3">
        <f t="shared" si="33"/>
        <v>682</v>
      </c>
      <c r="M563" s="5">
        <f t="shared" si="34"/>
        <v>7.1847507331378305E-2</v>
      </c>
      <c r="N563" s="3"/>
      <c r="Q563" s="3">
        <v>14</v>
      </c>
      <c r="R563" s="3">
        <v>36</v>
      </c>
      <c r="S563" s="6" t="s">
        <v>13</v>
      </c>
      <c r="T563" s="3">
        <v>286</v>
      </c>
      <c r="U563" s="5">
        <v>0.26923076923076922</v>
      </c>
    </row>
    <row r="564" spans="2:21">
      <c r="B564" s="3">
        <v>12</v>
      </c>
      <c r="C564" s="3">
        <v>40</v>
      </c>
      <c r="D564" s="6" t="s">
        <v>13</v>
      </c>
      <c r="E564" s="3">
        <v>679</v>
      </c>
      <c r="F564" s="3">
        <v>245</v>
      </c>
      <c r="I564" s="3">
        <v>12</v>
      </c>
      <c r="J564" s="3">
        <v>40</v>
      </c>
      <c r="K564" s="6" t="s">
        <v>13</v>
      </c>
      <c r="L564" s="3">
        <f t="shared" si="33"/>
        <v>679</v>
      </c>
      <c r="M564" s="5">
        <f t="shared" si="34"/>
        <v>0.36082474226804123</v>
      </c>
      <c r="N564" s="3"/>
      <c r="Q564" s="3">
        <v>10</v>
      </c>
      <c r="R564" s="3">
        <v>7</v>
      </c>
      <c r="S564" s="6" t="s">
        <v>13</v>
      </c>
      <c r="T564" s="3">
        <v>814</v>
      </c>
      <c r="U564" s="5">
        <v>0.2714987714987715</v>
      </c>
    </row>
    <row r="565" spans="2:21">
      <c r="B565" s="3">
        <v>14</v>
      </c>
      <c r="C565" s="3">
        <v>11</v>
      </c>
      <c r="D565" s="6" t="s">
        <v>13</v>
      </c>
      <c r="E565" s="3">
        <v>674</v>
      </c>
      <c r="F565" s="3">
        <v>408</v>
      </c>
      <c r="I565" s="3">
        <v>14</v>
      </c>
      <c r="J565" s="3">
        <v>11</v>
      </c>
      <c r="K565" s="6" t="s">
        <v>13</v>
      </c>
      <c r="L565" s="3">
        <f t="shared" si="33"/>
        <v>674</v>
      </c>
      <c r="M565" s="5">
        <f t="shared" si="34"/>
        <v>0.60534124629080122</v>
      </c>
      <c r="N565" s="3"/>
      <c r="Q565" s="3">
        <v>11</v>
      </c>
      <c r="R565" s="3">
        <v>29</v>
      </c>
      <c r="S565" s="6" t="s">
        <v>13</v>
      </c>
      <c r="T565" s="3">
        <v>1296</v>
      </c>
      <c r="U565" s="5">
        <v>0.27391975308641975</v>
      </c>
    </row>
    <row r="566" spans="2:21">
      <c r="B566" s="3">
        <v>28</v>
      </c>
      <c r="C566" s="3">
        <v>14</v>
      </c>
      <c r="D566" s="6" t="s">
        <v>13</v>
      </c>
      <c r="E566" s="3">
        <v>673</v>
      </c>
      <c r="F566" s="3">
        <v>518</v>
      </c>
      <c r="I566" s="3">
        <v>28</v>
      </c>
      <c r="J566" s="3">
        <v>14</v>
      </c>
      <c r="K566" s="6" t="s">
        <v>13</v>
      </c>
      <c r="L566" s="3">
        <f t="shared" si="33"/>
        <v>673</v>
      </c>
      <c r="M566" s="5">
        <f t="shared" si="34"/>
        <v>0.76968796433878162</v>
      </c>
      <c r="N566" s="3"/>
      <c r="Q566" s="3">
        <v>21</v>
      </c>
      <c r="R566" s="3">
        <v>16</v>
      </c>
      <c r="S566" s="6" t="s">
        <v>13</v>
      </c>
      <c r="T566" s="3">
        <v>1138</v>
      </c>
      <c r="U566" s="5">
        <v>0.27416520210896311</v>
      </c>
    </row>
    <row r="567" spans="2:21">
      <c r="B567" s="3">
        <v>9</v>
      </c>
      <c r="C567" s="3">
        <v>20</v>
      </c>
      <c r="D567" s="6" t="s">
        <v>13</v>
      </c>
      <c r="E567" s="3">
        <v>666</v>
      </c>
      <c r="F567" s="3">
        <v>216</v>
      </c>
      <c r="I567" s="3">
        <v>9</v>
      </c>
      <c r="J567" s="3">
        <v>20</v>
      </c>
      <c r="K567" s="6" t="s">
        <v>13</v>
      </c>
      <c r="L567" s="3">
        <f t="shared" si="33"/>
        <v>666</v>
      </c>
      <c r="M567" s="5">
        <f t="shared" si="34"/>
        <v>0.32432432432432434</v>
      </c>
      <c r="N567" s="3"/>
      <c r="Q567" s="3">
        <v>9</v>
      </c>
      <c r="R567" s="3">
        <v>37</v>
      </c>
      <c r="S567" s="6" t="s">
        <v>13</v>
      </c>
      <c r="T567" s="3">
        <v>390</v>
      </c>
      <c r="U567" s="5">
        <v>0.27692307692307694</v>
      </c>
    </row>
    <row r="568" spans="2:21">
      <c r="B568" s="3">
        <v>4</v>
      </c>
      <c r="C568" s="3">
        <v>13</v>
      </c>
      <c r="D568" s="6" t="s">
        <v>13</v>
      </c>
      <c r="E568" s="3">
        <v>658</v>
      </c>
      <c r="F568" s="3">
        <v>55</v>
      </c>
      <c r="I568" s="3">
        <v>4</v>
      </c>
      <c r="J568" s="3">
        <v>13</v>
      </c>
      <c r="K568" s="6" t="s">
        <v>13</v>
      </c>
      <c r="L568" s="3">
        <f t="shared" si="33"/>
        <v>658</v>
      </c>
      <c r="M568" s="5">
        <f t="shared" si="34"/>
        <v>8.3586626139817627E-2</v>
      </c>
      <c r="N568" s="3"/>
      <c r="Q568" s="3">
        <v>14</v>
      </c>
      <c r="R568" s="3">
        <v>21</v>
      </c>
      <c r="S568" s="6" t="s">
        <v>13</v>
      </c>
      <c r="T568" s="3">
        <v>864</v>
      </c>
      <c r="U568" s="5">
        <v>0.27777777777777779</v>
      </c>
    </row>
    <row r="569" spans="2:21">
      <c r="B569" s="3">
        <v>8</v>
      </c>
      <c r="C569" s="3">
        <v>17</v>
      </c>
      <c r="D569" s="6" t="s">
        <v>13</v>
      </c>
      <c r="E569" s="3">
        <v>655</v>
      </c>
      <c r="F569" s="3">
        <v>127</v>
      </c>
      <c r="I569" s="3">
        <v>8</v>
      </c>
      <c r="J569" s="3">
        <v>17</v>
      </c>
      <c r="K569" s="6" t="s">
        <v>13</v>
      </c>
      <c r="L569" s="3">
        <f t="shared" si="33"/>
        <v>655</v>
      </c>
      <c r="M569" s="5">
        <f t="shared" si="34"/>
        <v>0.19389312977099238</v>
      </c>
      <c r="N569" s="3"/>
      <c r="Q569" s="3">
        <v>21</v>
      </c>
      <c r="R569" s="3">
        <v>26</v>
      </c>
      <c r="S569" s="6" t="s">
        <v>13</v>
      </c>
      <c r="T569" s="3">
        <v>314</v>
      </c>
      <c r="U569" s="5">
        <v>0.28025477707006369</v>
      </c>
    </row>
    <row r="570" spans="2:21">
      <c r="B570" s="3">
        <v>26</v>
      </c>
      <c r="C570" s="3">
        <v>27</v>
      </c>
      <c r="D570" s="6" t="s">
        <v>13</v>
      </c>
      <c r="E570" s="3">
        <v>655</v>
      </c>
      <c r="F570" s="3">
        <v>149</v>
      </c>
      <c r="I570" s="3">
        <v>26</v>
      </c>
      <c r="J570" s="3">
        <v>27</v>
      </c>
      <c r="K570" s="6" t="s">
        <v>13</v>
      </c>
      <c r="L570" s="3">
        <f t="shared" si="33"/>
        <v>655</v>
      </c>
      <c r="M570" s="5">
        <f t="shared" si="34"/>
        <v>0.22748091603053436</v>
      </c>
      <c r="N570" s="3"/>
      <c r="Q570" s="3">
        <v>11</v>
      </c>
      <c r="R570" s="3">
        <v>4</v>
      </c>
      <c r="S570" s="6" t="s">
        <v>13</v>
      </c>
      <c r="T570" s="3">
        <v>1001</v>
      </c>
      <c r="U570" s="5">
        <v>0.28671328671328672</v>
      </c>
    </row>
    <row r="571" spans="2:21">
      <c r="B571" s="3">
        <v>20</v>
      </c>
      <c r="C571" s="3">
        <v>16</v>
      </c>
      <c r="D571" s="6" t="s">
        <v>13</v>
      </c>
      <c r="E571" s="3">
        <v>654</v>
      </c>
      <c r="F571" s="3">
        <v>60</v>
      </c>
      <c r="I571" s="3">
        <v>20</v>
      </c>
      <c r="J571" s="3">
        <v>16</v>
      </c>
      <c r="K571" s="6" t="s">
        <v>13</v>
      </c>
      <c r="L571" s="3">
        <f t="shared" si="33"/>
        <v>654</v>
      </c>
      <c r="M571" s="5">
        <f t="shared" si="34"/>
        <v>9.1743119266055051E-2</v>
      </c>
      <c r="N571" s="3"/>
      <c r="Q571" s="3">
        <v>19</v>
      </c>
      <c r="R571" s="3">
        <v>45</v>
      </c>
      <c r="S571" s="6" t="s">
        <v>13</v>
      </c>
      <c r="T571" s="3">
        <v>748</v>
      </c>
      <c r="U571" s="5">
        <v>0.29411764705882354</v>
      </c>
    </row>
    <row r="572" spans="2:21">
      <c r="B572" s="3">
        <v>15</v>
      </c>
      <c r="C572" s="3">
        <v>43</v>
      </c>
      <c r="D572" s="6" t="s">
        <v>13</v>
      </c>
      <c r="E572" s="3">
        <v>652</v>
      </c>
      <c r="F572" s="3">
        <v>421</v>
      </c>
      <c r="I572" s="3">
        <v>15</v>
      </c>
      <c r="J572" s="3">
        <v>43</v>
      </c>
      <c r="K572" s="6" t="s">
        <v>13</v>
      </c>
      <c r="L572" s="3">
        <f t="shared" si="33"/>
        <v>652</v>
      </c>
      <c r="M572" s="5">
        <f t="shared" si="34"/>
        <v>0.64570552147239269</v>
      </c>
      <c r="N572" s="3"/>
      <c r="Q572" s="3">
        <v>30</v>
      </c>
      <c r="R572" s="3">
        <v>42</v>
      </c>
      <c r="S572" s="6" t="s">
        <v>13</v>
      </c>
      <c r="T572" s="3">
        <v>769</v>
      </c>
      <c r="U572" s="5">
        <v>0.29908972691807545</v>
      </c>
    </row>
    <row r="573" spans="2:21">
      <c r="B573" s="3">
        <v>17</v>
      </c>
      <c r="C573" s="3">
        <v>27</v>
      </c>
      <c r="D573" s="6" t="s">
        <v>13</v>
      </c>
      <c r="E573" s="3">
        <v>652</v>
      </c>
      <c r="F573" s="3">
        <v>35</v>
      </c>
      <c r="I573" s="3">
        <v>17</v>
      </c>
      <c r="J573" s="3">
        <v>27</v>
      </c>
      <c r="K573" s="6" t="s">
        <v>13</v>
      </c>
      <c r="L573" s="3">
        <f t="shared" si="33"/>
        <v>652</v>
      </c>
      <c r="M573" s="5">
        <f t="shared" si="34"/>
        <v>5.3680981595092027E-2</v>
      </c>
      <c r="N573" s="3"/>
      <c r="Q573" s="3">
        <v>11</v>
      </c>
      <c r="R573" s="3">
        <v>18</v>
      </c>
      <c r="S573" s="6" t="s">
        <v>13</v>
      </c>
      <c r="T573" s="3">
        <v>547</v>
      </c>
      <c r="U573" s="5">
        <v>0.30530164533820842</v>
      </c>
    </row>
    <row r="574" spans="2:21">
      <c r="B574" s="3">
        <v>8</v>
      </c>
      <c r="C574" s="3">
        <v>44</v>
      </c>
      <c r="D574" s="6" t="s">
        <v>13</v>
      </c>
      <c r="E574" s="3">
        <v>651</v>
      </c>
      <c r="F574" s="3">
        <v>139</v>
      </c>
      <c r="I574" s="3">
        <v>8</v>
      </c>
      <c r="J574" s="3">
        <v>44</v>
      </c>
      <c r="K574" s="6" t="s">
        <v>13</v>
      </c>
      <c r="L574" s="3">
        <f t="shared" si="33"/>
        <v>651</v>
      </c>
      <c r="M574" s="5">
        <f t="shared" si="34"/>
        <v>0.21351766513056836</v>
      </c>
      <c r="N574" s="3"/>
      <c r="Q574" s="3">
        <v>5</v>
      </c>
      <c r="R574" s="3">
        <v>46</v>
      </c>
      <c r="S574" s="6" t="s">
        <v>13</v>
      </c>
      <c r="T574" s="3">
        <v>296</v>
      </c>
      <c r="U574" s="5">
        <v>0.30743243243243246</v>
      </c>
    </row>
    <row r="575" spans="2:21">
      <c r="B575" s="3">
        <v>7</v>
      </c>
      <c r="C575" s="3">
        <v>3</v>
      </c>
      <c r="D575" s="6" t="s">
        <v>13</v>
      </c>
      <c r="E575" s="3">
        <v>643</v>
      </c>
      <c r="F575" s="3">
        <v>465</v>
      </c>
      <c r="I575" s="3">
        <v>7</v>
      </c>
      <c r="J575" s="3">
        <v>3</v>
      </c>
      <c r="K575" s="6" t="s">
        <v>13</v>
      </c>
      <c r="L575" s="3">
        <f t="shared" si="33"/>
        <v>643</v>
      </c>
      <c r="M575" s="5">
        <f t="shared" si="34"/>
        <v>0.7231726283048211</v>
      </c>
      <c r="N575" s="3"/>
      <c r="Q575" s="3">
        <v>26</v>
      </c>
      <c r="R575" s="3">
        <v>25</v>
      </c>
      <c r="S575" s="6" t="s">
        <v>13</v>
      </c>
      <c r="T575" s="3">
        <v>601</v>
      </c>
      <c r="U575" s="5">
        <v>0.30782029950083195</v>
      </c>
    </row>
    <row r="576" spans="2:21">
      <c r="B576" s="3">
        <v>7</v>
      </c>
      <c r="C576" s="3">
        <v>9</v>
      </c>
      <c r="D576" s="6" t="s">
        <v>13</v>
      </c>
      <c r="E576" s="3">
        <v>642</v>
      </c>
      <c r="F576" s="3">
        <v>88</v>
      </c>
      <c r="I576" s="3">
        <v>7</v>
      </c>
      <c r="J576" s="3">
        <v>9</v>
      </c>
      <c r="K576" s="6" t="s">
        <v>13</v>
      </c>
      <c r="L576" s="3">
        <f t="shared" si="33"/>
        <v>642</v>
      </c>
      <c r="M576" s="5">
        <f t="shared" si="34"/>
        <v>0.13707165109034267</v>
      </c>
      <c r="N576" s="3"/>
      <c r="Q576" s="3">
        <v>14</v>
      </c>
      <c r="R576" s="3">
        <v>37</v>
      </c>
      <c r="S576" s="6" t="s">
        <v>13</v>
      </c>
      <c r="T576" s="3">
        <v>1612</v>
      </c>
      <c r="U576" s="5">
        <v>0.30831265508684863</v>
      </c>
    </row>
    <row r="577" spans="2:21">
      <c r="B577" s="3">
        <v>9</v>
      </c>
      <c r="C577" s="3">
        <v>45</v>
      </c>
      <c r="D577" s="6" t="s">
        <v>13</v>
      </c>
      <c r="E577" s="3">
        <v>632</v>
      </c>
      <c r="F577" s="3">
        <v>372</v>
      </c>
      <c r="I577" s="3">
        <v>9</v>
      </c>
      <c r="J577" s="3">
        <v>45</v>
      </c>
      <c r="K577" s="6" t="s">
        <v>13</v>
      </c>
      <c r="L577" s="3">
        <f t="shared" si="33"/>
        <v>632</v>
      </c>
      <c r="M577" s="5">
        <f t="shared" si="34"/>
        <v>0.58860759493670889</v>
      </c>
      <c r="N577" s="3"/>
      <c r="Q577" s="3">
        <v>4</v>
      </c>
      <c r="R577" s="3">
        <v>15</v>
      </c>
      <c r="S577" s="6" t="s">
        <v>13</v>
      </c>
      <c r="T577" s="3">
        <v>557</v>
      </c>
      <c r="U577" s="5">
        <v>0.31238779174147219</v>
      </c>
    </row>
    <row r="578" spans="2:21">
      <c r="B578" s="3">
        <v>14</v>
      </c>
      <c r="C578" s="3">
        <v>44</v>
      </c>
      <c r="D578" s="6" t="s">
        <v>13</v>
      </c>
      <c r="E578" s="3">
        <v>631</v>
      </c>
      <c r="F578" s="3">
        <v>55</v>
      </c>
      <c r="I578" s="3">
        <v>14</v>
      </c>
      <c r="J578" s="3">
        <v>44</v>
      </c>
      <c r="K578" s="6" t="s">
        <v>13</v>
      </c>
      <c r="L578" s="3">
        <f t="shared" si="33"/>
        <v>631</v>
      </c>
      <c r="M578" s="5">
        <f t="shared" si="34"/>
        <v>8.7163232963549928E-2</v>
      </c>
      <c r="N578" s="3"/>
      <c r="Q578" s="3">
        <v>28</v>
      </c>
      <c r="R578" s="3">
        <v>5</v>
      </c>
      <c r="S578" s="6" t="s">
        <v>13</v>
      </c>
      <c r="T578" s="3">
        <v>993</v>
      </c>
      <c r="U578" s="5">
        <v>0.3152064451158107</v>
      </c>
    </row>
    <row r="579" spans="2:21">
      <c r="B579" s="3">
        <v>11</v>
      </c>
      <c r="C579" s="3">
        <v>33</v>
      </c>
      <c r="D579" s="6" t="s">
        <v>13</v>
      </c>
      <c r="E579" s="3">
        <v>630</v>
      </c>
      <c r="F579" s="3">
        <v>210</v>
      </c>
      <c r="I579" s="3">
        <v>11</v>
      </c>
      <c r="J579" s="3">
        <v>33</v>
      </c>
      <c r="K579" s="6" t="s">
        <v>13</v>
      </c>
      <c r="L579" s="3">
        <f t="shared" si="33"/>
        <v>630</v>
      </c>
      <c r="M579" s="5">
        <f t="shared" si="34"/>
        <v>0.33333333333333331</v>
      </c>
      <c r="N579" s="3"/>
      <c r="Q579" s="3">
        <v>19</v>
      </c>
      <c r="R579" s="3">
        <v>23</v>
      </c>
      <c r="S579" s="6" t="s">
        <v>13</v>
      </c>
      <c r="T579" s="3">
        <v>341</v>
      </c>
      <c r="U579" s="5">
        <v>0.32258064516129031</v>
      </c>
    </row>
    <row r="580" spans="2:21">
      <c r="B580" s="3">
        <v>28</v>
      </c>
      <c r="C580" s="3">
        <v>7</v>
      </c>
      <c r="D580" s="6" t="s">
        <v>13</v>
      </c>
      <c r="E580" s="3">
        <v>628</v>
      </c>
      <c r="F580" s="3">
        <v>284</v>
      </c>
      <c r="I580" s="3">
        <v>28</v>
      </c>
      <c r="J580" s="3">
        <v>7</v>
      </c>
      <c r="K580" s="6" t="s">
        <v>13</v>
      </c>
      <c r="L580" s="3">
        <f t="shared" si="33"/>
        <v>628</v>
      </c>
      <c r="M580" s="5">
        <f t="shared" si="34"/>
        <v>0.45222929936305734</v>
      </c>
      <c r="N580" s="3"/>
      <c r="Q580" s="3">
        <v>9</v>
      </c>
      <c r="R580" s="3">
        <v>20</v>
      </c>
      <c r="S580" s="6" t="s">
        <v>13</v>
      </c>
      <c r="T580" s="3">
        <v>666</v>
      </c>
      <c r="U580" s="5">
        <v>0.32432432432432434</v>
      </c>
    </row>
    <row r="581" spans="2:21">
      <c r="B581" s="3">
        <v>22</v>
      </c>
      <c r="C581" s="3">
        <v>41</v>
      </c>
      <c r="D581" s="6" t="s">
        <v>13</v>
      </c>
      <c r="E581" s="3">
        <v>617</v>
      </c>
      <c r="F581" s="3">
        <v>340</v>
      </c>
      <c r="I581" s="3">
        <v>22</v>
      </c>
      <c r="J581" s="3">
        <v>41</v>
      </c>
      <c r="K581" s="6" t="s">
        <v>13</v>
      </c>
      <c r="L581" s="3">
        <f t="shared" si="33"/>
        <v>617</v>
      </c>
      <c r="M581" s="5">
        <f t="shared" si="34"/>
        <v>0.55105348460291737</v>
      </c>
      <c r="N581" s="3"/>
      <c r="Q581" s="3">
        <v>28</v>
      </c>
      <c r="R581" s="3">
        <v>31</v>
      </c>
      <c r="S581" s="6" t="s">
        <v>13</v>
      </c>
      <c r="T581" s="3">
        <v>1481</v>
      </c>
      <c r="U581" s="5">
        <v>0.32478055367994596</v>
      </c>
    </row>
    <row r="582" spans="2:21">
      <c r="B582" s="3">
        <v>19</v>
      </c>
      <c r="C582" s="3">
        <v>10</v>
      </c>
      <c r="D582" s="6" t="s">
        <v>13</v>
      </c>
      <c r="E582" s="3">
        <v>616</v>
      </c>
      <c r="F582" s="3">
        <v>480</v>
      </c>
      <c r="I582" s="3">
        <v>19</v>
      </c>
      <c r="J582" s="3">
        <v>10</v>
      </c>
      <c r="K582" s="6" t="s">
        <v>13</v>
      </c>
      <c r="L582" s="3">
        <f t="shared" si="33"/>
        <v>616</v>
      </c>
      <c r="M582" s="5">
        <f t="shared" si="34"/>
        <v>0.77922077922077926</v>
      </c>
      <c r="N582" s="3"/>
      <c r="Q582" s="3">
        <v>14</v>
      </c>
      <c r="R582" s="3">
        <v>7</v>
      </c>
      <c r="S582" s="6" t="s">
        <v>13</v>
      </c>
      <c r="T582" s="3">
        <v>910</v>
      </c>
      <c r="U582" s="5">
        <v>0.32637362637362638</v>
      </c>
    </row>
    <row r="583" spans="2:21">
      <c r="B583" s="3">
        <v>17</v>
      </c>
      <c r="C583" s="3">
        <v>36</v>
      </c>
      <c r="D583" s="6" t="s">
        <v>13</v>
      </c>
      <c r="E583" s="3">
        <v>615</v>
      </c>
      <c r="F583" s="3">
        <v>319</v>
      </c>
      <c r="I583" s="3">
        <v>17</v>
      </c>
      <c r="J583" s="3">
        <v>36</v>
      </c>
      <c r="K583" s="6" t="s">
        <v>13</v>
      </c>
      <c r="L583" s="3">
        <f t="shared" si="33"/>
        <v>615</v>
      </c>
      <c r="M583" s="5">
        <f t="shared" si="34"/>
        <v>0.5186991869918699</v>
      </c>
      <c r="N583" s="3"/>
      <c r="Q583" s="3">
        <v>11</v>
      </c>
      <c r="R583" s="3">
        <v>33</v>
      </c>
      <c r="S583" s="6" t="s">
        <v>13</v>
      </c>
      <c r="T583" s="3">
        <v>630</v>
      </c>
      <c r="U583" s="5">
        <v>0.33333333333333331</v>
      </c>
    </row>
    <row r="584" spans="2:21">
      <c r="B584" s="3">
        <v>4</v>
      </c>
      <c r="C584" s="3">
        <v>6</v>
      </c>
      <c r="D584" s="6" t="s">
        <v>13</v>
      </c>
      <c r="E584" s="3">
        <v>614</v>
      </c>
      <c r="F584" s="3">
        <v>412</v>
      </c>
      <c r="I584" s="3">
        <v>4</v>
      </c>
      <c r="J584" s="3">
        <v>6</v>
      </c>
      <c r="K584" s="6" t="s">
        <v>13</v>
      </c>
      <c r="L584" s="3">
        <f t="shared" si="33"/>
        <v>614</v>
      </c>
      <c r="M584" s="5">
        <f t="shared" si="34"/>
        <v>0.67100977198697065</v>
      </c>
      <c r="N584" s="3"/>
      <c r="Q584" s="3">
        <v>18</v>
      </c>
      <c r="R584" s="3">
        <v>39</v>
      </c>
      <c r="S584" s="6" t="s">
        <v>13</v>
      </c>
      <c r="T584" s="3">
        <v>322</v>
      </c>
      <c r="U584" s="5">
        <v>0.33540372670807456</v>
      </c>
    </row>
    <row r="585" spans="2:21">
      <c r="B585" s="3">
        <v>26</v>
      </c>
      <c r="C585" s="3">
        <v>26</v>
      </c>
      <c r="D585" s="6" t="s">
        <v>13</v>
      </c>
      <c r="E585" s="3">
        <v>612</v>
      </c>
      <c r="F585" s="3">
        <v>38</v>
      </c>
      <c r="I585" s="3">
        <v>26</v>
      </c>
      <c r="J585" s="3">
        <v>26</v>
      </c>
      <c r="K585" s="6" t="s">
        <v>13</v>
      </c>
      <c r="L585" s="3">
        <f t="shared" si="33"/>
        <v>612</v>
      </c>
      <c r="M585" s="5">
        <f t="shared" si="34"/>
        <v>6.2091503267973858E-2</v>
      </c>
      <c r="N585" s="3"/>
      <c r="Q585" s="3">
        <v>28</v>
      </c>
      <c r="R585" s="3">
        <v>21</v>
      </c>
      <c r="S585" s="6" t="s">
        <v>13</v>
      </c>
      <c r="T585" s="3">
        <v>1271</v>
      </c>
      <c r="U585" s="5">
        <v>0.34775767112509837</v>
      </c>
    </row>
    <row r="586" spans="2:21">
      <c r="B586" s="3">
        <v>7</v>
      </c>
      <c r="C586" s="3">
        <v>13</v>
      </c>
      <c r="D586" s="6" t="s">
        <v>13</v>
      </c>
      <c r="E586" s="3">
        <v>609</v>
      </c>
      <c r="F586" s="3">
        <v>31</v>
      </c>
      <c r="I586" s="3">
        <v>7</v>
      </c>
      <c r="J586" s="3">
        <v>13</v>
      </c>
      <c r="K586" s="6" t="s">
        <v>13</v>
      </c>
      <c r="L586" s="3">
        <f t="shared" si="33"/>
        <v>609</v>
      </c>
      <c r="M586" s="5">
        <f t="shared" si="34"/>
        <v>5.090311986863711E-2</v>
      </c>
      <c r="N586" s="3"/>
      <c r="Q586" s="3">
        <v>24</v>
      </c>
      <c r="R586" s="3">
        <v>18</v>
      </c>
      <c r="S586" s="6" t="s">
        <v>13</v>
      </c>
      <c r="T586" s="3">
        <v>1232</v>
      </c>
      <c r="U586" s="5">
        <v>0.35146103896103897</v>
      </c>
    </row>
    <row r="587" spans="2:21">
      <c r="B587" s="3">
        <v>21</v>
      </c>
      <c r="C587" s="3">
        <v>13</v>
      </c>
      <c r="D587" s="6" t="s">
        <v>13</v>
      </c>
      <c r="E587" s="3">
        <v>607</v>
      </c>
      <c r="F587" s="3">
        <v>44</v>
      </c>
      <c r="I587" s="3">
        <v>21</v>
      </c>
      <c r="J587" s="3">
        <v>13</v>
      </c>
      <c r="K587" s="6" t="s">
        <v>13</v>
      </c>
      <c r="L587" s="3">
        <f t="shared" si="33"/>
        <v>607</v>
      </c>
      <c r="M587" s="5">
        <f t="shared" si="34"/>
        <v>7.248764415156507E-2</v>
      </c>
      <c r="N587" s="3"/>
      <c r="Q587" s="3">
        <v>9</v>
      </c>
      <c r="R587" s="3">
        <v>40</v>
      </c>
      <c r="S587" s="6" t="s">
        <v>13</v>
      </c>
      <c r="T587" s="3">
        <v>946</v>
      </c>
      <c r="U587" s="5">
        <v>0.35200845665961944</v>
      </c>
    </row>
    <row r="588" spans="2:21">
      <c r="B588" s="3">
        <v>11</v>
      </c>
      <c r="C588" s="3">
        <v>15</v>
      </c>
      <c r="D588" s="6" t="s">
        <v>13</v>
      </c>
      <c r="E588" s="3">
        <v>605</v>
      </c>
      <c r="F588" s="3">
        <v>226</v>
      </c>
      <c r="I588" s="3">
        <v>11</v>
      </c>
      <c r="J588" s="3">
        <v>15</v>
      </c>
      <c r="K588" s="6" t="s">
        <v>13</v>
      </c>
      <c r="L588" s="3">
        <f t="shared" si="33"/>
        <v>605</v>
      </c>
      <c r="M588" s="5">
        <f t="shared" si="34"/>
        <v>0.37355371900826445</v>
      </c>
      <c r="N588" s="3"/>
      <c r="Q588" s="3">
        <v>24</v>
      </c>
      <c r="R588" s="3">
        <v>42</v>
      </c>
      <c r="S588" s="6" t="s">
        <v>13</v>
      </c>
      <c r="T588" s="3">
        <v>1122</v>
      </c>
      <c r="U588" s="5">
        <v>0.35204991087344029</v>
      </c>
    </row>
    <row r="589" spans="2:21">
      <c r="B589" s="3">
        <v>23</v>
      </c>
      <c r="C589" s="3">
        <v>10</v>
      </c>
      <c r="D589" s="6" t="s">
        <v>13</v>
      </c>
      <c r="E589" s="3">
        <v>602</v>
      </c>
      <c r="F589" s="3">
        <v>331</v>
      </c>
      <c r="I589" s="3">
        <v>23</v>
      </c>
      <c r="J589" s="3">
        <v>10</v>
      </c>
      <c r="K589" s="6" t="s">
        <v>13</v>
      </c>
      <c r="L589" s="3">
        <f t="shared" si="33"/>
        <v>602</v>
      </c>
      <c r="M589" s="5">
        <f t="shared" si="34"/>
        <v>0.54983388704318936</v>
      </c>
      <c r="N589" s="3"/>
      <c r="Q589" s="3">
        <v>26</v>
      </c>
      <c r="R589" s="3">
        <v>35</v>
      </c>
      <c r="S589" s="6" t="s">
        <v>13</v>
      </c>
      <c r="T589" s="3">
        <v>376</v>
      </c>
      <c r="U589" s="5">
        <v>0.35638297872340424</v>
      </c>
    </row>
    <row r="590" spans="2:21">
      <c r="B590" s="3">
        <v>26</v>
      </c>
      <c r="C590" s="3">
        <v>25</v>
      </c>
      <c r="D590" s="6" t="s">
        <v>13</v>
      </c>
      <c r="E590" s="3">
        <v>601</v>
      </c>
      <c r="F590" s="3">
        <v>185</v>
      </c>
      <c r="I590" s="3">
        <v>26</v>
      </c>
      <c r="J590" s="3">
        <v>25</v>
      </c>
      <c r="K590" s="6" t="s">
        <v>13</v>
      </c>
      <c r="L590" s="3">
        <f t="shared" si="33"/>
        <v>601</v>
      </c>
      <c r="M590" s="5">
        <f t="shared" si="34"/>
        <v>0.30782029950083195</v>
      </c>
      <c r="N590" s="3"/>
      <c r="Q590" s="3">
        <v>25</v>
      </c>
      <c r="R590" s="3">
        <v>14</v>
      </c>
      <c r="S590" s="6" t="s">
        <v>13</v>
      </c>
      <c r="T590" s="3">
        <v>993</v>
      </c>
      <c r="U590" s="5">
        <v>0.35649546827794559</v>
      </c>
    </row>
    <row r="591" spans="2:21">
      <c r="B591" s="3">
        <v>13</v>
      </c>
      <c r="C591" s="3">
        <v>13</v>
      </c>
      <c r="D591" s="6" t="s">
        <v>13</v>
      </c>
      <c r="E591" s="3">
        <v>598</v>
      </c>
      <c r="F591" s="3">
        <v>492</v>
      </c>
      <c r="I591" s="3">
        <v>13</v>
      </c>
      <c r="J591" s="3">
        <v>13</v>
      </c>
      <c r="K591" s="6" t="s">
        <v>13</v>
      </c>
      <c r="L591" s="3">
        <f t="shared" si="33"/>
        <v>598</v>
      </c>
      <c r="M591" s="5">
        <f t="shared" si="34"/>
        <v>0.82274247491638797</v>
      </c>
      <c r="N591" s="3"/>
      <c r="Q591" s="3">
        <v>27</v>
      </c>
      <c r="R591" s="3">
        <v>13</v>
      </c>
      <c r="S591" s="6" t="s">
        <v>13</v>
      </c>
      <c r="T591" s="3">
        <v>698</v>
      </c>
      <c r="U591" s="5">
        <v>0.35673352435530087</v>
      </c>
    </row>
    <row r="592" spans="2:21">
      <c r="B592" s="3">
        <v>13</v>
      </c>
      <c r="C592" s="3">
        <v>37</v>
      </c>
      <c r="D592" s="6" t="s">
        <v>13</v>
      </c>
      <c r="E592" s="3">
        <v>594</v>
      </c>
      <c r="F592" s="3">
        <v>60</v>
      </c>
      <c r="I592" s="3">
        <v>13</v>
      </c>
      <c r="J592" s="3">
        <v>37</v>
      </c>
      <c r="K592" s="6" t="s">
        <v>13</v>
      </c>
      <c r="L592" s="3">
        <f t="shared" si="33"/>
        <v>594</v>
      </c>
      <c r="M592" s="5">
        <f t="shared" si="34"/>
        <v>0.10101010101010101</v>
      </c>
      <c r="N592" s="3"/>
      <c r="Q592" s="3">
        <v>10</v>
      </c>
      <c r="R592" s="3">
        <v>41</v>
      </c>
      <c r="S592" s="6" t="s">
        <v>13</v>
      </c>
      <c r="T592" s="3">
        <v>1854</v>
      </c>
      <c r="U592" s="5">
        <v>0.35922330097087379</v>
      </c>
    </row>
    <row r="593" spans="2:21">
      <c r="B593" s="3">
        <v>10</v>
      </c>
      <c r="C593" s="3">
        <v>38</v>
      </c>
      <c r="D593" s="6" t="s">
        <v>13</v>
      </c>
      <c r="E593" s="3">
        <v>591</v>
      </c>
      <c r="F593" s="3">
        <v>230</v>
      </c>
      <c r="I593" s="3">
        <v>10</v>
      </c>
      <c r="J593" s="3">
        <v>38</v>
      </c>
      <c r="K593" s="6" t="s">
        <v>13</v>
      </c>
      <c r="L593" s="3">
        <f t="shared" si="33"/>
        <v>591</v>
      </c>
      <c r="M593" s="5">
        <f t="shared" si="34"/>
        <v>0.38917089678510997</v>
      </c>
      <c r="N593" s="3"/>
      <c r="Q593" s="3">
        <v>9</v>
      </c>
      <c r="R593" s="3">
        <v>41</v>
      </c>
      <c r="S593" s="6" t="s">
        <v>13</v>
      </c>
      <c r="T593" s="3">
        <v>517</v>
      </c>
      <c r="U593" s="5">
        <v>0.35976789168278528</v>
      </c>
    </row>
    <row r="594" spans="2:21">
      <c r="B594" s="3">
        <v>8</v>
      </c>
      <c r="C594" s="3">
        <v>38</v>
      </c>
      <c r="D594" s="6" t="s">
        <v>13</v>
      </c>
      <c r="E594" s="3">
        <v>587</v>
      </c>
      <c r="F594" s="3">
        <v>262</v>
      </c>
      <c r="I594" s="3">
        <v>8</v>
      </c>
      <c r="J594" s="3">
        <v>38</v>
      </c>
      <c r="K594" s="6" t="s">
        <v>13</v>
      </c>
      <c r="L594" s="3">
        <f t="shared" si="33"/>
        <v>587</v>
      </c>
      <c r="M594" s="5">
        <f t="shared" si="34"/>
        <v>0.44633730834752983</v>
      </c>
      <c r="N594" s="3"/>
      <c r="Q594" s="3">
        <v>12</v>
      </c>
      <c r="R594" s="3">
        <v>40</v>
      </c>
      <c r="S594" s="6" t="s">
        <v>13</v>
      </c>
      <c r="T594" s="3">
        <v>679</v>
      </c>
      <c r="U594" s="5">
        <v>0.36082474226804123</v>
      </c>
    </row>
    <row r="595" spans="2:21">
      <c r="B595" s="3">
        <v>8</v>
      </c>
      <c r="C595" s="3">
        <v>43</v>
      </c>
      <c r="D595" s="6" t="s">
        <v>13</v>
      </c>
      <c r="E595" s="3">
        <v>584</v>
      </c>
      <c r="F595" s="3">
        <v>45</v>
      </c>
      <c r="I595" s="3">
        <v>8</v>
      </c>
      <c r="J595" s="3">
        <v>43</v>
      </c>
      <c r="K595" s="6" t="s">
        <v>13</v>
      </c>
      <c r="L595" s="3">
        <f t="shared" si="33"/>
        <v>584</v>
      </c>
      <c r="M595" s="5">
        <f t="shared" si="34"/>
        <v>7.7054794520547948E-2</v>
      </c>
      <c r="N595" s="3"/>
      <c r="Q595" s="3">
        <v>4</v>
      </c>
      <c r="R595" s="3">
        <v>28</v>
      </c>
      <c r="S595" s="6" t="s">
        <v>13</v>
      </c>
      <c r="T595" s="3">
        <v>1319</v>
      </c>
      <c r="U595" s="5">
        <v>0.36542835481425323</v>
      </c>
    </row>
    <row r="596" spans="2:21">
      <c r="B596" s="3">
        <v>15</v>
      </c>
      <c r="C596" s="3">
        <v>16</v>
      </c>
      <c r="D596" s="6" t="s">
        <v>13</v>
      </c>
      <c r="E596" s="3">
        <v>584</v>
      </c>
      <c r="F596" s="3">
        <v>511</v>
      </c>
      <c r="I596" s="3">
        <v>15</v>
      </c>
      <c r="J596" s="3">
        <v>16</v>
      </c>
      <c r="K596" s="6" t="s">
        <v>13</v>
      </c>
      <c r="L596" s="3">
        <f t="shared" si="33"/>
        <v>584</v>
      </c>
      <c r="M596" s="5">
        <f t="shared" si="34"/>
        <v>0.875</v>
      </c>
      <c r="N596" s="3"/>
      <c r="Q596" s="3">
        <v>26</v>
      </c>
      <c r="R596" s="3">
        <v>16</v>
      </c>
      <c r="S596" s="6" t="s">
        <v>13</v>
      </c>
      <c r="T596" s="3">
        <v>1108</v>
      </c>
      <c r="U596" s="5">
        <v>0.3655234657039711</v>
      </c>
    </row>
    <row r="597" spans="2:21">
      <c r="B597" s="3">
        <v>28</v>
      </c>
      <c r="C597" s="3">
        <v>15</v>
      </c>
      <c r="D597" s="6" t="s">
        <v>13</v>
      </c>
      <c r="E597" s="3">
        <v>581</v>
      </c>
      <c r="F597" s="3">
        <v>62</v>
      </c>
      <c r="I597" s="3">
        <v>28</v>
      </c>
      <c r="J597" s="3">
        <v>15</v>
      </c>
      <c r="K597" s="6" t="s">
        <v>13</v>
      </c>
      <c r="L597" s="3">
        <f t="shared" si="33"/>
        <v>581</v>
      </c>
      <c r="M597" s="5">
        <f t="shared" si="34"/>
        <v>0.10671256454388985</v>
      </c>
      <c r="N597" s="3"/>
      <c r="Q597" s="3">
        <v>26</v>
      </c>
      <c r="R597" s="3">
        <v>31</v>
      </c>
      <c r="S597" s="6" t="s">
        <v>13</v>
      </c>
      <c r="T597" s="3">
        <v>871</v>
      </c>
      <c r="U597" s="5">
        <v>0.36969001148105624</v>
      </c>
    </row>
    <row r="598" spans="2:21">
      <c r="B598" s="3">
        <v>5</v>
      </c>
      <c r="C598" s="3">
        <v>45</v>
      </c>
      <c r="D598" s="6" t="s">
        <v>13</v>
      </c>
      <c r="E598" s="3">
        <v>578</v>
      </c>
      <c r="F598" s="3">
        <v>293</v>
      </c>
      <c r="I598" s="3">
        <v>5</v>
      </c>
      <c r="J598" s="3">
        <v>45</v>
      </c>
      <c r="K598" s="6" t="s">
        <v>13</v>
      </c>
      <c r="L598" s="3">
        <f t="shared" si="33"/>
        <v>578</v>
      </c>
      <c r="M598" s="5">
        <f t="shared" si="34"/>
        <v>0.50692041522491349</v>
      </c>
      <c r="N598" s="3"/>
      <c r="Q598" s="3">
        <v>14</v>
      </c>
      <c r="R598" s="3">
        <v>20</v>
      </c>
      <c r="S598" s="6" t="s">
        <v>13</v>
      </c>
      <c r="T598" s="3">
        <v>806</v>
      </c>
      <c r="U598" s="5">
        <v>0.37344913151364767</v>
      </c>
    </row>
    <row r="599" spans="2:21">
      <c r="B599" s="3">
        <v>23</v>
      </c>
      <c r="C599" s="3">
        <v>5</v>
      </c>
      <c r="D599" s="6" t="s">
        <v>13</v>
      </c>
      <c r="E599" s="3">
        <v>566</v>
      </c>
      <c r="F599" s="3">
        <v>93</v>
      </c>
      <c r="I599" s="3">
        <v>23</v>
      </c>
      <c r="J599" s="3">
        <v>5</v>
      </c>
      <c r="K599" s="6" t="s">
        <v>13</v>
      </c>
      <c r="L599" s="3">
        <f t="shared" si="33"/>
        <v>566</v>
      </c>
      <c r="M599" s="5">
        <f t="shared" si="34"/>
        <v>0.16431095406360424</v>
      </c>
      <c r="N599" s="3"/>
      <c r="Q599" s="3">
        <v>11</v>
      </c>
      <c r="R599" s="3">
        <v>15</v>
      </c>
      <c r="S599" s="6" t="s">
        <v>13</v>
      </c>
      <c r="T599" s="3">
        <v>605</v>
      </c>
      <c r="U599" s="5">
        <v>0.37355371900826445</v>
      </c>
    </row>
    <row r="600" spans="2:21">
      <c r="B600" s="3">
        <v>27</v>
      </c>
      <c r="C600" s="3">
        <v>24</v>
      </c>
      <c r="D600" s="6" t="s">
        <v>13</v>
      </c>
      <c r="E600" s="3">
        <v>561</v>
      </c>
      <c r="F600" s="3">
        <v>16</v>
      </c>
      <c r="I600" s="3">
        <v>27</v>
      </c>
      <c r="J600" s="3">
        <v>24</v>
      </c>
      <c r="K600" s="6" t="s">
        <v>13</v>
      </c>
      <c r="L600" s="3">
        <f t="shared" si="33"/>
        <v>561</v>
      </c>
      <c r="M600" s="5">
        <f t="shared" si="34"/>
        <v>2.8520499108734401E-2</v>
      </c>
      <c r="N600" s="3"/>
      <c r="Q600" s="3">
        <v>18</v>
      </c>
      <c r="R600" s="3">
        <v>13</v>
      </c>
      <c r="S600" s="6" t="s">
        <v>13</v>
      </c>
      <c r="T600" s="3">
        <v>1190</v>
      </c>
      <c r="U600" s="5">
        <v>0.38403361344537817</v>
      </c>
    </row>
    <row r="601" spans="2:21">
      <c r="B601" s="3">
        <v>4</v>
      </c>
      <c r="C601" s="3">
        <v>15</v>
      </c>
      <c r="D601" s="6" t="s">
        <v>13</v>
      </c>
      <c r="E601" s="3">
        <v>557</v>
      </c>
      <c r="F601" s="3">
        <v>174</v>
      </c>
      <c r="I601" s="3">
        <v>4</v>
      </c>
      <c r="J601" s="3">
        <v>15</v>
      </c>
      <c r="K601" s="6" t="s">
        <v>13</v>
      </c>
      <c r="L601" s="3">
        <f t="shared" si="33"/>
        <v>557</v>
      </c>
      <c r="M601" s="5">
        <f t="shared" si="34"/>
        <v>0.31238779174147219</v>
      </c>
      <c r="N601" s="3"/>
      <c r="Q601" s="3">
        <v>25</v>
      </c>
      <c r="R601" s="3">
        <v>8</v>
      </c>
      <c r="S601" s="6" t="s">
        <v>13</v>
      </c>
      <c r="T601" s="3">
        <v>348</v>
      </c>
      <c r="U601" s="5">
        <v>0.38505747126436779</v>
      </c>
    </row>
    <row r="602" spans="2:21">
      <c r="B602" s="3">
        <v>11</v>
      </c>
      <c r="C602" s="3">
        <v>18</v>
      </c>
      <c r="D602" s="6" t="s">
        <v>13</v>
      </c>
      <c r="E602" s="3">
        <v>547</v>
      </c>
      <c r="F602" s="3">
        <v>167</v>
      </c>
      <c r="I602" s="3">
        <v>11</v>
      </c>
      <c r="J602" s="3">
        <v>18</v>
      </c>
      <c r="K602" s="6" t="s">
        <v>13</v>
      </c>
      <c r="L602" s="3">
        <f t="shared" si="33"/>
        <v>547</v>
      </c>
      <c r="M602" s="5">
        <f t="shared" si="34"/>
        <v>0.30530164533820842</v>
      </c>
      <c r="N602" s="3"/>
      <c r="Q602" s="3">
        <v>3</v>
      </c>
      <c r="R602" s="3">
        <v>13</v>
      </c>
      <c r="S602" s="6" t="s">
        <v>13</v>
      </c>
      <c r="T602" s="3">
        <v>290</v>
      </c>
      <c r="U602" s="5">
        <v>0.38620689655172413</v>
      </c>
    </row>
    <row r="603" spans="2:21">
      <c r="B603" s="3">
        <v>17</v>
      </c>
      <c r="C603" s="3">
        <v>7</v>
      </c>
      <c r="D603" s="6" t="s">
        <v>13</v>
      </c>
      <c r="E603" s="3">
        <v>546</v>
      </c>
      <c r="F603" s="3">
        <v>102</v>
      </c>
      <c r="I603" s="3">
        <v>17</v>
      </c>
      <c r="J603" s="3">
        <v>7</v>
      </c>
      <c r="K603" s="6" t="s">
        <v>13</v>
      </c>
      <c r="L603" s="3">
        <f t="shared" si="33"/>
        <v>546</v>
      </c>
      <c r="M603" s="5">
        <f t="shared" si="34"/>
        <v>0.18681318681318682</v>
      </c>
      <c r="N603" s="3"/>
      <c r="Q603" s="3">
        <v>10</v>
      </c>
      <c r="R603" s="3">
        <v>38</v>
      </c>
      <c r="S603" s="6" t="s">
        <v>13</v>
      </c>
      <c r="T603" s="3">
        <v>591</v>
      </c>
      <c r="U603" s="5">
        <v>0.38917089678510997</v>
      </c>
    </row>
    <row r="604" spans="2:21">
      <c r="B604" s="3">
        <v>20</v>
      </c>
      <c r="C604" s="3">
        <v>40</v>
      </c>
      <c r="D604" s="6" t="s">
        <v>13</v>
      </c>
      <c r="E604" s="3">
        <v>545</v>
      </c>
      <c r="F604" s="3">
        <v>132</v>
      </c>
      <c r="I604" s="3">
        <v>20</v>
      </c>
      <c r="J604" s="3">
        <v>40</v>
      </c>
      <c r="K604" s="6" t="s">
        <v>13</v>
      </c>
      <c r="L604" s="3">
        <f t="shared" si="33"/>
        <v>545</v>
      </c>
      <c r="M604" s="5">
        <f t="shared" si="34"/>
        <v>0.24220183486238533</v>
      </c>
      <c r="N604" s="3"/>
      <c r="Q604" s="3">
        <v>8</v>
      </c>
      <c r="R604" s="3">
        <v>28</v>
      </c>
      <c r="S604" s="6" t="s">
        <v>13</v>
      </c>
      <c r="T604" s="3">
        <v>406</v>
      </c>
      <c r="U604" s="5">
        <v>0.39655172413793105</v>
      </c>
    </row>
    <row r="605" spans="2:21">
      <c r="B605" s="3">
        <v>25</v>
      </c>
      <c r="C605" s="3">
        <v>30</v>
      </c>
      <c r="D605" s="6" t="s">
        <v>13</v>
      </c>
      <c r="E605" s="3">
        <v>543</v>
      </c>
      <c r="F605" s="3">
        <v>62</v>
      </c>
      <c r="I605" s="3">
        <v>25</v>
      </c>
      <c r="J605" s="3">
        <v>30</v>
      </c>
      <c r="K605" s="6" t="s">
        <v>13</v>
      </c>
      <c r="L605" s="3">
        <f t="shared" si="33"/>
        <v>543</v>
      </c>
      <c r="M605" s="5">
        <f t="shared" si="34"/>
        <v>0.1141804788213628</v>
      </c>
      <c r="N605" s="3"/>
      <c r="Q605" s="3">
        <v>11</v>
      </c>
      <c r="R605" s="3">
        <v>21</v>
      </c>
      <c r="S605" s="6" t="s">
        <v>13</v>
      </c>
      <c r="T605" s="3">
        <v>1145</v>
      </c>
      <c r="U605" s="5">
        <v>0.39737991266375544</v>
      </c>
    </row>
    <row r="606" spans="2:21">
      <c r="B606" s="3">
        <v>28</v>
      </c>
      <c r="C606" s="3">
        <v>41</v>
      </c>
      <c r="D606" s="6" t="s">
        <v>13</v>
      </c>
      <c r="E606" s="3">
        <v>539</v>
      </c>
      <c r="F606" s="3">
        <v>60</v>
      </c>
      <c r="I606" s="3">
        <v>28</v>
      </c>
      <c r="J606" s="3">
        <v>41</v>
      </c>
      <c r="K606" s="6" t="s">
        <v>13</v>
      </c>
      <c r="L606" s="3">
        <f t="shared" si="33"/>
        <v>539</v>
      </c>
      <c r="M606" s="5">
        <f t="shared" si="34"/>
        <v>0.11131725417439703</v>
      </c>
      <c r="N606" s="3"/>
      <c r="Q606" s="3">
        <v>7</v>
      </c>
      <c r="R606" s="3">
        <v>10</v>
      </c>
      <c r="S606" s="6" t="s">
        <v>13</v>
      </c>
      <c r="T606" s="3">
        <v>764</v>
      </c>
      <c r="U606" s="5">
        <v>0.40575916230366493</v>
      </c>
    </row>
    <row r="607" spans="2:21">
      <c r="B607" s="3">
        <v>4</v>
      </c>
      <c r="C607" s="3">
        <v>27</v>
      </c>
      <c r="D607" s="6" t="s">
        <v>13</v>
      </c>
      <c r="E607" s="3">
        <v>536</v>
      </c>
      <c r="F607" s="3">
        <v>272</v>
      </c>
      <c r="I607" s="3">
        <v>4</v>
      </c>
      <c r="J607" s="3">
        <v>27</v>
      </c>
      <c r="K607" s="6" t="s">
        <v>13</v>
      </c>
      <c r="L607" s="3">
        <f t="shared" ref="L607:L670" si="35">E607</f>
        <v>536</v>
      </c>
      <c r="M607" s="5">
        <f t="shared" ref="M607:M670" si="36">F607/E607</f>
        <v>0.5074626865671642</v>
      </c>
      <c r="N607" s="3"/>
      <c r="Q607" s="3">
        <v>28</v>
      </c>
      <c r="R607" s="3">
        <v>18</v>
      </c>
      <c r="S607" s="6" t="s">
        <v>13</v>
      </c>
      <c r="T607" s="3">
        <v>1040</v>
      </c>
      <c r="U607" s="5">
        <v>0.4096153846153846</v>
      </c>
    </row>
    <row r="608" spans="2:21">
      <c r="B608" s="3">
        <v>3</v>
      </c>
      <c r="C608" s="3">
        <v>8</v>
      </c>
      <c r="D608" s="6" t="s">
        <v>13</v>
      </c>
      <c r="E608" s="3">
        <v>530</v>
      </c>
      <c r="F608" s="3">
        <v>21</v>
      </c>
      <c r="I608" s="3">
        <v>3</v>
      </c>
      <c r="J608" s="3">
        <v>8</v>
      </c>
      <c r="K608" s="6" t="s">
        <v>13</v>
      </c>
      <c r="L608" s="3">
        <f t="shared" si="35"/>
        <v>530</v>
      </c>
      <c r="M608" s="5">
        <f t="shared" si="36"/>
        <v>3.962264150943396E-2</v>
      </c>
      <c r="N608" s="3"/>
      <c r="Q608" s="3">
        <v>5</v>
      </c>
      <c r="R608" s="3">
        <v>25</v>
      </c>
      <c r="S608" s="6" t="s">
        <v>13</v>
      </c>
      <c r="T608" s="3">
        <v>527</v>
      </c>
      <c r="U608" s="5">
        <v>0.41555977229601521</v>
      </c>
    </row>
    <row r="609" spans="2:21">
      <c r="B609" s="3">
        <v>12</v>
      </c>
      <c r="C609" s="3">
        <v>13</v>
      </c>
      <c r="D609" s="6" t="s">
        <v>13</v>
      </c>
      <c r="E609" s="3">
        <v>529</v>
      </c>
      <c r="F609" s="3">
        <v>374</v>
      </c>
      <c r="I609" s="3">
        <v>12</v>
      </c>
      <c r="J609" s="3">
        <v>13</v>
      </c>
      <c r="K609" s="6" t="s">
        <v>13</v>
      </c>
      <c r="L609" s="3">
        <f t="shared" si="35"/>
        <v>529</v>
      </c>
      <c r="M609" s="5">
        <f t="shared" si="36"/>
        <v>0.70699432892249525</v>
      </c>
      <c r="N609" s="3"/>
      <c r="Q609" s="3">
        <v>10</v>
      </c>
      <c r="R609" s="3">
        <v>33</v>
      </c>
      <c r="S609" s="6" t="s">
        <v>13</v>
      </c>
      <c r="T609" s="3">
        <v>779</v>
      </c>
      <c r="U609" s="5">
        <v>0.41848523748395378</v>
      </c>
    </row>
    <row r="610" spans="2:21">
      <c r="B610" s="3">
        <v>5</v>
      </c>
      <c r="C610" s="3">
        <v>25</v>
      </c>
      <c r="D610" s="6" t="s">
        <v>13</v>
      </c>
      <c r="E610" s="3">
        <v>527</v>
      </c>
      <c r="F610" s="3">
        <v>219</v>
      </c>
      <c r="I610" s="3">
        <v>5</v>
      </c>
      <c r="J610" s="3">
        <v>25</v>
      </c>
      <c r="K610" s="6" t="s">
        <v>13</v>
      </c>
      <c r="L610" s="3">
        <f t="shared" si="35"/>
        <v>527</v>
      </c>
      <c r="M610" s="5">
        <f t="shared" si="36"/>
        <v>0.41555977229601521</v>
      </c>
      <c r="N610" s="3"/>
      <c r="Q610" s="3">
        <v>3</v>
      </c>
      <c r="R610" s="3">
        <v>16</v>
      </c>
      <c r="S610" s="6" t="s">
        <v>13</v>
      </c>
      <c r="T610" s="3">
        <v>1096</v>
      </c>
      <c r="U610" s="5">
        <v>0.43886861313868614</v>
      </c>
    </row>
    <row r="611" spans="2:21">
      <c r="B611" s="3">
        <v>9</v>
      </c>
      <c r="C611" s="3">
        <v>41</v>
      </c>
      <c r="D611" s="6" t="s">
        <v>13</v>
      </c>
      <c r="E611" s="3">
        <v>517</v>
      </c>
      <c r="F611" s="3">
        <v>186</v>
      </c>
      <c r="I611" s="3">
        <v>9</v>
      </c>
      <c r="J611" s="3">
        <v>41</v>
      </c>
      <c r="K611" s="6" t="s">
        <v>13</v>
      </c>
      <c r="L611" s="3">
        <f t="shared" si="35"/>
        <v>517</v>
      </c>
      <c r="M611" s="5">
        <f t="shared" si="36"/>
        <v>0.35976789168278528</v>
      </c>
      <c r="N611" s="3"/>
      <c r="Q611" s="3">
        <v>19</v>
      </c>
      <c r="R611" s="3">
        <v>12</v>
      </c>
      <c r="S611" s="6" t="s">
        <v>13</v>
      </c>
      <c r="T611" s="3">
        <v>774</v>
      </c>
      <c r="U611" s="5">
        <v>0.44315245478036175</v>
      </c>
    </row>
    <row r="612" spans="2:21">
      <c r="B612" s="3">
        <v>11</v>
      </c>
      <c r="C612" s="3">
        <v>27</v>
      </c>
      <c r="D612" s="6" t="s">
        <v>13</v>
      </c>
      <c r="E612" s="3">
        <v>516</v>
      </c>
      <c r="F612" s="3">
        <v>60</v>
      </c>
      <c r="I612" s="3">
        <v>11</v>
      </c>
      <c r="J612" s="3">
        <v>27</v>
      </c>
      <c r="K612" s="6" t="s">
        <v>13</v>
      </c>
      <c r="L612" s="3">
        <f t="shared" si="35"/>
        <v>516</v>
      </c>
      <c r="M612" s="5">
        <f t="shared" si="36"/>
        <v>0.11627906976744186</v>
      </c>
      <c r="N612" s="3"/>
      <c r="Q612" s="3">
        <v>8</v>
      </c>
      <c r="R612" s="3">
        <v>38</v>
      </c>
      <c r="S612" s="6" t="s">
        <v>13</v>
      </c>
      <c r="T612" s="3">
        <v>587</v>
      </c>
      <c r="U612" s="5">
        <v>0.44633730834752983</v>
      </c>
    </row>
    <row r="613" spans="2:21">
      <c r="B613" s="3">
        <v>22</v>
      </c>
      <c r="C613" s="3">
        <v>12</v>
      </c>
      <c r="D613" s="6" t="s">
        <v>13</v>
      </c>
      <c r="E613" s="3">
        <v>514</v>
      </c>
      <c r="F613" s="3">
        <v>400</v>
      </c>
      <c r="I613" s="3">
        <v>22</v>
      </c>
      <c r="J613" s="3">
        <v>12</v>
      </c>
      <c r="K613" s="6" t="s">
        <v>13</v>
      </c>
      <c r="L613" s="3">
        <f t="shared" si="35"/>
        <v>514</v>
      </c>
      <c r="M613" s="5">
        <f t="shared" si="36"/>
        <v>0.77821011673151752</v>
      </c>
      <c r="N613" s="3"/>
      <c r="Q613" s="3">
        <v>18</v>
      </c>
      <c r="R613" s="3">
        <v>19</v>
      </c>
      <c r="S613" s="6" t="s">
        <v>13</v>
      </c>
      <c r="T613" s="3">
        <v>255</v>
      </c>
      <c r="U613" s="5">
        <v>0.44705882352941179</v>
      </c>
    </row>
    <row r="614" spans="2:21">
      <c r="B614" s="3">
        <v>27</v>
      </c>
      <c r="C614" s="3">
        <v>46</v>
      </c>
      <c r="D614" s="6" t="s">
        <v>13</v>
      </c>
      <c r="E614" s="3">
        <v>514</v>
      </c>
      <c r="F614" s="3">
        <v>44</v>
      </c>
      <c r="I614" s="3">
        <v>27</v>
      </c>
      <c r="J614" s="3">
        <v>46</v>
      </c>
      <c r="K614" s="6" t="s">
        <v>13</v>
      </c>
      <c r="L614" s="3">
        <f t="shared" si="35"/>
        <v>514</v>
      </c>
      <c r="M614" s="5">
        <f t="shared" si="36"/>
        <v>8.5603112840466927E-2</v>
      </c>
      <c r="N614" s="3"/>
      <c r="Q614" s="3">
        <v>28</v>
      </c>
      <c r="R614" s="3">
        <v>7</v>
      </c>
      <c r="S614" s="6" t="s">
        <v>13</v>
      </c>
      <c r="T614" s="3">
        <v>628</v>
      </c>
      <c r="U614" s="5">
        <v>0.45222929936305734</v>
      </c>
    </row>
    <row r="615" spans="2:21">
      <c r="B615" s="3">
        <v>16</v>
      </c>
      <c r="C615" s="3">
        <v>17</v>
      </c>
      <c r="D615" s="6" t="s">
        <v>13</v>
      </c>
      <c r="E615" s="3">
        <v>510</v>
      </c>
      <c r="F615" s="3">
        <v>58</v>
      </c>
      <c r="I615" s="3">
        <v>16</v>
      </c>
      <c r="J615" s="3">
        <v>17</v>
      </c>
      <c r="K615" s="6" t="s">
        <v>13</v>
      </c>
      <c r="L615" s="3">
        <f t="shared" si="35"/>
        <v>510</v>
      </c>
      <c r="M615" s="5">
        <f t="shared" si="36"/>
        <v>0.11372549019607843</v>
      </c>
      <c r="N615" s="3"/>
      <c r="Q615" s="3">
        <v>18</v>
      </c>
      <c r="R615" s="3">
        <v>17</v>
      </c>
      <c r="S615" s="6" t="s">
        <v>13</v>
      </c>
      <c r="T615" s="3">
        <v>385</v>
      </c>
      <c r="U615" s="5">
        <v>0.45974025974025973</v>
      </c>
    </row>
    <row r="616" spans="2:21">
      <c r="B616" s="3">
        <v>7</v>
      </c>
      <c r="C616" s="3">
        <v>5</v>
      </c>
      <c r="D616" s="6" t="s">
        <v>13</v>
      </c>
      <c r="E616" s="3">
        <v>505</v>
      </c>
      <c r="F616" s="3">
        <v>85</v>
      </c>
      <c r="I616" s="3">
        <v>7</v>
      </c>
      <c r="J616" s="3">
        <v>5</v>
      </c>
      <c r="K616" s="6" t="s">
        <v>13</v>
      </c>
      <c r="L616" s="3">
        <f t="shared" si="35"/>
        <v>505</v>
      </c>
      <c r="M616" s="5">
        <f t="shared" si="36"/>
        <v>0.16831683168316833</v>
      </c>
      <c r="N616" s="3"/>
      <c r="Q616" s="3">
        <v>25</v>
      </c>
      <c r="R616" s="3">
        <v>10</v>
      </c>
      <c r="S616" s="6" t="s">
        <v>13</v>
      </c>
      <c r="T616" s="3">
        <v>1432</v>
      </c>
      <c r="U616" s="5">
        <v>0.46019553072625696</v>
      </c>
    </row>
    <row r="617" spans="2:21">
      <c r="B617" s="3">
        <v>14</v>
      </c>
      <c r="C617" s="3">
        <v>26</v>
      </c>
      <c r="D617" s="6" t="s">
        <v>13</v>
      </c>
      <c r="E617" s="3">
        <v>494</v>
      </c>
      <c r="F617" s="3">
        <v>353</v>
      </c>
      <c r="I617" s="3">
        <v>14</v>
      </c>
      <c r="J617" s="3">
        <v>26</v>
      </c>
      <c r="K617" s="6" t="s">
        <v>13</v>
      </c>
      <c r="L617" s="3">
        <f t="shared" si="35"/>
        <v>494</v>
      </c>
      <c r="M617" s="5">
        <f t="shared" si="36"/>
        <v>0.71457489878542513</v>
      </c>
      <c r="N617" s="3"/>
      <c r="Q617" s="3">
        <v>6</v>
      </c>
      <c r="R617" s="3">
        <v>4</v>
      </c>
      <c r="S617" s="6" t="s">
        <v>13</v>
      </c>
      <c r="T617" s="3">
        <v>1099</v>
      </c>
      <c r="U617" s="5">
        <v>0.46860782529572337</v>
      </c>
    </row>
    <row r="618" spans="2:21">
      <c r="B618" s="3">
        <v>4</v>
      </c>
      <c r="C618" s="3">
        <v>18</v>
      </c>
      <c r="D618" s="6" t="s">
        <v>13</v>
      </c>
      <c r="E618" s="3">
        <v>489</v>
      </c>
      <c r="F618" s="3">
        <v>486</v>
      </c>
      <c r="I618" s="3">
        <v>4</v>
      </c>
      <c r="J618" s="3">
        <v>18</v>
      </c>
      <c r="K618" s="6" t="s">
        <v>13</v>
      </c>
      <c r="L618" s="3">
        <f t="shared" si="35"/>
        <v>489</v>
      </c>
      <c r="M618" s="5">
        <f t="shared" si="36"/>
        <v>0.99386503067484666</v>
      </c>
      <c r="N618" s="3"/>
      <c r="Q618" s="3">
        <v>12</v>
      </c>
      <c r="R618" s="3">
        <v>34</v>
      </c>
      <c r="S618" s="6" t="s">
        <v>13</v>
      </c>
      <c r="T618" s="3">
        <v>1115</v>
      </c>
      <c r="U618" s="5">
        <v>0.46905829596412557</v>
      </c>
    </row>
    <row r="619" spans="2:21">
      <c r="B619" s="3">
        <v>15</v>
      </c>
      <c r="C619" s="3">
        <v>18</v>
      </c>
      <c r="D619" s="6" t="s">
        <v>13</v>
      </c>
      <c r="E619" s="3">
        <v>482</v>
      </c>
      <c r="F619" s="3">
        <v>84</v>
      </c>
      <c r="I619" s="3">
        <v>15</v>
      </c>
      <c r="J619" s="3">
        <v>18</v>
      </c>
      <c r="K619" s="6" t="s">
        <v>13</v>
      </c>
      <c r="L619" s="3">
        <f t="shared" si="35"/>
        <v>482</v>
      </c>
      <c r="M619" s="5">
        <f t="shared" si="36"/>
        <v>0.17427385892116182</v>
      </c>
      <c r="N619" s="3"/>
      <c r="Q619" s="3">
        <v>13</v>
      </c>
      <c r="R619" s="3">
        <v>33</v>
      </c>
      <c r="S619" s="6" t="s">
        <v>13</v>
      </c>
      <c r="T619" s="3">
        <v>1133</v>
      </c>
      <c r="U619" s="5">
        <v>0.47219770520741394</v>
      </c>
    </row>
    <row r="620" spans="2:21">
      <c r="B620" s="3">
        <v>8</v>
      </c>
      <c r="C620" s="3">
        <v>14</v>
      </c>
      <c r="D620" s="6" t="s">
        <v>13</v>
      </c>
      <c r="E620" s="3">
        <v>476</v>
      </c>
      <c r="F620" s="3">
        <v>257</v>
      </c>
      <c r="I620" s="3">
        <v>8</v>
      </c>
      <c r="J620" s="3">
        <v>14</v>
      </c>
      <c r="K620" s="6" t="s">
        <v>13</v>
      </c>
      <c r="L620" s="3">
        <f t="shared" si="35"/>
        <v>476</v>
      </c>
      <c r="M620" s="5">
        <f t="shared" si="36"/>
        <v>0.53991596638655459</v>
      </c>
      <c r="N620" s="3"/>
      <c r="Q620" s="3">
        <v>12</v>
      </c>
      <c r="R620" s="3">
        <v>22</v>
      </c>
      <c r="S620" s="6" t="s">
        <v>13</v>
      </c>
      <c r="T620" s="3">
        <v>283</v>
      </c>
      <c r="U620" s="5">
        <v>0.48056537102473496</v>
      </c>
    </row>
    <row r="621" spans="2:21">
      <c r="B621" s="3">
        <v>11</v>
      </c>
      <c r="C621" s="3">
        <v>9</v>
      </c>
      <c r="D621" s="6" t="s">
        <v>13</v>
      </c>
      <c r="E621" s="3">
        <v>475</v>
      </c>
      <c r="F621" s="3">
        <v>64</v>
      </c>
      <c r="I621" s="3">
        <v>11</v>
      </c>
      <c r="J621" s="3">
        <v>9</v>
      </c>
      <c r="K621" s="6" t="s">
        <v>13</v>
      </c>
      <c r="L621" s="3">
        <f t="shared" si="35"/>
        <v>475</v>
      </c>
      <c r="M621" s="5">
        <f t="shared" si="36"/>
        <v>0.13473684210526315</v>
      </c>
      <c r="N621" s="3"/>
      <c r="Q621" s="3">
        <v>21</v>
      </c>
      <c r="R621" s="3">
        <v>45</v>
      </c>
      <c r="S621" s="6" t="s">
        <v>13</v>
      </c>
      <c r="T621" s="3">
        <v>866</v>
      </c>
      <c r="U621" s="5">
        <v>0.48614318706697457</v>
      </c>
    </row>
    <row r="622" spans="2:21">
      <c r="B622" s="3">
        <v>17</v>
      </c>
      <c r="C622" s="3">
        <v>46</v>
      </c>
      <c r="D622" s="6" t="s">
        <v>13</v>
      </c>
      <c r="E622" s="3">
        <v>473</v>
      </c>
      <c r="F622" s="3">
        <v>379</v>
      </c>
      <c r="I622" s="3">
        <v>17</v>
      </c>
      <c r="J622" s="3">
        <v>46</v>
      </c>
      <c r="K622" s="6" t="s">
        <v>13</v>
      </c>
      <c r="L622" s="3">
        <f t="shared" si="35"/>
        <v>473</v>
      </c>
      <c r="M622" s="5">
        <f t="shared" si="36"/>
        <v>0.80126849894291752</v>
      </c>
      <c r="N622" s="3"/>
      <c r="Q622" s="3">
        <v>6</v>
      </c>
      <c r="R622" s="3">
        <v>8</v>
      </c>
      <c r="S622" s="6" t="s">
        <v>13</v>
      </c>
      <c r="T622" s="3">
        <v>327</v>
      </c>
      <c r="U622" s="5">
        <v>0.49235474006116209</v>
      </c>
    </row>
    <row r="623" spans="2:21">
      <c r="B623" s="3">
        <v>18</v>
      </c>
      <c r="C623" s="3">
        <v>42</v>
      </c>
      <c r="D623" s="6" t="s">
        <v>13</v>
      </c>
      <c r="E623" s="3">
        <v>473</v>
      </c>
      <c r="F623" s="3">
        <v>112</v>
      </c>
      <c r="I623" s="3">
        <v>18</v>
      </c>
      <c r="J623" s="3">
        <v>42</v>
      </c>
      <c r="K623" s="6" t="s">
        <v>13</v>
      </c>
      <c r="L623" s="3">
        <f t="shared" si="35"/>
        <v>473</v>
      </c>
      <c r="M623" s="5">
        <f t="shared" si="36"/>
        <v>0.23678646934460887</v>
      </c>
      <c r="N623" s="3"/>
      <c r="Q623" s="3">
        <v>23</v>
      </c>
      <c r="R623" s="3">
        <v>30</v>
      </c>
      <c r="S623" s="6" t="s">
        <v>13</v>
      </c>
      <c r="T623" s="3">
        <v>755</v>
      </c>
      <c r="U623" s="5">
        <v>0.49801324503311256</v>
      </c>
    </row>
    <row r="624" spans="2:21">
      <c r="B624" s="3">
        <v>5</v>
      </c>
      <c r="C624" s="3">
        <v>22</v>
      </c>
      <c r="D624" s="6" t="s">
        <v>13</v>
      </c>
      <c r="E624" s="3">
        <v>471</v>
      </c>
      <c r="F624" s="3">
        <v>310</v>
      </c>
      <c r="I624" s="3">
        <v>5</v>
      </c>
      <c r="J624" s="3">
        <v>22</v>
      </c>
      <c r="K624" s="6" t="s">
        <v>13</v>
      </c>
      <c r="L624" s="3">
        <f t="shared" si="35"/>
        <v>471</v>
      </c>
      <c r="M624" s="5">
        <f t="shared" si="36"/>
        <v>0.65817409766454349</v>
      </c>
      <c r="N624" s="3"/>
      <c r="Q624" s="3">
        <v>8</v>
      </c>
      <c r="R624" s="3">
        <v>32</v>
      </c>
      <c r="S624" s="6" t="s">
        <v>13</v>
      </c>
      <c r="T624" s="3">
        <v>319</v>
      </c>
      <c r="U624" s="5">
        <v>0.50156739811912221</v>
      </c>
    </row>
    <row r="625" spans="2:21">
      <c r="B625" s="3">
        <v>13</v>
      </c>
      <c r="C625" s="3">
        <v>29</v>
      </c>
      <c r="D625" s="6" t="s">
        <v>13</v>
      </c>
      <c r="E625" s="3">
        <v>466</v>
      </c>
      <c r="F625" s="3">
        <v>56</v>
      </c>
      <c r="I625" s="3">
        <v>13</v>
      </c>
      <c r="J625" s="3">
        <v>29</v>
      </c>
      <c r="K625" s="6" t="s">
        <v>13</v>
      </c>
      <c r="L625" s="3">
        <f t="shared" si="35"/>
        <v>466</v>
      </c>
      <c r="M625" s="5">
        <f t="shared" si="36"/>
        <v>0.12017167381974249</v>
      </c>
      <c r="N625" s="3"/>
      <c r="Q625" s="3">
        <v>5</v>
      </c>
      <c r="R625" s="3">
        <v>45</v>
      </c>
      <c r="S625" s="6" t="s">
        <v>13</v>
      </c>
      <c r="T625" s="3">
        <v>578</v>
      </c>
      <c r="U625" s="5">
        <v>0.50692041522491349</v>
      </c>
    </row>
    <row r="626" spans="2:21">
      <c r="B626" s="3">
        <v>28</v>
      </c>
      <c r="C626" s="3">
        <v>19</v>
      </c>
      <c r="D626" s="6" t="s">
        <v>13</v>
      </c>
      <c r="E626" s="3">
        <v>462</v>
      </c>
      <c r="F626" s="3">
        <v>14</v>
      </c>
      <c r="I626" s="3">
        <v>28</v>
      </c>
      <c r="J626" s="3">
        <v>19</v>
      </c>
      <c r="K626" s="6" t="s">
        <v>13</v>
      </c>
      <c r="L626" s="3">
        <f t="shared" si="35"/>
        <v>462</v>
      </c>
      <c r="M626" s="5">
        <f t="shared" si="36"/>
        <v>3.0303030303030304E-2</v>
      </c>
      <c r="N626" s="3"/>
      <c r="Q626" s="3">
        <v>4</v>
      </c>
      <c r="R626" s="3">
        <v>27</v>
      </c>
      <c r="S626" s="6" t="s">
        <v>13</v>
      </c>
      <c r="T626" s="3">
        <v>536</v>
      </c>
      <c r="U626" s="5">
        <v>0.5074626865671642</v>
      </c>
    </row>
    <row r="627" spans="2:21">
      <c r="B627" s="3">
        <v>14</v>
      </c>
      <c r="C627" s="3">
        <v>35</v>
      </c>
      <c r="D627" s="6" t="s">
        <v>13</v>
      </c>
      <c r="E627" s="3">
        <v>449</v>
      </c>
      <c r="F627" s="3">
        <v>36</v>
      </c>
      <c r="I627" s="3">
        <v>14</v>
      </c>
      <c r="J627" s="3">
        <v>35</v>
      </c>
      <c r="K627" s="6" t="s">
        <v>13</v>
      </c>
      <c r="L627" s="3">
        <f t="shared" si="35"/>
        <v>449</v>
      </c>
      <c r="M627" s="5">
        <f t="shared" si="36"/>
        <v>8.0178173719376397E-2</v>
      </c>
      <c r="N627" s="3"/>
      <c r="Q627" s="3">
        <v>7</v>
      </c>
      <c r="R627" s="3">
        <v>29</v>
      </c>
      <c r="S627" s="6" t="s">
        <v>13</v>
      </c>
      <c r="T627" s="3">
        <v>682</v>
      </c>
      <c r="U627" s="5">
        <v>0.51026392961876832</v>
      </c>
    </row>
    <row r="628" spans="2:21">
      <c r="B628" s="3">
        <v>18</v>
      </c>
      <c r="C628" s="3">
        <v>9</v>
      </c>
      <c r="D628" s="6" t="s">
        <v>13</v>
      </c>
      <c r="E628" s="3">
        <v>429</v>
      </c>
      <c r="F628" s="3">
        <v>18</v>
      </c>
      <c r="I628" s="3">
        <v>18</v>
      </c>
      <c r="J628" s="3">
        <v>9</v>
      </c>
      <c r="K628" s="6" t="s">
        <v>13</v>
      </c>
      <c r="L628" s="3">
        <f t="shared" si="35"/>
        <v>429</v>
      </c>
      <c r="M628" s="5">
        <f t="shared" si="36"/>
        <v>4.195804195804196E-2</v>
      </c>
      <c r="N628" s="3"/>
      <c r="Q628" s="3">
        <v>5</v>
      </c>
      <c r="R628" s="3">
        <v>42</v>
      </c>
      <c r="S628" s="6" t="s">
        <v>13</v>
      </c>
      <c r="T628" s="3">
        <v>380</v>
      </c>
      <c r="U628" s="5">
        <v>0.51052631578947372</v>
      </c>
    </row>
    <row r="629" spans="2:21">
      <c r="B629" s="3">
        <v>26</v>
      </c>
      <c r="C629" s="3">
        <v>10</v>
      </c>
      <c r="D629" s="6" t="s">
        <v>13</v>
      </c>
      <c r="E629" s="3">
        <v>427</v>
      </c>
      <c r="F629" s="3">
        <v>324</v>
      </c>
      <c r="I629" s="3">
        <v>26</v>
      </c>
      <c r="J629" s="3">
        <v>10</v>
      </c>
      <c r="K629" s="6" t="s">
        <v>13</v>
      </c>
      <c r="L629" s="3">
        <f t="shared" si="35"/>
        <v>427</v>
      </c>
      <c r="M629" s="5">
        <f t="shared" si="36"/>
        <v>0.75878220140515218</v>
      </c>
      <c r="N629" s="3"/>
      <c r="Q629" s="3">
        <v>17</v>
      </c>
      <c r="R629" s="3">
        <v>36</v>
      </c>
      <c r="S629" s="6" t="s">
        <v>13</v>
      </c>
      <c r="T629" s="3">
        <v>615</v>
      </c>
      <c r="U629" s="5">
        <v>0.5186991869918699</v>
      </c>
    </row>
    <row r="630" spans="2:21">
      <c r="B630" s="3">
        <v>10</v>
      </c>
      <c r="C630" s="3">
        <v>47</v>
      </c>
      <c r="D630" s="6" t="s">
        <v>13</v>
      </c>
      <c r="E630" s="3">
        <v>419</v>
      </c>
      <c r="F630" s="3">
        <v>5</v>
      </c>
      <c r="I630" s="3">
        <v>10</v>
      </c>
      <c r="J630" s="3">
        <v>47</v>
      </c>
      <c r="K630" s="6" t="s">
        <v>13</v>
      </c>
      <c r="L630" s="3">
        <f t="shared" si="35"/>
        <v>419</v>
      </c>
      <c r="M630" s="5">
        <f t="shared" si="36"/>
        <v>1.1933174224343675E-2</v>
      </c>
      <c r="N630" s="3"/>
      <c r="Q630" s="3">
        <v>4</v>
      </c>
      <c r="R630" s="3">
        <v>30</v>
      </c>
      <c r="S630" s="6" t="s">
        <v>13</v>
      </c>
      <c r="T630" s="3">
        <v>1355</v>
      </c>
      <c r="U630" s="5">
        <v>0.53062730627306276</v>
      </c>
    </row>
    <row r="631" spans="2:21">
      <c r="B631" s="3">
        <v>11</v>
      </c>
      <c r="C631" s="3">
        <v>19</v>
      </c>
      <c r="D631" s="6" t="s">
        <v>13</v>
      </c>
      <c r="E631" s="3">
        <v>416</v>
      </c>
      <c r="F631" s="3">
        <v>254</v>
      </c>
      <c r="I631" s="3">
        <v>11</v>
      </c>
      <c r="J631" s="3">
        <v>19</v>
      </c>
      <c r="K631" s="6" t="s">
        <v>13</v>
      </c>
      <c r="L631" s="3">
        <f t="shared" si="35"/>
        <v>416</v>
      </c>
      <c r="M631" s="5">
        <f t="shared" si="36"/>
        <v>0.61057692307692313</v>
      </c>
      <c r="N631" s="3"/>
      <c r="Q631" s="3">
        <v>3</v>
      </c>
      <c r="R631" s="3">
        <v>28</v>
      </c>
      <c r="S631" s="6" t="s">
        <v>13</v>
      </c>
      <c r="T631" s="3">
        <v>952</v>
      </c>
      <c r="U631" s="5">
        <v>0.53991596638655459</v>
      </c>
    </row>
    <row r="632" spans="2:21">
      <c r="B632" s="3">
        <v>2</v>
      </c>
      <c r="C632" s="3">
        <v>25</v>
      </c>
      <c r="D632" s="6" t="s">
        <v>13</v>
      </c>
      <c r="E632" s="3">
        <v>415</v>
      </c>
      <c r="F632" s="3">
        <v>61</v>
      </c>
      <c r="I632" s="3">
        <v>2</v>
      </c>
      <c r="J632" s="3">
        <v>25</v>
      </c>
      <c r="K632" s="6" t="s">
        <v>13</v>
      </c>
      <c r="L632" s="3">
        <f t="shared" si="35"/>
        <v>415</v>
      </c>
      <c r="M632" s="5">
        <f t="shared" si="36"/>
        <v>0.14698795180722893</v>
      </c>
      <c r="N632" s="3"/>
      <c r="Q632" s="3">
        <v>8</v>
      </c>
      <c r="R632" s="3">
        <v>14</v>
      </c>
      <c r="S632" s="6" t="s">
        <v>13</v>
      </c>
      <c r="T632" s="3">
        <v>476</v>
      </c>
      <c r="U632" s="5">
        <v>0.53991596638655459</v>
      </c>
    </row>
    <row r="633" spans="2:21">
      <c r="B633" s="3">
        <v>23</v>
      </c>
      <c r="C633" s="3">
        <v>15</v>
      </c>
      <c r="D633" s="6" t="s">
        <v>13</v>
      </c>
      <c r="E633" s="3">
        <v>413</v>
      </c>
      <c r="F633" s="3">
        <v>70</v>
      </c>
      <c r="I633" s="3">
        <v>23</v>
      </c>
      <c r="J633" s="3">
        <v>15</v>
      </c>
      <c r="K633" s="6" t="s">
        <v>13</v>
      </c>
      <c r="L633" s="3">
        <f t="shared" si="35"/>
        <v>413</v>
      </c>
      <c r="M633" s="5">
        <f t="shared" si="36"/>
        <v>0.16949152542372881</v>
      </c>
      <c r="N633" s="3"/>
      <c r="Q633" s="3">
        <v>23</v>
      </c>
      <c r="R633" s="3">
        <v>10</v>
      </c>
      <c r="S633" s="6" t="s">
        <v>13</v>
      </c>
      <c r="T633" s="3">
        <v>602</v>
      </c>
      <c r="U633" s="5">
        <v>0.54983388704318936</v>
      </c>
    </row>
    <row r="634" spans="2:21">
      <c r="B634" s="3">
        <v>26</v>
      </c>
      <c r="C634" s="3">
        <v>12</v>
      </c>
      <c r="D634" s="6" t="s">
        <v>13</v>
      </c>
      <c r="E634" s="3">
        <v>408</v>
      </c>
      <c r="F634" s="3">
        <v>55</v>
      </c>
      <c r="I634" s="3">
        <v>26</v>
      </c>
      <c r="J634" s="3">
        <v>12</v>
      </c>
      <c r="K634" s="6" t="s">
        <v>13</v>
      </c>
      <c r="L634" s="3">
        <f t="shared" si="35"/>
        <v>408</v>
      </c>
      <c r="M634" s="5">
        <f t="shared" si="36"/>
        <v>0.13480392156862744</v>
      </c>
      <c r="N634" s="3"/>
      <c r="Q634" s="3">
        <v>22</v>
      </c>
      <c r="R634" s="3">
        <v>41</v>
      </c>
      <c r="S634" s="6" t="s">
        <v>13</v>
      </c>
      <c r="T634" s="3">
        <v>617</v>
      </c>
      <c r="U634" s="5">
        <v>0.55105348460291737</v>
      </c>
    </row>
    <row r="635" spans="2:21">
      <c r="B635" s="3">
        <v>7</v>
      </c>
      <c r="C635" s="3">
        <v>16</v>
      </c>
      <c r="D635" s="6" t="s">
        <v>13</v>
      </c>
      <c r="E635" s="3">
        <v>407</v>
      </c>
      <c r="F635" s="3">
        <v>316</v>
      </c>
      <c r="I635" s="3">
        <v>7</v>
      </c>
      <c r="J635" s="3">
        <v>16</v>
      </c>
      <c r="K635" s="6" t="s">
        <v>13</v>
      </c>
      <c r="L635" s="3">
        <f t="shared" si="35"/>
        <v>407</v>
      </c>
      <c r="M635" s="5">
        <f t="shared" si="36"/>
        <v>0.7764127764127764</v>
      </c>
      <c r="N635" s="3"/>
      <c r="Q635" s="3">
        <v>9</v>
      </c>
      <c r="R635" s="3">
        <v>15</v>
      </c>
      <c r="S635" s="6" t="s">
        <v>13</v>
      </c>
      <c r="T635" s="3">
        <v>812</v>
      </c>
      <c r="U635" s="5">
        <v>0.55172413793103448</v>
      </c>
    </row>
    <row r="636" spans="2:21">
      <c r="B636" s="3">
        <v>8</v>
      </c>
      <c r="C636" s="3">
        <v>28</v>
      </c>
      <c r="D636" s="6" t="s">
        <v>13</v>
      </c>
      <c r="E636" s="3">
        <v>406</v>
      </c>
      <c r="F636" s="3">
        <v>161</v>
      </c>
      <c r="I636" s="3">
        <v>8</v>
      </c>
      <c r="J636" s="3">
        <v>28</v>
      </c>
      <c r="K636" s="6" t="s">
        <v>13</v>
      </c>
      <c r="L636" s="3">
        <f t="shared" si="35"/>
        <v>406</v>
      </c>
      <c r="M636" s="5">
        <f t="shared" si="36"/>
        <v>0.39655172413793105</v>
      </c>
      <c r="N636" s="3"/>
      <c r="Q636" s="3">
        <v>28</v>
      </c>
      <c r="R636" s="3">
        <v>29</v>
      </c>
      <c r="S636" s="6" t="s">
        <v>13</v>
      </c>
      <c r="T636" s="3">
        <v>1064</v>
      </c>
      <c r="U636" s="5">
        <v>0.55545112781954886</v>
      </c>
    </row>
    <row r="637" spans="2:21">
      <c r="B637" s="3">
        <v>12</v>
      </c>
      <c r="C637" s="3">
        <v>11</v>
      </c>
      <c r="D637" s="6" t="s">
        <v>13</v>
      </c>
      <c r="E637" s="3">
        <v>406</v>
      </c>
      <c r="F637" s="3">
        <v>271</v>
      </c>
      <c r="I637" s="3">
        <v>12</v>
      </c>
      <c r="J637" s="3">
        <v>11</v>
      </c>
      <c r="K637" s="6" t="s">
        <v>13</v>
      </c>
      <c r="L637" s="3">
        <f t="shared" si="35"/>
        <v>406</v>
      </c>
      <c r="M637" s="5">
        <f t="shared" si="36"/>
        <v>0.66748768472906406</v>
      </c>
      <c r="N637" s="3"/>
      <c r="Q637" s="3">
        <v>27</v>
      </c>
      <c r="R637" s="3">
        <v>8</v>
      </c>
      <c r="S637" s="6" t="s">
        <v>13</v>
      </c>
      <c r="T637" s="3">
        <v>779</v>
      </c>
      <c r="U637" s="5">
        <v>0.56739409499358151</v>
      </c>
    </row>
    <row r="638" spans="2:21">
      <c r="B638" s="3">
        <v>19</v>
      </c>
      <c r="C638" s="3">
        <v>20</v>
      </c>
      <c r="D638" s="6" t="s">
        <v>13</v>
      </c>
      <c r="E638" s="3">
        <v>406</v>
      </c>
      <c r="F638" s="3">
        <v>244</v>
      </c>
      <c r="I638" s="3">
        <v>19</v>
      </c>
      <c r="J638" s="3">
        <v>20</v>
      </c>
      <c r="K638" s="6" t="s">
        <v>13</v>
      </c>
      <c r="L638" s="3">
        <f t="shared" si="35"/>
        <v>406</v>
      </c>
      <c r="M638" s="5">
        <f t="shared" si="36"/>
        <v>0.60098522167487689</v>
      </c>
      <c r="N638" s="3"/>
      <c r="Q638" s="3">
        <v>25</v>
      </c>
      <c r="R638" s="3">
        <v>42</v>
      </c>
      <c r="S638" s="6" t="s">
        <v>13</v>
      </c>
      <c r="T638" s="3">
        <v>701</v>
      </c>
      <c r="U638" s="5">
        <v>0.5763195435092725</v>
      </c>
    </row>
    <row r="639" spans="2:21">
      <c r="B639" s="3">
        <v>25</v>
      </c>
      <c r="C639" s="3">
        <v>16</v>
      </c>
      <c r="D639" s="6" t="s">
        <v>13</v>
      </c>
      <c r="E639" s="3">
        <v>400</v>
      </c>
      <c r="F639" s="3">
        <v>445</v>
      </c>
      <c r="I639" s="3">
        <v>25</v>
      </c>
      <c r="J639" s="3">
        <v>16</v>
      </c>
      <c r="K639" s="6" t="s">
        <v>13</v>
      </c>
      <c r="L639" s="3">
        <f t="shared" si="35"/>
        <v>400</v>
      </c>
      <c r="M639" s="5">
        <f t="shared" si="36"/>
        <v>1.1125</v>
      </c>
      <c r="N639" s="3"/>
      <c r="Q639" s="3">
        <v>9</v>
      </c>
      <c r="R639" s="3">
        <v>45</v>
      </c>
      <c r="S639" s="6" t="s">
        <v>13</v>
      </c>
      <c r="T639" s="3">
        <v>632</v>
      </c>
      <c r="U639" s="5">
        <v>0.58860759493670889</v>
      </c>
    </row>
    <row r="640" spans="2:21">
      <c r="B640" s="3">
        <v>9</v>
      </c>
      <c r="C640" s="3">
        <v>37</v>
      </c>
      <c r="D640" s="6" t="s">
        <v>13</v>
      </c>
      <c r="E640" s="3">
        <v>390</v>
      </c>
      <c r="F640" s="3">
        <v>108</v>
      </c>
      <c r="I640" s="3">
        <v>9</v>
      </c>
      <c r="J640" s="3">
        <v>37</v>
      </c>
      <c r="K640" s="6" t="s">
        <v>13</v>
      </c>
      <c r="L640" s="3">
        <f t="shared" si="35"/>
        <v>390</v>
      </c>
      <c r="M640" s="5">
        <f t="shared" si="36"/>
        <v>0.27692307692307694</v>
      </c>
      <c r="N640" s="3"/>
      <c r="Q640" s="3">
        <v>19</v>
      </c>
      <c r="R640" s="3">
        <v>20</v>
      </c>
      <c r="S640" s="6" t="s">
        <v>13</v>
      </c>
      <c r="T640" s="3">
        <v>406</v>
      </c>
      <c r="U640" s="5">
        <v>0.60098522167487689</v>
      </c>
    </row>
    <row r="641" spans="2:21">
      <c r="B641" s="3">
        <v>18</v>
      </c>
      <c r="C641" s="3">
        <v>17</v>
      </c>
      <c r="D641" s="6" t="s">
        <v>13</v>
      </c>
      <c r="E641" s="3">
        <v>385</v>
      </c>
      <c r="F641" s="3">
        <v>177</v>
      </c>
      <c r="I641" s="3">
        <v>18</v>
      </c>
      <c r="J641" s="3">
        <v>17</v>
      </c>
      <c r="K641" s="6" t="s">
        <v>13</v>
      </c>
      <c r="L641" s="3">
        <f t="shared" si="35"/>
        <v>385</v>
      </c>
      <c r="M641" s="5">
        <f t="shared" si="36"/>
        <v>0.45974025974025973</v>
      </c>
      <c r="N641" s="3"/>
      <c r="Q641" s="3">
        <v>11</v>
      </c>
      <c r="R641" s="3">
        <v>36</v>
      </c>
      <c r="S641" s="6" t="s">
        <v>13</v>
      </c>
      <c r="T641" s="3">
        <v>368</v>
      </c>
      <c r="U641" s="5">
        <v>0.60326086956521741</v>
      </c>
    </row>
    <row r="642" spans="2:21">
      <c r="B642" s="3">
        <v>10</v>
      </c>
      <c r="C642" s="3">
        <v>34</v>
      </c>
      <c r="D642" s="6" t="s">
        <v>13</v>
      </c>
      <c r="E642" s="3">
        <v>382</v>
      </c>
      <c r="F642" s="3">
        <v>414</v>
      </c>
      <c r="I642" s="3">
        <v>10</v>
      </c>
      <c r="J642" s="3">
        <v>34</v>
      </c>
      <c r="K642" s="6" t="s">
        <v>13</v>
      </c>
      <c r="L642" s="3">
        <f t="shared" si="35"/>
        <v>382</v>
      </c>
      <c r="M642" s="5">
        <f t="shared" si="36"/>
        <v>1.0837696335078535</v>
      </c>
      <c r="N642" s="3"/>
      <c r="Q642" s="3">
        <v>14</v>
      </c>
      <c r="R642" s="3">
        <v>11</v>
      </c>
      <c r="S642" s="6" t="s">
        <v>13</v>
      </c>
      <c r="T642" s="3">
        <v>674</v>
      </c>
      <c r="U642" s="5">
        <v>0.60534124629080122</v>
      </c>
    </row>
    <row r="643" spans="2:21">
      <c r="B643" s="3">
        <v>5</v>
      </c>
      <c r="C643" s="3">
        <v>42</v>
      </c>
      <c r="D643" s="6" t="s">
        <v>13</v>
      </c>
      <c r="E643" s="3">
        <v>380</v>
      </c>
      <c r="F643" s="3">
        <v>194</v>
      </c>
      <c r="I643" s="3">
        <v>5</v>
      </c>
      <c r="J643" s="3">
        <v>42</v>
      </c>
      <c r="K643" s="6" t="s">
        <v>13</v>
      </c>
      <c r="L643" s="3">
        <f t="shared" si="35"/>
        <v>380</v>
      </c>
      <c r="M643" s="5">
        <f t="shared" si="36"/>
        <v>0.51052631578947372</v>
      </c>
      <c r="N643" s="3"/>
      <c r="Q643" s="3">
        <v>18</v>
      </c>
      <c r="R643" s="3">
        <v>32</v>
      </c>
      <c r="S643" s="6" t="s">
        <v>13</v>
      </c>
      <c r="T643" s="3">
        <v>307</v>
      </c>
      <c r="U643" s="5">
        <v>0.60586319218241047</v>
      </c>
    </row>
    <row r="644" spans="2:21">
      <c r="B644" s="3">
        <v>26</v>
      </c>
      <c r="C644" s="3">
        <v>35</v>
      </c>
      <c r="D644" s="6" t="s">
        <v>13</v>
      </c>
      <c r="E644" s="3">
        <v>376</v>
      </c>
      <c r="F644" s="3">
        <v>134</v>
      </c>
      <c r="I644" s="3">
        <v>26</v>
      </c>
      <c r="J644" s="3">
        <v>35</v>
      </c>
      <c r="K644" s="6" t="s">
        <v>13</v>
      </c>
      <c r="L644" s="3">
        <f t="shared" si="35"/>
        <v>376</v>
      </c>
      <c r="M644" s="5">
        <f t="shared" si="36"/>
        <v>0.35638297872340424</v>
      </c>
      <c r="N644" s="3"/>
      <c r="Q644" s="3">
        <v>11</v>
      </c>
      <c r="R644" s="3">
        <v>19</v>
      </c>
      <c r="S644" s="6" t="s">
        <v>13</v>
      </c>
      <c r="T644" s="3">
        <v>416</v>
      </c>
      <c r="U644" s="5">
        <v>0.61057692307692313</v>
      </c>
    </row>
    <row r="645" spans="2:21">
      <c r="B645" s="3">
        <v>7</v>
      </c>
      <c r="C645" s="3">
        <v>44</v>
      </c>
      <c r="D645" s="6" t="s">
        <v>13</v>
      </c>
      <c r="E645" s="3">
        <v>374</v>
      </c>
      <c r="F645" s="3">
        <v>62</v>
      </c>
      <c r="I645" s="3">
        <v>7</v>
      </c>
      <c r="J645" s="3">
        <v>44</v>
      </c>
      <c r="K645" s="6" t="s">
        <v>13</v>
      </c>
      <c r="L645" s="3">
        <f t="shared" si="35"/>
        <v>374</v>
      </c>
      <c r="M645" s="5">
        <f t="shared" si="36"/>
        <v>0.16577540106951871</v>
      </c>
      <c r="N645" s="3"/>
      <c r="Q645" s="3">
        <v>10</v>
      </c>
      <c r="R645" s="3">
        <v>20</v>
      </c>
      <c r="S645" s="6" t="s">
        <v>13</v>
      </c>
      <c r="T645" s="3">
        <v>1094</v>
      </c>
      <c r="U645" s="5">
        <v>0.61151736745886653</v>
      </c>
    </row>
    <row r="646" spans="2:21">
      <c r="B646" s="3">
        <v>20</v>
      </c>
      <c r="C646" s="3">
        <v>3</v>
      </c>
      <c r="D646" s="6" t="s">
        <v>13</v>
      </c>
      <c r="E646" s="3">
        <v>373</v>
      </c>
      <c r="F646" s="3">
        <v>323</v>
      </c>
      <c r="I646" s="3">
        <v>20</v>
      </c>
      <c r="J646" s="3">
        <v>3</v>
      </c>
      <c r="K646" s="6" t="s">
        <v>13</v>
      </c>
      <c r="L646" s="3">
        <f t="shared" si="35"/>
        <v>373</v>
      </c>
      <c r="M646" s="5">
        <f t="shared" si="36"/>
        <v>0.86595174262734587</v>
      </c>
      <c r="N646" s="3"/>
      <c r="Q646" s="3">
        <v>10</v>
      </c>
      <c r="R646" s="3">
        <v>4</v>
      </c>
      <c r="S646" s="6" t="s">
        <v>13</v>
      </c>
      <c r="T646" s="3">
        <v>1051</v>
      </c>
      <c r="U646" s="5">
        <v>0.61370123691722167</v>
      </c>
    </row>
    <row r="647" spans="2:21">
      <c r="B647" s="3">
        <v>4</v>
      </c>
      <c r="C647" s="3">
        <v>12</v>
      </c>
      <c r="D647" s="6" t="s">
        <v>13</v>
      </c>
      <c r="E647" s="3">
        <v>371</v>
      </c>
      <c r="F647" s="3">
        <v>19</v>
      </c>
      <c r="I647" s="3">
        <v>4</v>
      </c>
      <c r="J647" s="3">
        <v>12</v>
      </c>
      <c r="K647" s="6" t="s">
        <v>13</v>
      </c>
      <c r="L647" s="3">
        <f t="shared" si="35"/>
        <v>371</v>
      </c>
      <c r="M647" s="5">
        <f t="shared" si="36"/>
        <v>5.1212938005390833E-2</v>
      </c>
      <c r="N647" s="3"/>
      <c r="Q647" s="3">
        <v>9</v>
      </c>
      <c r="R647" s="3">
        <v>18</v>
      </c>
      <c r="S647" s="6" t="s">
        <v>13</v>
      </c>
      <c r="T647" s="3">
        <v>840</v>
      </c>
      <c r="U647" s="5">
        <v>0.61904761904761907</v>
      </c>
    </row>
    <row r="648" spans="2:21">
      <c r="B648" s="3">
        <v>11</v>
      </c>
      <c r="C648" s="3">
        <v>36</v>
      </c>
      <c r="D648" s="6" t="s">
        <v>13</v>
      </c>
      <c r="E648" s="3">
        <v>368</v>
      </c>
      <c r="F648" s="3">
        <v>222</v>
      </c>
      <c r="I648" s="3">
        <v>11</v>
      </c>
      <c r="J648" s="3">
        <v>36</v>
      </c>
      <c r="K648" s="6" t="s">
        <v>13</v>
      </c>
      <c r="L648" s="3">
        <f t="shared" si="35"/>
        <v>368</v>
      </c>
      <c r="M648" s="5">
        <f t="shared" si="36"/>
        <v>0.60326086956521741</v>
      </c>
      <c r="N648" s="3"/>
      <c r="Q648" s="3">
        <v>23</v>
      </c>
      <c r="R648" s="3">
        <v>39</v>
      </c>
      <c r="S648" s="6" t="s">
        <v>13</v>
      </c>
      <c r="T648" s="3">
        <v>1024</v>
      </c>
      <c r="U648" s="5">
        <v>0.6376953125</v>
      </c>
    </row>
    <row r="649" spans="2:21">
      <c r="B649" s="3">
        <v>3</v>
      </c>
      <c r="C649" s="3">
        <v>43</v>
      </c>
      <c r="D649" s="6" t="s">
        <v>13</v>
      </c>
      <c r="E649" s="3">
        <v>365</v>
      </c>
      <c r="F649" s="3">
        <v>433</v>
      </c>
      <c r="I649" s="3">
        <v>3</v>
      </c>
      <c r="J649" s="3">
        <v>43</v>
      </c>
      <c r="K649" s="6" t="s">
        <v>13</v>
      </c>
      <c r="L649" s="3">
        <f t="shared" si="35"/>
        <v>365</v>
      </c>
      <c r="M649" s="5">
        <f t="shared" si="36"/>
        <v>1.1863013698630136</v>
      </c>
      <c r="N649" s="3"/>
      <c r="Q649" s="3">
        <v>6</v>
      </c>
      <c r="R649" s="3">
        <v>16</v>
      </c>
      <c r="S649" s="6" t="s">
        <v>13</v>
      </c>
      <c r="T649" s="3">
        <v>756</v>
      </c>
      <c r="U649" s="5">
        <v>0.63888888888888884</v>
      </c>
    </row>
    <row r="650" spans="2:21">
      <c r="B650" s="3">
        <v>27</v>
      </c>
      <c r="C650" s="3">
        <v>4</v>
      </c>
      <c r="D650" s="6" t="s">
        <v>13</v>
      </c>
      <c r="E650" s="3">
        <v>355</v>
      </c>
      <c r="F650" s="3">
        <v>90</v>
      </c>
      <c r="I650" s="3">
        <v>27</v>
      </c>
      <c r="J650" s="3">
        <v>4</v>
      </c>
      <c r="K650" s="6" t="s">
        <v>13</v>
      </c>
      <c r="L650" s="3">
        <f t="shared" si="35"/>
        <v>355</v>
      </c>
      <c r="M650" s="5">
        <f t="shared" si="36"/>
        <v>0.25352112676056338</v>
      </c>
      <c r="N650" s="3"/>
      <c r="Q650" s="3">
        <v>15</v>
      </c>
      <c r="R650" s="3">
        <v>43</v>
      </c>
      <c r="S650" s="6" t="s">
        <v>13</v>
      </c>
      <c r="T650" s="3">
        <v>652</v>
      </c>
      <c r="U650" s="5">
        <v>0.64570552147239269</v>
      </c>
    </row>
    <row r="651" spans="2:21">
      <c r="B651" s="3">
        <v>7</v>
      </c>
      <c r="C651" s="3">
        <v>37</v>
      </c>
      <c r="D651" s="6" t="s">
        <v>13</v>
      </c>
      <c r="E651" s="3">
        <v>348</v>
      </c>
      <c r="F651" s="3">
        <v>469</v>
      </c>
      <c r="I651" s="3">
        <v>7</v>
      </c>
      <c r="J651" s="3">
        <v>37</v>
      </c>
      <c r="K651" s="6" t="s">
        <v>13</v>
      </c>
      <c r="L651" s="3">
        <f t="shared" si="35"/>
        <v>348</v>
      </c>
      <c r="M651" s="5">
        <f t="shared" si="36"/>
        <v>1.3477011494252873</v>
      </c>
      <c r="N651" s="3"/>
      <c r="Q651" s="3">
        <v>5</v>
      </c>
      <c r="R651" s="3">
        <v>22</v>
      </c>
      <c r="S651" s="6" t="s">
        <v>13</v>
      </c>
      <c r="T651" s="3">
        <v>471</v>
      </c>
      <c r="U651" s="5">
        <v>0.65817409766454349</v>
      </c>
    </row>
    <row r="652" spans="2:21">
      <c r="B652" s="3">
        <v>10</v>
      </c>
      <c r="C652" s="3">
        <v>32</v>
      </c>
      <c r="D652" s="6" t="s">
        <v>13</v>
      </c>
      <c r="E652" s="3">
        <v>348</v>
      </c>
      <c r="F652" s="3">
        <v>957</v>
      </c>
      <c r="I652" s="3">
        <v>10</v>
      </c>
      <c r="J652" s="3">
        <v>32</v>
      </c>
      <c r="K652" s="6" t="s">
        <v>13</v>
      </c>
      <c r="L652" s="3">
        <f t="shared" si="35"/>
        <v>348</v>
      </c>
      <c r="M652" s="5">
        <f t="shared" si="36"/>
        <v>2.75</v>
      </c>
      <c r="N652" s="3"/>
      <c r="Q652" s="3">
        <v>12</v>
      </c>
      <c r="R652" s="3">
        <v>11</v>
      </c>
      <c r="S652" s="6" t="s">
        <v>13</v>
      </c>
      <c r="T652" s="3">
        <v>406</v>
      </c>
      <c r="U652" s="5">
        <v>0.66748768472906406</v>
      </c>
    </row>
    <row r="653" spans="2:21">
      <c r="B653" s="3">
        <v>25</v>
      </c>
      <c r="C653" s="3">
        <v>8</v>
      </c>
      <c r="D653" s="6" t="s">
        <v>13</v>
      </c>
      <c r="E653" s="3">
        <v>348</v>
      </c>
      <c r="F653" s="3">
        <v>134</v>
      </c>
      <c r="I653" s="3">
        <v>25</v>
      </c>
      <c r="J653" s="3">
        <v>8</v>
      </c>
      <c r="K653" s="6" t="s">
        <v>13</v>
      </c>
      <c r="L653" s="3">
        <f t="shared" si="35"/>
        <v>348</v>
      </c>
      <c r="M653" s="5">
        <f t="shared" si="36"/>
        <v>0.38505747126436779</v>
      </c>
      <c r="N653" s="3"/>
      <c r="Q653" s="3">
        <v>4</v>
      </c>
      <c r="R653" s="3">
        <v>6</v>
      </c>
      <c r="S653" s="6" t="s">
        <v>13</v>
      </c>
      <c r="T653" s="3">
        <v>614</v>
      </c>
      <c r="U653" s="5">
        <v>0.67100977198697065</v>
      </c>
    </row>
    <row r="654" spans="2:21">
      <c r="B654" s="3">
        <v>24</v>
      </c>
      <c r="C654" s="3">
        <v>11</v>
      </c>
      <c r="D654" s="6" t="s">
        <v>13</v>
      </c>
      <c r="E654" s="3">
        <v>342</v>
      </c>
      <c r="F654" s="3">
        <v>7</v>
      </c>
      <c r="I654" s="3">
        <v>24</v>
      </c>
      <c r="J654" s="3">
        <v>11</v>
      </c>
      <c r="K654" s="6" t="s">
        <v>13</v>
      </c>
      <c r="L654" s="3">
        <f t="shared" si="35"/>
        <v>342</v>
      </c>
      <c r="M654" s="5">
        <f t="shared" si="36"/>
        <v>2.046783625730994E-2</v>
      </c>
      <c r="N654" s="3"/>
      <c r="Q654" s="3">
        <v>18</v>
      </c>
      <c r="R654" s="3">
        <v>21</v>
      </c>
      <c r="S654" s="6" t="s">
        <v>13</v>
      </c>
      <c r="T654" s="3">
        <v>879</v>
      </c>
      <c r="U654" s="5">
        <v>0.67690557451649602</v>
      </c>
    </row>
    <row r="655" spans="2:21">
      <c r="B655" s="3">
        <v>19</v>
      </c>
      <c r="C655" s="3">
        <v>23</v>
      </c>
      <c r="D655" s="6" t="s">
        <v>13</v>
      </c>
      <c r="E655" s="3">
        <v>341</v>
      </c>
      <c r="F655" s="3">
        <v>110</v>
      </c>
      <c r="I655" s="3">
        <v>19</v>
      </c>
      <c r="J655" s="3">
        <v>23</v>
      </c>
      <c r="K655" s="6" t="s">
        <v>13</v>
      </c>
      <c r="L655" s="3">
        <f t="shared" si="35"/>
        <v>341</v>
      </c>
      <c r="M655" s="5">
        <f t="shared" si="36"/>
        <v>0.32258064516129031</v>
      </c>
      <c r="N655" s="3"/>
      <c r="Q655" s="3">
        <v>7</v>
      </c>
      <c r="R655" s="3">
        <v>35</v>
      </c>
      <c r="S655" s="6" t="s">
        <v>13</v>
      </c>
      <c r="T655" s="3">
        <v>917</v>
      </c>
      <c r="U655" s="5">
        <v>0.68593238822246461</v>
      </c>
    </row>
    <row r="656" spans="2:21">
      <c r="B656" s="3">
        <v>13</v>
      </c>
      <c r="C656" s="3">
        <v>34</v>
      </c>
      <c r="D656" s="6" t="s">
        <v>13</v>
      </c>
      <c r="E656" s="3">
        <v>339</v>
      </c>
      <c r="F656" s="3">
        <v>439</v>
      </c>
      <c r="I656" s="3">
        <v>13</v>
      </c>
      <c r="J656" s="3">
        <v>34</v>
      </c>
      <c r="K656" s="6" t="s">
        <v>13</v>
      </c>
      <c r="L656" s="3">
        <f t="shared" si="35"/>
        <v>339</v>
      </c>
      <c r="M656" s="5">
        <f t="shared" si="36"/>
        <v>1.2949852507374631</v>
      </c>
      <c r="N656" s="3"/>
      <c r="Q656" s="3">
        <v>15</v>
      </c>
      <c r="R656" s="3">
        <v>8</v>
      </c>
      <c r="S656" s="6" t="s">
        <v>13</v>
      </c>
      <c r="T656" s="3">
        <v>296</v>
      </c>
      <c r="U656" s="5">
        <v>0.69594594594594594</v>
      </c>
    </row>
    <row r="657" spans="2:21">
      <c r="B657" s="3">
        <v>5</v>
      </c>
      <c r="C657" s="3">
        <v>18</v>
      </c>
      <c r="D657" s="6" t="s">
        <v>13</v>
      </c>
      <c r="E657" s="3">
        <v>334</v>
      </c>
      <c r="F657" s="3">
        <v>30</v>
      </c>
      <c r="I657" s="3">
        <v>5</v>
      </c>
      <c r="J657" s="3">
        <v>18</v>
      </c>
      <c r="K657" s="6" t="s">
        <v>13</v>
      </c>
      <c r="L657" s="3">
        <f t="shared" si="35"/>
        <v>334</v>
      </c>
      <c r="M657" s="5">
        <f t="shared" si="36"/>
        <v>8.9820359281437126E-2</v>
      </c>
      <c r="N657" s="3"/>
      <c r="Q657" s="3">
        <v>13</v>
      </c>
      <c r="R657" s="3">
        <v>46</v>
      </c>
      <c r="S657" s="6" t="s">
        <v>13</v>
      </c>
      <c r="T657" s="3">
        <v>832</v>
      </c>
      <c r="U657" s="5">
        <v>0.69951923076923073</v>
      </c>
    </row>
    <row r="658" spans="2:21">
      <c r="B658" s="3">
        <v>16</v>
      </c>
      <c r="C658" s="3">
        <v>28</v>
      </c>
      <c r="D658" s="6" t="s">
        <v>13</v>
      </c>
      <c r="E658" s="3">
        <v>334</v>
      </c>
      <c r="F658" s="3">
        <v>72</v>
      </c>
      <c r="I658" s="3">
        <v>16</v>
      </c>
      <c r="J658" s="3">
        <v>28</v>
      </c>
      <c r="K658" s="6" t="s">
        <v>13</v>
      </c>
      <c r="L658" s="3">
        <f t="shared" si="35"/>
        <v>334</v>
      </c>
      <c r="M658" s="5">
        <f t="shared" si="36"/>
        <v>0.21556886227544911</v>
      </c>
      <c r="N658" s="3"/>
      <c r="Q658" s="3">
        <v>7</v>
      </c>
      <c r="R658" s="3">
        <v>32</v>
      </c>
      <c r="S658" s="6" t="s">
        <v>13</v>
      </c>
      <c r="T658" s="3">
        <v>1018</v>
      </c>
      <c r="U658" s="5">
        <v>0.70137524557956776</v>
      </c>
    </row>
    <row r="659" spans="2:21">
      <c r="B659" s="3">
        <v>19</v>
      </c>
      <c r="C659" s="3">
        <v>30</v>
      </c>
      <c r="D659" s="6" t="s">
        <v>13</v>
      </c>
      <c r="E659" s="3">
        <v>331</v>
      </c>
      <c r="F659" s="3">
        <v>89</v>
      </c>
      <c r="I659" s="3">
        <v>19</v>
      </c>
      <c r="J659" s="3">
        <v>30</v>
      </c>
      <c r="K659" s="6" t="s">
        <v>13</v>
      </c>
      <c r="L659" s="3">
        <f t="shared" si="35"/>
        <v>331</v>
      </c>
      <c r="M659" s="5">
        <f t="shared" si="36"/>
        <v>0.26888217522658608</v>
      </c>
      <c r="N659" s="3"/>
      <c r="Q659" s="3">
        <v>12</v>
      </c>
      <c r="R659" s="3">
        <v>13</v>
      </c>
      <c r="S659" s="6" t="s">
        <v>13</v>
      </c>
      <c r="T659" s="3">
        <v>529</v>
      </c>
      <c r="U659" s="5">
        <v>0.70699432892249525</v>
      </c>
    </row>
    <row r="660" spans="2:21">
      <c r="B660" s="3">
        <v>6</v>
      </c>
      <c r="C660" s="3">
        <v>8</v>
      </c>
      <c r="D660" s="6" t="s">
        <v>13</v>
      </c>
      <c r="E660" s="3">
        <v>327</v>
      </c>
      <c r="F660" s="3">
        <v>161</v>
      </c>
      <c r="I660" s="3">
        <v>6</v>
      </c>
      <c r="J660" s="3">
        <v>8</v>
      </c>
      <c r="K660" s="6" t="s">
        <v>13</v>
      </c>
      <c r="L660" s="3">
        <f t="shared" si="35"/>
        <v>327</v>
      </c>
      <c r="M660" s="5">
        <f t="shared" si="36"/>
        <v>0.49235474006116209</v>
      </c>
      <c r="N660" s="3"/>
      <c r="Q660" s="3">
        <v>14</v>
      </c>
      <c r="R660" s="3">
        <v>26</v>
      </c>
      <c r="S660" s="6" t="s">
        <v>13</v>
      </c>
      <c r="T660" s="3">
        <v>494</v>
      </c>
      <c r="U660" s="5">
        <v>0.71457489878542513</v>
      </c>
    </row>
    <row r="661" spans="2:21">
      <c r="B661" s="3">
        <v>22</v>
      </c>
      <c r="C661" s="3">
        <v>6</v>
      </c>
      <c r="D661" s="6" t="s">
        <v>13</v>
      </c>
      <c r="E661" s="3">
        <v>326</v>
      </c>
      <c r="F661" s="3">
        <v>246</v>
      </c>
      <c r="I661" s="3">
        <v>22</v>
      </c>
      <c r="J661" s="3">
        <v>6</v>
      </c>
      <c r="K661" s="6" t="s">
        <v>13</v>
      </c>
      <c r="L661" s="3">
        <f t="shared" si="35"/>
        <v>326</v>
      </c>
      <c r="M661" s="5">
        <f t="shared" si="36"/>
        <v>0.754601226993865</v>
      </c>
      <c r="N661" s="3"/>
      <c r="Q661" s="3">
        <v>7</v>
      </c>
      <c r="R661" s="3">
        <v>3</v>
      </c>
      <c r="S661" s="6" t="s">
        <v>13</v>
      </c>
      <c r="T661" s="3">
        <v>643</v>
      </c>
      <c r="U661" s="5">
        <v>0.7231726283048211</v>
      </c>
    </row>
    <row r="662" spans="2:21">
      <c r="B662" s="3">
        <v>18</v>
      </c>
      <c r="C662" s="3">
        <v>39</v>
      </c>
      <c r="D662" s="6" t="s">
        <v>13</v>
      </c>
      <c r="E662" s="3">
        <v>322</v>
      </c>
      <c r="F662" s="3">
        <v>108</v>
      </c>
      <c r="I662" s="3">
        <v>18</v>
      </c>
      <c r="J662" s="3">
        <v>39</v>
      </c>
      <c r="K662" s="6" t="s">
        <v>13</v>
      </c>
      <c r="L662" s="3">
        <f t="shared" si="35"/>
        <v>322</v>
      </c>
      <c r="M662" s="5">
        <f t="shared" si="36"/>
        <v>0.33540372670807456</v>
      </c>
      <c r="N662" s="3"/>
      <c r="Q662" s="3">
        <v>22</v>
      </c>
      <c r="R662" s="3">
        <v>6</v>
      </c>
      <c r="S662" s="6" t="s">
        <v>13</v>
      </c>
      <c r="T662" s="3">
        <v>326</v>
      </c>
      <c r="U662" s="5">
        <v>0.754601226993865</v>
      </c>
    </row>
    <row r="663" spans="2:21">
      <c r="B663" s="3">
        <v>9</v>
      </c>
      <c r="C663" s="3">
        <v>7</v>
      </c>
      <c r="D663" s="6" t="s">
        <v>13</v>
      </c>
      <c r="E663" s="3">
        <v>321</v>
      </c>
      <c r="F663" s="3">
        <v>36</v>
      </c>
      <c r="I663" s="3">
        <v>9</v>
      </c>
      <c r="J663" s="3">
        <v>7</v>
      </c>
      <c r="K663" s="6" t="s">
        <v>13</v>
      </c>
      <c r="L663" s="3">
        <f t="shared" si="35"/>
        <v>321</v>
      </c>
      <c r="M663" s="5">
        <f t="shared" si="36"/>
        <v>0.11214953271028037</v>
      </c>
      <c r="N663" s="3"/>
      <c r="Q663" s="3">
        <v>26</v>
      </c>
      <c r="R663" s="3">
        <v>10</v>
      </c>
      <c r="S663" s="6" t="s">
        <v>13</v>
      </c>
      <c r="T663" s="3">
        <v>427</v>
      </c>
      <c r="U663" s="5">
        <v>0.75878220140515218</v>
      </c>
    </row>
    <row r="664" spans="2:21">
      <c r="B664" s="3">
        <v>8</v>
      </c>
      <c r="C664" s="3">
        <v>32</v>
      </c>
      <c r="D664" s="6" t="s">
        <v>13</v>
      </c>
      <c r="E664" s="3">
        <v>319</v>
      </c>
      <c r="F664" s="3">
        <v>160</v>
      </c>
      <c r="I664" s="3">
        <v>8</v>
      </c>
      <c r="J664" s="3">
        <v>32</v>
      </c>
      <c r="K664" s="6" t="s">
        <v>13</v>
      </c>
      <c r="L664" s="3">
        <f t="shared" si="35"/>
        <v>319</v>
      </c>
      <c r="M664" s="5">
        <f t="shared" si="36"/>
        <v>0.50156739811912221</v>
      </c>
      <c r="N664" s="3"/>
      <c r="Q664" s="3">
        <v>14</v>
      </c>
      <c r="R664" s="3">
        <v>42</v>
      </c>
      <c r="S664" s="6" t="s">
        <v>13</v>
      </c>
      <c r="T664" s="3">
        <v>306</v>
      </c>
      <c r="U664" s="5">
        <v>0.76797385620915037</v>
      </c>
    </row>
    <row r="665" spans="2:21">
      <c r="B665" s="3">
        <v>21</v>
      </c>
      <c r="C665" s="3">
        <v>3</v>
      </c>
      <c r="D665" s="6" t="s">
        <v>13</v>
      </c>
      <c r="E665" s="3">
        <v>314</v>
      </c>
      <c r="F665" s="3">
        <v>56</v>
      </c>
      <c r="I665" s="3">
        <v>21</v>
      </c>
      <c r="J665" s="3">
        <v>3</v>
      </c>
      <c r="K665" s="6" t="s">
        <v>13</v>
      </c>
      <c r="L665" s="3">
        <f t="shared" si="35"/>
        <v>314</v>
      </c>
      <c r="M665" s="5">
        <f t="shared" si="36"/>
        <v>0.17834394904458598</v>
      </c>
      <c r="N665" s="3"/>
      <c r="Q665" s="3">
        <v>28</v>
      </c>
      <c r="R665" s="3">
        <v>14</v>
      </c>
      <c r="S665" s="6" t="s">
        <v>13</v>
      </c>
      <c r="T665" s="3">
        <v>673</v>
      </c>
      <c r="U665" s="5">
        <v>0.76968796433878162</v>
      </c>
    </row>
    <row r="666" spans="2:21">
      <c r="B666" s="3">
        <v>21</v>
      </c>
      <c r="C666" s="3">
        <v>26</v>
      </c>
      <c r="D666" s="6" t="s">
        <v>13</v>
      </c>
      <c r="E666" s="3">
        <v>314</v>
      </c>
      <c r="F666" s="3">
        <v>88</v>
      </c>
      <c r="I666" s="3">
        <v>21</v>
      </c>
      <c r="J666" s="3">
        <v>26</v>
      </c>
      <c r="K666" s="6" t="s">
        <v>13</v>
      </c>
      <c r="L666" s="3">
        <f t="shared" si="35"/>
        <v>314</v>
      </c>
      <c r="M666" s="5">
        <f t="shared" si="36"/>
        <v>0.28025477707006369</v>
      </c>
      <c r="N666" s="3"/>
      <c r="Q666" s="3">
        <v>7</v>
      </c>
      <c r="R666" s="3">
        <v>16</v>
      </c>
      <c r="S666" s="6" t="s">
        <v>13</v>
      </c>
      <c r="T666" s="3">
        <v>407</v>
      </c>
      <c r="U666" s="5">
        <v>0.7764127764127764</v>
      </c>
    </row>
    <row r="667" spans="2:21">
      <c r="B667" s="3">
        <v>18</v>
      </c>
      <c r="C667" s="3">
        <v>32</v>
      </c>
      <c r="D667" s="6" t="s">
        <v>13</v>
      </c>
      <c r="E667" s="3">
        <v>307</v>
      </c>
      <c r="F667" s="3">
        <v>186</v>
      </c>
      <c r="I667" s="3">
        <v>18</v>
      </c>
      <c r="J667" s="3">
        <v>32</v>
      </c>
      <c r="K667" s="6" t="s">
        <v>13</v>
      </c>
      <c r="L667" s="3">
        <f t="shared" si="35"/>
        <v>307</v>
      </c>
      <c r="M667" s="5">
        <f t="shared" si="36"/>
        <v>0.60586319218241047</v>
      </c>
      <c r="N667" s="3"/>
      <c r="Q667" s="3">
        <v>22</v>
      </c>
      <c r="R667" s="3">
        <v>12</v>
      </c>
      <c r="S667" s="6" t="s">
        <v>13</v>
      </c>
      <c r="T667" s="3">
        <v>514</v>
      </c>
      <c r="U667" s="5">
        <v>0.77821011673151752</v>
      </c>
    </row>
    <row r="668" spans="2:21">
      <c r="B668" s="3">
        <v>14</v>
      </c>
      <c r="C668" s="3">
        <v>42</v>
      </c>
      <c r="D668" s="6" t="s">
        <v>13</v>
      </c>
      <c r="E668" s="3">
        <v>306</v>
      </c>
      <c r="F668" s="3">
        <v>235</v>
      </c>
      <c r="I668" s="3">
        <v>14</v>
      </c>
      <c r="J668" s="3">
        <v>42</v>
      </c>
      <c r="K668" s="6" t="s">
        <v>13</v>
      </c>
      <c r="L668" s="3">
        <f t="shared" si="35"/>
        <v>306</v>
      </c>
      <c r="M668" s="5">
        <f t="shared" si="36"/>
        <v>0.76797385620915037</v>
      </c>
      <c r="N668" s="3"/>
      <c r="Q668" s="3">
        <v>19</v>
      </c>
      <c r="R668" s="3">
        <v>10</v>
      </c>
      <c r="S668" s="6" t="s">
        <v>13</v>
      </c>
      <c r="T668" s="3">
        <v>616</v>
      </c>
      <c r="U668" s="5">
        <v>0.77922077922077926</v>
      </c>
    </row>
    <row r="669" spans="2:21">
      <c r="B669" s="3">
        <v>8</v>
      </c>
      <c r="C669" s="3">
        <v>35</v>
      </c>
      <c r="D669" s="6" t="s">
        <v>13</v>
      </c>
      <c r="E669" s="3">
        <v>305</v>
      </c>
      <c r="F669" s="3">
        <v>278</v>
      </c>
      <c r="I669" s="3">
        <v>8</v>
      </c>
      <c r="J669" s="3">
        <v>35</v>
      </c>
      <c r="K669" s="6" t="s">
        <v>13</v>
      </c>
      <c r="L669" s="3">
        <f t="shared" si="35"/>
        <v>305</v>
      </c>
      <c r="M669" s="5">
        <f t="shared" si="36"/>
        <v>0.91147540983606556</v>
      </c>
      <c r="N669" s="3"/>
      <c r="Q669" s="3">
        <v>15</v>
      </c>
      <c r="R669" s="3">
        <v>5</v>
      </c>
      <c r="S669" s="6" t="s">
        <v>13</v>
      </c>
      <c r="T669" s="3">
        <v>915</v>
      </c>
      <c r="U669" s="5">
        <v>0.79125683060109286</v>
      </c>
    </row>
    <row r="670" spans="2:21">
      <c r="B670" s="3">
        <v>27</v>
      </c>
      <c r="C670" s="3">
        <v>34</v>
      </c>
      <c r="D670" s="6" t="s">
        <v>13</v>
      </c>
      <c r="E670" s="3">
        <v>304</v>
      </c>
      <c r="F670" s="3">
        <v>61</v>
      </c>
      <c r="I670" s="3">
        <v>27</v>
      </c>
      <c r="J670" s="3">
        <v>34</v>
      </c>
      <c r="K670" s="6" t="s">
        <v>13</v>
      </c>
      <c r="L670" s="3">
        <f t="shared" si="35"/>
        <v>304</v>
      </c>
      <c r="M670" s="5">
        <f t="shared" si="36"/>
        <v>0.20065789473684212</v>
      </c>
      <c r="N670" s="3"/>
      <c r="Q670" s="3">
        <v>17</v>
      </c>
      <c r="R670" s="3">
        <v>46</v>
      </c>
      <c r="S670" s="6" t="s">
        <v>13</v>
      </c>
      <c r="T670" s="3">
        <v>473</v>
      </c>
      <c r="U670" s="5">
        <v>0.80126849894291752</v>
      </c>
    </row>
    <row r="671" spans="2:21">
      <c r="B671" s="3">
        <v>17</v>
      </c>
      <c r="C671" s="3">
        <v>22</v>
      </c>
      <c r="D671" s="6" t="s">
        <v>13</v>
      </c>
      <c r="E671" s="3">
        <v>299</v>
      </c>
      <c r="F671" s="3">
        <v>256</v>
      </c>
      <c r="I671" s="3">
        <v>17</v>
      </c>
      <c r="J671" s="3">
        <v>22</v>
      </c>
      <c r="K671" s="6" t="s">
        <v>13</v>
      </c>
      <c r="L671" s="3">
        <f t="shared" ref="L671:L686" si="37">E671</f>
        <v>299</v>
      </c>
      <c r="M671" s="5">
        <f t="shared" ref="M671:M686" si="38">F671/E671</f>
        <v>0.85618729096989965</v>
      </c>
      <c r="N671" s="3"/>
      <c r="Q671" s="3">
        <v>13</v>
      </c>
      <c r="R671" s="3">
        <v>13</v>
      </c>
      <c r="S671" s="6" t="s">
        <v>13</v>
      </c>
      <c r="T671" s="3">
        <v>598</v>
      </c>
      <c r="U671" s="5">
        <v>0.82274247491638797</v>
      </c>
    </row>
    <row r="672" spans="2:21">
      <c r="B672" s="3">
        <v>5</v>
      </c>
      <c r="C672" s="3">
        <v>46</v>
      </c>
      <c r="D672" s="6" t="s">
        <v>13</v>
      </c>
      <c r="E672" s="3">
        <v>296</v>
      </c>
      <c r="F672" s="3">
        <v>91</v>
      </c>
      <c r="I672" s="3">
        <v>5</v>
      </c>
      <c r="J672" s="3">
        <v>46</v>
      </c>
      <c r="K672" s="6" t="s">
        <v>13</v>
      </c>
      <c r="L672" s="3">
        <f t="shared" si="37"/>
        <v>296</v>
      </c>
      <c r="M672" s="5">
        <f t="shared" si="38"/>
        <v>0.30743243243243246</v>
      </c>
      <c r="N672" s="3"/>
      <c r="Q672" s="3">
        <v>17</v>
      </c>
      <c r="R672" s="3">
        <v>22</v>
      </c>
      <c r="S672" s="6" t="s">
        <v>13</v>
      </c>
      <c r="T672" s="3">
        <v>299</v>
      </c>
      <c r="U672" s="5">
        <v>0.85618729096989965</v>
      </c>
    </row>
    <row r="673" spans="2:21">
      <c r="B673" s="3">
        <v>15</v>
      </c>
      <c r="C673" s="3">
        <v>8</v>
      </c>
      <c r="D673" s="6" t="s">
        <v>13</v>
      </c>
      <c r="E673" s="3">
        <v>296</v>
      </c>
      <c r="F673" s="3">
        <v>206</v>
      </c>
      <c r="I673" s="3">
        <v>15</v>
      </c>
      <c r="J673" s="3">
        <v>8</v>
      </c>
      <c r="K673" s="6" t="s">
        <v>13</v>
      </c>
      <c r="L673" s="3">
        <f t="shared" si="37"/>
        <v>296</v>
      </c>
      <c r="M673" s="5">
        <f t="shared" si="38"/>
        <v>0.69594594594594594</v>
      </c>
      <c r="N673" s="3"/>
      <c r="Q673" s="3">
        <v>29</v>
      </c>
      <c r="R673" s="3">
        <v>44</v>
      </c>
      <c r="S673" s="6" t="s">
        <v>13</v>
      </c>
      <c r="T673" s="3">
        <v>707</v>
      </c>
      <c r="U673" s="5">
        <v>0.8571428571428571</v>
      </c>
    </row>
    <row r="674" spans="2:21">
      <c r="B674" s="3">
        <v>4</v>
      </c>
      <c r="C674" s="3">
        <v>3</v>
      </c>
      <c r="D674" s="6" t="s">
        <v>13</v>
      </c>
      <c r="E674" s="3">
        <v>293</v>
      </c>
      <c r="F674" s="3">
        <v>11</v>
      </c>
      <c r="I674" s="3">
        <v>4</v>
      </c>
      <c r="J674" s="3">
        <v>3</v>
      </c>
      <c r="K674" s="6" t="s">
        <v>13</v>
      </c>
      <c r="L674" s="3">
        <f t="shared" si="37"/>
        <v>293</v>
      </c>
      <c r="M674" s="5">
        <f t="shared" si="38"/>
        <v>3.7542662116040959E-2</v>
      </c>
      <c r="N674" s="3"/>
      <c r="Q674" s="3">
        <v>20</v>
      </c>
      <c r="R674" s="3">
        <v>3</v>
      </c>
      <c r="S674" s="6" t="s">
        <v>13</v>
      </c>
      <c r="T674" s="3">
        <v>373</v>
      </c>
      <c r="U674" s="5">
        <v>0.86595174262734587</v>
      </c>
    </row>
    <row r="675" spans="2:21">
      <c r="B675" s="3">
        <v>30</v>
      </c>
      <c r="C675" s="3">
        <v>43</v>
      </c>
      <c r="D675" s="6" t="s">
        <v>13</v>
      </c>
      <c r="E675" s="3">
        <v>293</v>
      </c>
      <c r="F675" s="3">
        <v>281</v>
      </c>
      <c r="I675" s="3">
        <v>30</v>
      </c>
      <c r="J675" s="3">
        <v>43</v>
      </c>
      <c r="K675" s="6" t="s">
        <v>13</v>
      </c>
      <c r="L675" s="3">
        <f t="shared" si="37"/>
        <v>293</v>
      </c>
      <c r="M675" s="5">
        <f t="shared" si="38"/>
        <v>0.95904436860068254</v>
      </c>
      <c r="N675" s="3"/>
      <c r="Q675" s="3">
        <v>15</v>
      </c>
      <c r="R675" s="3">
        <v>16</v>
      </c>
      <c r="S675" s="6" t="s">
        <v>13</v>
      </c>
      <c r="T675" s="3">
        <v>584</v>
      </c>
      <c r="U675" s="5">
        <v>0.875</v>
      </c>
    </row>
    <row r="676" spans="2:21">
      <c r="B676" s="3">
        <v>3</v>
      </c>
      <c r="C676" s="3">
        <v>13</v>
      </c>
      <c r="D676" s="6" t="s">
        <v>13</v>
      </c>
      <c r="E676" s="3">
        <v>290</v>
      </c>
      <c r="F676" s="3">
        <v>112</v>
      </c>
      <c r="I676" s="3">
        <v>3</v>
      </c>
      <c r="J676" s="3">
        <v>13</v>
      </c>
      <c r="K676" s="6" t="s">
        <v>13</v>
      </c>
      <c r="L676" s="3">
        <f t="shared" si="37"/>
        <v>290</v>
      </c>
      <c r="M676" s="5">
        <f t="shared" si="38"/>
        <v>0.38620689655172413</v>
      </c>
      <c r="N676" s="3"/>
      <c r="Q676" s="3">
        <v>8</v>
      </c>
      <c r="R676" s="3">
        <v>35</v>
      </c>
      <c r="S676" s="6" t="s">
        <v>13</v>
      </c>
      <c r="T676" s="3">
        <v>305</v>
      </c>
      <c r="U676" s="5">
        <v>0.91147540983606556</v>
      </c>
    </row>
    <row r="677" spans="2:21">
      <c r="B677" s="3">
        <v>14</v>
      </c>
      <c r="C677" s="3">
        <v>36</v>
      </c>
      <c r="D677" s="6" t="s">
        <v>13</v>
      </c>
      <c r="E677" s="3">
        <v>286</v>
      </c>
      <c r="F677" s="3">
        <v>77</v>
      </c>
      <c r="I677" s="3">
        <v>14</v>
      </c>
      <c r="J677" s="3">
        <v>36</v>
      </c>
      <c r="K677" s="6" t="s">
        <v>13</v>
      </c>
      <c r="L677" s="3">
        <f t="shared" si="37"/>
        <v>286</v>
      </c>
      <c r="M677" s="5">
        <f t="shared" si="38"/>
        <v>0.26923076923076922</v>
      </c>
      <c r="N677" s="3"/>
      <c r="Q677" s="3">
        <v>30</v>
      </c>
      <c r="R677" s="3">
        <v>43</v>
      </c>
      <c r="S677" s="6" t="s">
        <v>13</v>
      </c>
      <c r="T677" s="3">
        <v>293</v>
      </c>
      <c r="U677" s="5">
        <v>0.95904436860068254</v>
      </c>
    </row>
    <row r="678" spans="2:21">
      <c r="B678" s="3">
        <v>12</v>
      </c>
      <c r="C678" s="3">
        <v>22</v>
      </c>
      <c r="D678" s="6" t="s">
        <v>13</v>
      </c>
      <c r="E678" s="3">
        <v>283</v>
      </c>
      <c r="F678" s="3">
        <v>136</v>
      </c>
      <c r="I678" s="3">
        <v>12</v>
      </c>
      <c r="J678" s="3">
        <v>22</v>
      </c>
      <c r="K678" s="6" t="s">
        <v>13</v>
      </c>
      <c r="L678" s="3">
        <f t="shared" si="37"/>
        <v>283</v>
      </c>
      <c r="M678" s="5">
        <f t="shared" si="38"/>
        <v>0.48056537102473496</v>
      </c>
      <c r="N678" s="3"/>
      <c r="Q678" s="3">
        <v>7</v>
      </c>
      <c r="R678" s="3">
        <v>18</v>
      </c>
      <c r="S678" s="6" t="s">
        <v>13</v>
      </c>
      <c r="T678" s="3">
        <v>256</v>
      </c>
      <c r="U678" s="5">
        <v>0.98828125</v>
      </c>
    </row>
    <row r="679" spans="2:21">
      <c r="B679" s="3">
        <v>6</v>
      </c>
      <c r="C679" s="3">
        <v>40</v>
      </c>
      <c r="D679" s="6" t="s">
        <v>13</v>
      </c>
      <c r="E679" s="3">
        <v>275</v>
      </c>
      <c r="F679" s="3">
        <v>53</v>
      </c>
      <c r="I679" s="3">
        <v>6</v>
      </c>
      <c r="J679" s="3">
        <v>40</v>
      </c>
      <c r="K679" s="6" t="s">
        <v>13</v>
      </c>
      <c r="L679" s="3">
        <f t="shared" si="37"/>
        <v>275</v>
      </c>
      <c r="M679" s="5">
        <f t="shared" si="38"/>
        <v>0.19272727272727272</v>
      </c>
      <c r="N679" s="3"/>
      <c r="Q679" s="3">
        <v>4</v>
      </c>
      <c r="R679" s="3">
        <v>18</v>
      </c>
      <c r="S679" s="6" t="s">
        <v>13</v>
      </c>
      <c r="T679" s="3">
        <v>489</v>
      </c>
      <c r="U679" s="5">
        <v>0.99386503067484666</v>
      </c>
    </row>
    <row r="680" spans="2:21">
      <c r="B680" s="3">
        <v>7</v>
      </c>
      <c r="C680" s="3">
        <v>18</v>
      </c>
      <c r="D680" s="6" t="s">
        <v>13</v>
      </c>
      <c r="E680" s="3">
        <v>256</v>
      </c>
      <c r="F680" s="3">
        <v>253</v>
      </c>
      <c r="I680" s="3">
        <v>7</v>
      </c>
      <c r="J680" s="3">
        <v>18</v>
      </c>
      <c r="K680" s="6" t="s">
        <v>13</v>
      </c>
      <c r="L680" s="3">
        <f t="shared" si="37"/>
        <v>256</v>
      </c>
      <c r="M680" s="5">
        <f t="shared" si="38"/>
        <v>0.98828125</v>
      </c>
      <c r="N680" s="3"/>
      <c r="Q680" s="3">
        <v>10</v>
      </c>
      <c r="R680" s="3">
        <v>34</v>
      </c>
      <c r="S680" s="6" t="s">
        <v>13</v>
      </c>
      <c r="T680" s="3">
        <v>382</v>
      </c>
      <c r="U680" s="5">
        <v>1.0837696335078535</v>
      </c>
    </row>
    <row r="681" spans="2:21">
      <c r="B681" s="3">
        <v>18</v>
      </c>
      <c r="C681" s="3">
        <v>19</v>
      </c>
      <c r="D681" s="6" t="s">
        <v>13</v>
      </c>
      <c r="E681" s="3">
        <v>255</v>
      </c>
      <c r="F681" s="3">
        <v>114</v>
      </c>
      <c r="I681" s="3">
        <v>18</v>
      </c>
      <c r="J681" s="3">
        <v>19</v>
      </c>
      <c r="K681" s="6" t="s">
        <v>13</v>
      </c>
      <c r="L681" s="3">
        <f t="shared" si="37"/>
        <v>255</v>
      </c>
      <c r="M681" s="5">
        <f t="shared" si="38"/>
        <v>0.44705882352941179</v>
      </c>
      <c r="N681" s="3"/>
      <c r="Q681" s="3">
        <v>25</v>
      </c>
      <c r="R681" s="3">
        <v>16</v>
      </c>
      <c r="S681" s="6" t="s">
        <v>13</v>
      </c>
      <c r="T681" s="3">
        <v>400</v>
      </c>
      <c r="U681" s="5">
        <v>1.1125</v>
      </c>
    </row>
    <row r="682" spans="2:21">
      <c r="B682" s="3">
        <v>22</v>
      </c>
      <c r="C682" s="3">
        <v>7</v>
      </c>
      <c r="D682" s="6" t="s">
        <v>13</v>
      </c>
      <c r="E682" s="3">
        <v>251</v>
      </c>
      <c r="F682" s="3">
        <v>299</v>
      </c>
      <c r="I682" s="3">
        <v>22</v>
      </c>
      <c r="J682" s="3">
        <v>7</v>
      </c>
      <c r="K682" s="6" t="s">
        <v>13</v>
      </c>
      <c r="L682" s="3">
        <f t="shared" si="37"/>
        <v>251</v>
      </c>
      <c r="M682" s="5">
        <f t="shared" si="38"/>
        <v>1.1912350597609562</v>
      </c>
      <c r="N682" s="3"/>
      <c r="Q682" s="3">
        <v>3</v>
      </c>
      <c r="R682" s="3">
        <v>43</v>
      </c>
      <c r="S682" s="6" t="s">
        <v>13</v>
      </c>
      <c r="T682" s="3">
        <v>365</v>
      </c>
      <c r="U682" s="5">
        <v>1.1863013698630136</v>
      </c>
    </row>
    <row r="683" spans="2:21">
      <c r="B683" s="3">
        <v>17</v>
      </c>
      <c r="C683" s="3">
        <v>28</v>
      </c>
      <c r="D683" s="6" t="s">
        <v>13</v>
      </c>
      <c r="E683" s="3">
        <v>250</v>
      </c>
      <c r="F683" s="3">
        <v>30</v>
      </c>
      <c r="I683" s="3">
        <v>17</v>
      </c>
      <c r="J683" s="3">
        <v>28</v>
      </c>
      <c r="K683" s="6" t="s">
        <v>13</v>
      </c>
      <c r="L683" s="3">
        <f t="shared" si="37"/>
        <v>250</v>
      </c>
      <c r="M683" s="5">
        <f t="shared" si="38"/>
        <v>0.12</v>
      </c>
      <c r="N683" s="3"/>
      <c r="Q683" s="3">
        <v>22</v>
      </c>
      <c r="R683" s="3">
        <v>7</v>
      </c>
      <c r="S683" s="6" t="s">
        <v>13</v>
      </c>
      <c r="T683" s="3">
        <v>251</v>
      </c>
      <c r="U683" s="5">
        <v>1.1912350597609562</v>
      </c>
    </row>
    <row r="684" spans="2:21">
      <c r="B684" s="3">
        <v>22</v>
      </c>
      <c r="C684" s="3">
        <v>20</v>
      </c>
      <c r="D684" s="6" t="s">
        <v>13</v>
      </c>
      <c r="E684" s="3">
        <v>245</v>
      </c>
      <c r="F684" s="3">
        <v>8</v>
      </c>
      <c r="I684" s="3">
        <v>22</v>
      </c>
      <c r="J684" s="3">
        <v>20</v>
      </c>
      <c r="K684" s="6" t="s">
        <v>13</v>
      </c>
      <c r="L684" s="3">
        <f t="shared" si="37"/>
        <v>245</v>
      </c>
      <c r="M684" s="5">
        <f t="shared" si="38"/>
        <v>3.2653061224489799E-2</v>
      </c>
      <c r="N684" s="3"/>
      <c r="Q684" s="3">
        <v>13</v>
      </c>
      <c r="R684" s="3">
        <v>34</v>
      </c>
      <c r="S684" s="6" t="s">
        <v>13</v>
      </c>
      <c r="T684" s="3">
        <v>339</v>
      </c>
      <c r="U684" s="5">
        <v>1.2949852507374631</v>
      </c>
    </row>
    <row r="685" spans="2:21">
      <c r="B685" s="3">
        <v>17</v>
      </c>
      <c r="C685" s="3">
        <v>19</v>
      </c>
      <c r="D685" s="6" t="s">
        <v>13</v>
      </c>
      <c r="E685" s="3">
        <v>243</v>
      </c>
      <c r="F685" s="3">
        <v>38</v>
      </c>
      <c r="I685" s="3">
        <v>17</v>
      </c>
      <c r="J685" s="3">
        <v>19</v>
      </c>
      <c r="K685" s="6" t="s">
        <v>13</v>
      </c>
      <c r="L685" s="3">
        <f t="shared" si="37"/>
        <v>243</v>
      </c>
      <c r="M685" s="5">
        <f t="shared" si="38"/>
        <v>0.15637860082304528</v>
      </c>
      <c r="N685" s="3"/>
      <c r="Q685" s="3">
        <v>7</v>
      </c>
      <c r="R685" s="3">
        <v>37</v>
      </c>
      <c r="S685" s="6" t="s">
        <v>13</v>
      </c>
      <c r="T685" s="3">
        <v>348</v>
      </c>
      <c r="U685" s="5">
        <v>1.3477011494252873</v>
      </c>
    </row>
    <row r="686" spans="2:21">
      <c r="B686" s="3">
        <v>20</v>
      </c>
      <c r="C686" s="3">
        <v>11</v>
      </c>
      <c r="D686" s="6" t="s">
        <v>13</v>
      </c>
      <c r="E686" s="3">
        <v>240</v>
      </c>
      <c r="F686" s="3">
        <v>4</v>
      </c>
      <c r="I686" s="3">
        <v>20</v>
      </c>
      <c r="J686" s="3">
        <v>11</v>
      </c>
      <c r="K686" s="6" t="s">
        <v>13</v>
      </c>
      <c r="L686" s="3">
        <f t="shared" si="37"/>
        <v>240</v>
      </c>
      <c r="M686" s="5">
        <f t="shared" si="38"/>
        <v>1.6666666666666666E-2</v>
      </c>
      <c r="N686" s="3"/>
      <c r="Q686" s="3">
        <v>10</v>
      </c>
      <c r="R686" s="3">
        <v>32</v>
      </c>
      <c r="S686" s="6" t="s">
        <v>13</v>
      </c>
      <c r="T686" s="3">
        <v>348</v>
      </c>
      <c r="U686" s="5">
        <v>2.75</v>
      </c>
    </row>
  </sheetData>
  <mergeCells count="4">
    <mergeCell ref="E2:F2"/>
    <mergeCell ref="L2:M2"/>
    <mergeCell ref="T2:U2"/>
    <mergeCell ref="Q412:T4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539"/>
  <sheetViews>
    <sheetView topLeftCell="U1" zoomScaleNormal="100" workbookViewId="0">
      <selection activeCell="AL4" sqref="AL4:AL47"/>
    </sheetView>
  </sheetViews>
  <sheetFormatPr defaultRowHeight="15"/>
  <cols>
    <col min="1" max="1" width="14" customWidth="1"/>
    <col min="3" max="4" width="14" customWidth="1"/>
    <col min="5" max="6" width="12.5703125" customWidth="1"/>
    <col min="17" max="18" width="11.5703125" customWidth="1"/>
    <col min="21" max="21" width="9.140625" style="1"/>
    <col min="27" max="27" width="9" customWidth="1"/>
  </cols>
  <sheetData>
    <row r="1" spans="1:78" ht="14.45" customHeight="1">
      <c r="A1" s="100" t="s">
        <v>143</v>
      </c>
      <c r="B1" s="16"/>
      <c r="I1" s="100" t="s">
        <v>142</v>
      </c>
      <c r="J1" s="16"/>
      <c r="K1" s="16"/>
      <c r="O1" s="100" t="s">
        <v>141</v>
      </c>
      <c r="P1" s="98"/>
      <c r="Q1" s="98"/>
      <c r="R1" s="98"/>
      <c r="S1" s="55"/>
      <c r="V1" s="105" t="s">
        <v>140</v>
      </c>
      <c r="W1" s="105"/>
      <c r="X1" s="105"/>
      <c r="Y1" s="105"/>
      <c r="Z1" s="105"/>
      <c r="AA1" s="105"/>
      <c r="AC1" s="99" t="s">
        <v>139</v>
      </c>
      <c r="AD1" s="98"/>
      <c r="AE1" s="98"/>
      <c r="AF1" s="98"/>
      <c r="AG1" s="16"/>
      <c r="AJ1" s="16" t="s">
        <v>138</v>
      </c>
      <c r="AK1" s="16"/>
    </row>
    <row r="2" spans="1:78" s="13" customFormat="1" ht="27.95" customHeight="1">
      <c r="A2" s="97"/>
      <c r="D2" s="109" t="s">
        <v>137</v>
      </c>
      <c r="E2" s="109"/>
      <c r="F2" s="109"/>
      <c r="I2" s="97"/>
      <c r="O2" s="97"/>
      <c r="P2" s="55"/>
      <c r="Q2" s="55"/>
      <c r="R2" s="55"/>
      <c r="S2" s="55"/>
      <c r="U2" s="14"/>
      <c r="Z2" s="107" t="s">
        <v>136</v>
      </c>
      <c r="AA2" s="107"/>
    </row>
    <row r="3" spans="1:78" ht="63" customHeight="1">
      <c r="A3" s="94" t="s">
        <v>130</v>
      </c>
      <c r="B3" s="93" t="s">
        <v>129</v>
      </c>
      <c r="C3" s="92" t="s">
        <v>135</v>
      </c>
      <c r="D3" s="93" t="s">
        <v>134</v>
      </c>
      <c r="E3" s="93" t="s">
        <v>133</v>
      </c>
      <c r="F3" s="91" t="s">
        <v>132</v>
      </c>
      <c r="G3" s="96"/>
      <c r="H3" s="95"/>
      <c r="I3" s="94" t="s">
        <v>130</v>
      </c>
      <c r="J3" s="93" t="s">
        <v>129</v>
      </c>
      <c r="K3" s="92" t="s">
        <v>32</v>
      </c>
      <c r="L3" s="91" t="s">
        <v>131</v>
      </c>
      <c r="O3" s="94" t="s">
        <v>130</v>
      </c>
      <c r="P3" s="93" t="s">
        <v>129</v>
      </c>
      <c r="Q3" s="92" t="s">
        <v>128</v>
      </c>
      <c r="R3" s="91" t="s">
        <v>127</v>
      </c>
      <c r="V3" s="94" t="s">
        <v>130</v>
      </c>
      <c r="W3" s="93" t="s">
        <v>129</v>
      </c>
      <c r="X3" s="92" t="s">
        <v>128</v>
      </c>
      <c r="Y3" s="91" t="s">
        <v>127</v>
      </c>
      <c r="Z3" s="92" t="s">
        <v>128</v>
      </c>
      <c r="AA3" s="91" t="s">
        <v>127</v>
      </c>
      <c r="AC3" s="94" t="s">
        <v>130</v>
      </c>
      <c r="AD3" s="93" t="s">
        <v>129</v>
      </c>
      <c r="AE3" s="92" t="s">
        <v>128</v>
      </c>
      <c r="AF3" s="91" t="s">
        <v>127</v>
      </c>
      <c r="AJ3" s="94" t="s">
        <v>130</v>
      </c>
      <c r="AK3" s="93" t="s">
        <v>129</v>
      </c>
      <c r="AL3" s="92" t="s">
        <v>128</v>
      </c>
      <c r="AM3" s="91" t="s">
        <v>127</v>
      </c>
      <c r="BF3" s="110" t="s">
        <v>126</v>
      </c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</row>
    <row r="4" spans="1:78">
      <c r="A4" s="86" t="s">
        <v>113</v>
      </c>
      <c r="B4" s="85" t="s">
        <v>119</v>
      </c>
      <c r="C4" s="87">
        <v>0.10749336860685782</v>
      </c>
      <c r="D4" s="88">
        <v>3723</v>
      </c>
      <c r="E4" s="88">
        <v>416</v>
      </c>
      <c r="F4" s="49">
        <f t="shared" ref="F4:F35" si="0">E4/D4</f>
        <v>0.11173784582326081</v>
      </c>
      <c r="G4" s="85"/>
      <c r="H4" s="48"/>
      <c r="I4" s="86" t="s">
        <v>113</v>
      </c>
      <c r="J4" s="85" t="s">
        <v>119</v>
      </c>
      <c r="K4" s="87">
        <v>0.10749336860685782</v>
      </c>
      <c r="L4" s="47">
        <f>AVERAGE(F4:F5)</f>
        <v>0.12057480526457159</v>
      </c>
      <c r="O4" s="86" t="s">
        <v>113</v>
      </c>
      <c r="P4" s="85" t="s">
        <v>119</v>
      </c>
      <c r="Q4" s="84">
        <f t="shared" ref="Q4:Q14" si="1">K4/$K$14</f>
        <v>1.085627086799372</v>
      </c>
      <c r="R4" s="77">
        <f t="shared" ref="R4:R14" si="2">L4/$L$14</f>
        <v>1.5774461686915282</v>
      </c>
      <c r="V4" s="78" t="s">
        <v>112</v>
      </c>
      <c r="W4" s="1" t="s">
        <v>94</v>
      </c>
      <c r="X4" s="77">
        <v>1</v>
      </c>
      <c r="Y4" s="77">
        <v>0.46611669434594177</v>
      </c>
      <c r="AC4" s="78" t="s">
        <v>112</v>
      </c>
      <c r="AD4" s="1" t="s">
        <v>94</v>
      </c>
      <c r="AE4" s="77">
        <v>1</v>
      </c>
      <c r="AF4" s="77">
        <v>0.46611669434594177</v>
      </c>
      <c r="AJ4" s="70" t="s">
        <v>107</v>
      </c>
      <c r="AK4" s="62" t="s">
        <v>70</v>
      </c>
      <c r="AL4" s="61">
        <v>1.1450381679389312</v>
      </c>
      <c r="AM4" s="61">
        <v>0.13445802200983631</v>
      </c>
    </row>
    <row r="5" spans="1:78">
      <c r="A5" s="86" t="s">
        <v>113</v>
      </c>
      <c r="B5" s="85" t="s">
        <v>119</v>
      </c>
      <c r="C5" s="87"/>
      <c r="D5" s="88">
        <v>3740</v>
      </c>
      <c r="E5" s="88">
        <v>484</v>
      </c>
      <c r="F5" s="49">
        <f t="shared" si="0"/>
        <v>0.12941176470588237</v>
      </c>
      <c r="G5" s="85"/>
      <c r="H5" s="48"/>
      <c r="I5" s="86" t="s">
        <v>113</v>
      </c>
      <c r="J5" s="85" t="s">
        <v>122</v>
      </c>
      <c r="K5" s="87">
        <v>0.10913408361928902</v>
      </c>
      <c r="L5" s="47">
        <f>AVERAGE(F6:F7)</f>
        <v>2.9283134960806419E-2</v>
      </c>
      <c r="O5" s="86" t="s">
        <v>113</v>
      </c>
      <c r="P5" s="85" t="s">
        <v>122</v>
      </c>
      <c r="Q5" s="84">
        <f t="shared" si="1"/>
        <v>1.1021974546490223</v>
      </c>
      <c r="R5" s="77">
        <f t="shared" si="2"/>
        <v>0.38310299527204594</v>
      </c>
      <c r="V5" s="81" t="s">
        <v>111</v>
      </c>
      <c r="W5" s="80" t="s">
        <v>86</v>
      </c>
      <c r="X5" s="77">
        <v>0.93333333333333335</v>
      </c>
      <c r="Y5" s="77">
        <v>0.22650506263128281</v>
      </c>
      <c r="AC5" s="81" t="s">
        <v>111</v>
      </c>
      <c r="AD5" s="80" t="s">
        <v>86</v>
      </c>
      <c r="AE5" s="77">
        <v>0.93333333333333335</v>
      </c>
      <c r="AF5" s="77">
        <v>0.22650506263128281</v>
      </c>
      <c r="AJ5" s="81" t="s">
        <v>111</v>
      </c>
      <c r="AK5" s="80" t="s">
        <v>86</v>
      </c>
      <c r="AL5" s="77">
        <v>0.93333333333333335</v>
      </c>
      <c r="AM5" s="77">
        <v>0.22650506263128281</v>
      </c>
      <c r="BF5" s="42" t="s">
        <v>125</v>
      </c>
      <c r="BG5" s="41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</row>
    <row r="6" spans="1:78">
      <c r="A6" s="86" t="s">
        <v>113</v>
      </c>
      <c r="B6" s="85" t="s">
        <v>122</v>
      </c>
      <c r="C6" s="87">
        <v>0.10913408361928902</v>
      </c>
      <c r="D6" s="88">
        <v>3661</v>
      </c>
      <c r="E6" s="88">
        <v>97</v>
      </c>
      <c r="F6" s="49">
        <f t="shared" si="0"/>
        <v>2.6495493034689975E-2</v>
      </c>
      <c r="G6" s="85"/>
      <c r="H6" s="48"/>
      <c r="I6" s="86" t="s">
        <v>113</v>
      </c>
      <c r="J6" s="85" t="s">
        <v>121</v>
      </c>
      <c r="K6" s="87">
        <v>0.11078060118935237</v>
      </c>
      <c r="L6" s="47">
        <f>AVERAGE(F8:F9)</f>
        <v>7.2299846166027582E-2</v>
      </c>
      <c r="O6" s="86" t="s">
        <v>113</v>
      </c>
      <c r="P6" s="85" t="s">
        <v>121</v>
      </c>
      <c r="Q6" s="84">
        <f t="shared" si="1"/>
        <v>1.118826425311291</v>
      </c>
      <c r="R6" s="77">
        <f t="shared" si="2"/>
        <v>0.94587849494207776</v>
      </c>
      <c r="V6" s="78" t="s">
        <v>112</v>
      </c>
      <c r="W6" s="1" t="s">
        <v>93</v>
      </c>
      <c r="X6" s="77">
        <v>1.2857142857142856</v>
      </c>
      <c r="Y6" s="77">
        <v>1.3338316434917414</v>
      </c>
      <c r="AC6" s="78" t="s">
        <v>112</v>
      </c>
      <c r="AD6" s="1" t="s">
        <v>93</v>
      </c>
      <c r="AE6" s="77">
        <v>1.2857142857142856</v>
      </c>
      <c r="AF6" s="77">
        <v>1.3338316434917414</v>
      </c>
      <c r="AJ6" s="50" t="s">
        <v>103</v>
      </c>
      <c r="AK6" s="89" t="s">
        <v>55</v>
      </c>
      <c r="AL6" s="77">
        <v>0.75903614457831337</v>
      </c>
      <c r="AM6" s="77">
        <v>0.24989429711721051</v>
      </c>
      <c r="BF6" s="19">
        <v>1.0646413588305983E-4</v>
      </c>
      <c r="BG6" s="36">
        <v>97.920982594474552</v>
      </c>
      <c r="BH6" s="19">
        <v>7.2843971678251789</v>
      </c>
      <c r="BI6" s="19">
        <v>2.3250097329166026</v>
      </c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</row>
    <row r="7" spans="1:78">
      <c r="A7" s="86" t="s">
        <v>113</v>
      </c>
      <c r="B7" s="85" t="s">
        <v>122</v>
      </c>
      <c r="C7" s="87"/>
      <c r="D7" s="88">
        <v>3617</v>
      </c>
      <c r="E7" s="88">
        <v>116</v>
      </c>
      <c r="F7" s="49">
        <f t="shared" si="0"/>
        <v>3.2070776886922864E-2</v>
      </c>
      <c r="G7" s="85"/>
      <c r="H7" s="48"/>
      <c r="I7" s="86" t="s">
        <v>113</v>
      </c>
      <c r="J7" s="85" t="s">
        <v>120</v>
      </c>
      <c r="K7" s="87">
        <v>0.10406692691600863</v>
      </c>
      <c r="L7" s="47">
        <f>AVERAGE(F10:F11)</f>
        <v>3.3505904080790613E-2</v>
      </c>
      <c r="O7" s="86" t="s">
        <v>113</v>
      </c>
      <c r="P7" s="85" t="s">
        <v>120</v>
      </c>
      <c r="Q7" s="84">
        <f t="shared" si="1"/>
        <v>1.0510218087330636</v>
      </c>
      <c r="R7" s="77">
        <f t="shared" si="2"/>
        <v>0.43834829262062242</v>
      </c>
      <c r="V7" s="78" t="s">
        <v>112</v>
      </c>
      <c r="W7" s="1" t="s">
        <v>92</v>
      </c>
      <c r="X7" s="77">
        <v>1.1428571428571428</v>
      </c>
      <c r="Y7" s="77">
        <v>0.94231326385518499</v>
      </c>
      <c r="AC7" s="78" t="s">
        <v>112</v>
      </c>
      <c r="AD7" s="1" t="s">
        <v>92</v>
      </c>
      <c r="AE7" s="77">
        <v>1.1428571428571428</v>
      </c>
      <c r="AF7" s="77">
        <v>0.94231326385518499</v>
      </c>
      <c r="AJ7" s="70" t="s">
        <v>107</v>
      </c>
      <c r="AK7" s="62" t="s">
        <v>71</v>
      </c>
      <c r="AL7" s="61">
        <v>1.1450381679389312</v>
      </c>
      <c r="AM7" s="61">
        <v>0.31410690580967643</v>
      </c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36" t="s">
        <v>51</v>
      </c>
      <c r="BQ7" s="19"/>
      <c r="BR7" s="19"/>
      <c r="BS7" s="19"/>
      <c r="BT7" s="19"/>
      <c r="BU7" s="19"/>
      <c r="BV7" s="19"/>
      <c r="BW7" s="19"/>
      <c r="BX7" s="19"/>
      <c r="BY7" s="19"/>
      <c r="BZ7" s="19"/>
    </row>
    <row r="8" spans="1:78">
      <c r="A8" s="86" t="s">
        <v>113</v>
      </c>
      <c r="B8" s="85" t="s">
        <v>121</v>
      </c>
      <c r="C8" s="87">
        <v>0.11078060118935237</v>
      </c>
      <c r="D8" s="88">
        <v>3384</v>
      </c>
      <c r="E8" s="88">
        <v>208</v>
      </c>
      <c r="F8" s="49">
        <f t="shared" si="0"/>
        <v>6.1465721040189124E-2</v>
      </c>
      <c r="G8" s="85"/>
      <c r="H8" s="48"/>
      <c r="I8" s="86" t="s">
        <v>113</v>
      </c>
      <c r="J8" s="85" t="s">
        <v>118</v>
      </c>
      <c r="K8" s="87">
        <v>0.10789214772716089</v>
      </c>
      <c r="L8" s="47">
        <f>AVERAGE(F12:F13)</f>
        <v>4.6219346317403723E-2</v>
      </c>
      <c r="O8" s="86" t="s">
        <v>113</v>
      </c>
      <c r="P8" s="85" t="s">
        <v>118</v>
      </c>
      <c r="Q8" s="84">
        <f t="shared" si="1"/>
        <v>1.0896545484024633</v>
      </c>
      <c r="R8" s="77">
        <f t="shared" si="2"/>
        <v>0.60467467152723708</v>
      </c>
      <c r="V8" s="81" t="s">
        <v>111</v>
      </c>
      <c r="W8" s="80" t="s">
        <v>89</v>
      </c>
      <c r="X8" s="77">
        <v>0.73333333333333328</v>
      </c>
      <c r="Y8" s="77">
        <v>0.77692215651533636</v>
      </c>
      <c r="AC8" s="81" t="s">
        <v>111</v>
      </c>
      <c r="AD8" s="80" t="s">
        <v>89</v>
      </c>
      <c r="AE8" s="77">
        <v>0.73333333333333328</v>
      </c>
      <c r="AF8" s="77">
        <v>0.77692215651533636</v>
      </c>
      <c r="AJ8" s="67" t="s">
        <v>103</v>
      </c>
      <c r="AK8" s="58" t="s">
        <v>59</v>
      </c>
      <c r="AL8" s="61">
        <v>0.79518072289156638</v>
      </c>
      <c r="AM8" s="61">
        <v>0.32205817347752752</v>
      </c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</row>
    <row r="9" spans="1:78">
      <c r="A9" s="86" t="s">
        <v>113</v>
      </c>
      <c r="B9" s="85" t="s">
        <v>121</v>
      </c>
      <c r="C9" s="87"/>
      <c r="D9" s="88">
        <v>3344</v>
      </c>
      <c r="E9" s="88">
        <v>278</v>
      </c>
      <c r="F9" s="49">
        <f t="shared" si="0"/>
        <v>8.3133971291866032E-2</v>
      </c>
      <c r="G9" s="85"/>
      <c r="H9" s="48"/>
      <c r="I9" s="86" t="s">
        <v>113</v>
      </c>
      <c r="J9" s="85" t="s">
        <v>117</v>
      </c>
      <c r="K9" s="87">
        <v>9.2991431432072044E-2</v>
      </c>
      <c r="L9" s="47">
        <f>AVERAGE(F14:F15)</f>
        <v>6.5072174006145581E-2</v>
      </c>
      <c r="O9" s="86" t="s">
        <v>113</v>
      </c>
      <c r="P9" s="85" t="s">
        <v>117</v>
      </c>
      <c r="Q9" s="84">
        <f t="shared" si="1"/>
        <v>0.93916506768086627</v>
      </c>
      <c r="R9" s="77">
        <f t="shared" si="2"/>
        <v>0.8513208986669103</v>
      </c>
      <c r="V9" s="78" t="s">
        <v>112</v>
      </c>
      <c r="W9" s="73" t="s">
        <v>69</v>
      </c>
      <c r="X9" s="77">
        <v>1.1785714285714286</v>
      </c>
      <c r="Y9" s="77">
        <v>1.6488031093261046</v>
      </c>
      <c r="Z9" s="47">
        <f>AVERAGE(X9:X10)</f>
        <v>1.1236368593238821</v>
      </c>
      <c r="AA9" s="47">
        <f>AVERAGE(Y9:Y10)</f>
        <v>2.0832399763081764</v>
      </c>
      <c r="AC9" s="78" t="s">
        <v>0</v>
      </c>
      <c r="AD9" s="73" t="s">
        <v>69</v>
      </c>
      <c r="AE9" s="77">
        <v>1.1236368593238821</v>
      </c>
      <c r="AF9" s="77">
        <v>2.0832399763081764</v>
      </c>
      <c r="AJ9" s="76" t="s">
        <v>113</v>
      </c>
      <c r="AK9" s="60" t="s">
        <v>122</v>
      </c>
      <c r="AL9" s="74">
        <v>1.1021974546490221</v>
      </c>
      <c r="AM9" s="61">
        <v>0.38310299527204594</v>
      </c>
      <c r="BF9" s="19"/>
      <c r="BG9" s="19"/>
      <c r="BH9" s="19"/>
      <c r="BI9" s="21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</row>
    <row r="10" spans="1:78">
      <c r="A10" s="86" t="s">
        <v>113</v>
      </c>
      <c r="B10" s="85" t="s">
        <v>120</v>
      </c>
      <c r="C10" s="87">
        <v>0.10406692691600863</v>
      </c>
      <c r="D10" s="88">
        <v>3305</v>
      </c>
      <c r="E10" s="88">
        <v>97</v>
      </c>
      <c r="F10" s="49">
        <f t="shared" si="0"/>
        <v>2.9349470499243569E-2</v>
      </c>
      <c r="G10" s="85"/>
      <c r="H10" s="48"/>
      <c r="I10" s="86" t="s">
        <v>113</v>
      </c>
      <c r="J10" s="85" t="s">
        <v>116</v>
      </c>
      <c r="K10" s="87">
        <v>0.10798239210749583</v>
      </c>
      <c r="L10" s="47">
        <f>AVERAGE(F16:F17)</f>
        <v>9.1372336362344667E-2</v>
      </c>
      <c r="O10" s="86" t="s">
        <v>113</v>
      </c>
      <c r="P10" s="85" t="s">
        <v>116</v>
      </c>
      <c r="Q10" s="84">
        <f t="shared" si="1"/>
        <v>1.090565969683541</v>
      </c>
      <c r="R10" s="77">
        <f t="shared" si="2"/>
        <v>1.1953985047117075</v>
      </c>
      <c r="V10" s="63" t="s">
        <v>107</v>
      </c>
      <c r="W10" s="71" t="s">
        <v>69</v>
      </c>
      <c r="X10" s="77">
        <v>1.0687022900763359</v>
      </c>
      <c r="Y10" s="77">
        <v>2.5176768432902485</v>
      </c>
      <c r="AC10" s="78" t="s">
        <v>112</v>
      </c>
      <c r="AD10" s="1" t="s">
        <v>91</v>
      </c>
      <c r="AE10" s="77">
        <v>1.4285714285714286</v>
      </c>
      <c r="AF10" s="77">
        <v>0.56746697588870276</v>
      </c>
      <c r="AJ10" s="76" t="s">
        <v>113</v>
      </c>
      <c r="AK10" s="60" t="s">
        <v>120</v>
      </c>
      <c r="AL10" s="74">
        <v>1.0510218087330634</v>
      </c>
      <c r="AM10" s="61">
        <v>0.43834829262062242</v>
      </c>
      <c r="BF10" s="19"/>
      <c r="BG10" s="39"/>
      <c r="BH10" s="38" t="s">
        <v>43</v>
      </c>
      <c r="BI10" s="19"/>
      <c r="BJ10" s="38" t="s">
        <v>46</v>
      </c>
      <c r="BK10" s="39"/>
      <c r="BL10" s="39"/>
      <c r="BM10" s="3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</row>
    <row r="11" spans="1:78">
      <c r="A11" s="86" t="s">
        <v>113</v>
      </c>
      <c r="B11" s="85" t="s">
        <v>120</v>
      </c>
      <c r="C11" s="87"/>
      <c r="D11" s="88">
        <v>3080</v>
      </c>
      <c r="E11" s="88">
        <v>116</v>
      </c>
      <c r="F11" s="49">
        <f t="shared" si="0"/>
        <v>3.7662337662337661E-2</v>
      </c>
      <c r="G11" s="85"/>
      <c r="H11" s="48"/>
      <c r="I11" s="86" t="s">
        <v>113</v>
      </c>
      <c r="J11" s="85" t="s">
        <v>45</v>
      </c>
      <c r="K11" s="87">
        <v>9.198335931821712E-2</v>
      </c>
      <c r="L11" s="47">
        <f>AVERAGE(F18:F19)</f>
        <v>0.32750016518457442</v>
      </c>
      <c r="O11" s="86" t="s">
        <v>113</v>
      </c>
      <c r="P11" s="85" t="s">
        <v>45</v>
      </c>
      <c r="Q11" s="84">
        <f t="shared" si="1"/>
        <v>0.92898406389959509</v>
      </c>
      <c r="R11" s="77">
        <f t="shared" si="2"/>
        <v>4.284592288435948</v>
      </c>
      <c r="V11" s="78" t="s">
        <v>112</v>
      </c>
      <c r="W11" s="1" t="s">
        <v>91</v>
      </c>
      <c r="X11" s="77">
        <v>1.4285714285714286</v>
      </c>
      <c r="Y11" s="77">
        <v>0.56746697588870276</v>
      </c>
      <c r="AC11" s="50" t="s">
        <v>103</v>
      </c>
      <c r="AD11" s="89" t="s">
        <v>55</v>
      </c>
      <c r="AE11" s="77">
        <v>0.75903614457831337</v>
      </c>
      <c r="AF11" s="77">
        <v>0.24989429711721051</v>
      </c>
      <c r="AJ11" s="78" t="s">
        <v>112</v>
      </c>
      <c r="AK11" s="1" t="s">
        <v>94</v>
      </c>
      <c r="AL11" s="77">
        <v>1</v>
      </c>
      <c r="AM11" s="77">
        <v>0.46611669434594177</v>
      </c>
      <c r="BF11" s="90" t="s">
        <v>124</v>
      </c>
      <c r="BG11" s="39" t="s">
        <v>44</v>
      </c>
      <c r="BH11" s="19"/>
      <c r="BI11" s="38" t="s">
        <v>42</v>
      </c>
      <c r="BJ11" s="38" t="s">
        <v>41</v>
      </c>
      <c r="BK11" s="38" t="s">
        <v>40</v>
      </c>
      <c r="BL11" s="38" t="s">
        <v>39</v>
      </c>
      <c r="BM11" s="38" t="s">
        <v>38</v>
      </c>
      <c r="BN11" s="19"/>
      <c r="BO11" s="19"/>
      <c r="BP11" s="19"/>
      <c r="BQ11" s="19"/>
      <c r="BR11" s="19"/>
      <c r="BS11" s="19"/>
      <c r="BT11" s="20"/>
      <c r="BU11" s="19"/>
      <c r="BV11" s="19"/>
      <c r="BW11" s="19"/>
      <c r="BX11" s="19"/>
      <c r="BY11" s="19"/>
      <c r="BZ11" s="19"/>
    </row>
    <row r="12" spans="1:78">
      <c r="A12" s="86" t="s">
        <v>113</v>
      </c>
      <c r="B12" s="85" t="s">
        <v>118</v>
      </c>
      <c r="C12" s="87">
        <v>0.10789214772716089</v>
      </c>
      <c r="D12" s="88">
        <v>3890</v>
      </c>
      <c r="E12" s="88">
        <v>184</v>
      </c>
      <c r="F12" s="49">
        <f t="shared" si="0"/>
        <v>4.7300771208226219E-2</v>
      </c>
      <c r="G12" s="85"/>
      <c r="H12" s="48"/>
      <c r="I12" s="86" t="s">
        <v>113</v>
      </c>
      <c r="J12" s="85" t="s">
        <v>115</v>
      </c>
      <c r="K12" s="87">
        <v>9.6855473917179538E-2</v>
      </c>
      <c r="L12" s="47">
        <f>AVERAGE(F20:F21)</f>
        <v>0.1277498005928428</v>
      </c>
      <c r="O12" s="86" t="s">
        <v>113</v>
      </c>
      <c r="P12" s="85" t="s">
        <v>115</v>
      </c>
      <c r="Q12" s="84">
        <f t="shared" si="1"/>
        <v>0.9781898860556496</v>
      </c>
      <c r="R12" s="77">
        <f t="shared" si="2"/>
        <v>1.6713146088364335</v>
      </c>
      <c r="V12" s="50" t="s">
        <v>103</v>
      </c>
      <c r="W12" s="89" t="s">
        <v>55</v>
      </c>
      <c r="X12" s="77">
        <v>0.75903614457831337</v>
      </c>
      <c r="Y12" s="77">
        <v>0.24989429711721051</v>
      </c>
      <c r="AC12" s="81" t="s">
        <v>111</v>
      </c>
      <c r="AD12" s="80" t="s">
        <v>88</v>
      </c>
      <c r="AE12" s="77">
        <v>0.9</v>
      </c>
      <c r="AF12" s="77">
        <v>1.1590378013374667</v>
      </c>
      <c r="AJ12" s="70" t="s">
        <v>107</v>
      </c>
      <c r="AK12" s="62" t="s">
        <v>77</v>
      </c>
      <c r="AL12" s="61">
        <v>1.2977099236641221</v>
      </c>
      <c r="AM12" s="61">
        <v>0.47273752236643746</v>
      </c>
      <c r="BF12" s="19"/>
      <c r="BG12" s="28" t="s">
        <v>30</v>
      </c>
      <c r="BH12" s="45">
        <v>0.5</v>
      </c>
      <c r="BI12" s="20">
        <v>4.9999999999999998E-7</v>
      </c>
      <c r="BJ12" s="26">
        <v>93.248719663483612</v>
      </c>
      <c r="BK12" s="25">
        <v>94.217723782316625</v>
      </c>
      <c r="BL12" s="25">
        <v>0.96900411883301274</v>
      </c>
      <c r="BM12" s="24">
        <v>0.93896898231534343</v>
      </c>
      <c r="BN12" s="19"/>
      <c r="BO12" s="19"/>
      <c r="BP12" s="19"/>
      <c r="BQ12" s="19"/>
      <c r="BR12" s="19"/>
      <c r="BS12" s="19"/>
      <c r="BT12" s="19"/>
      <c r="BU12" s="23"/>
      <c r="BV12" s="23"/>
      <c r="BW12" s="23"/>
      <c r="BX12" s="23"/>
      <c r="BY12" s="23"/>
      <c r="BZ12" s="23"/>
    </row>
    <row r="13" spans="1:78">
      <c r="A13" s="86" t="s">
        <v>113</v>
      </c>
      <c r="B13" s="85" t="s">
        <v>118</v>
      </c>
      <c r="C13" s="87"/>
      <c r="D13" s="88">
        <v>3589</v>
      </c>
      <c r="E13" s="88">
        <v>162</v>
      </c>
      <c r="F13" s="49">
        <f t="shared" si="0"/>
        <v>4.5137921426581219E-2</v>
      </c>
      <c r="G13" s="85"/>
      <c r="H13" s="48"/>
      <c r="I13" s="86" t="s">
        <v>113</v>
      </c>
      <c r="J13" s="85" t="s">
        <v>114</v>
      </c>
      <c r="K13" s="87">
        <v>0.10142373999782067</v>
      </c>
      <c r="L13" s="47">
        <f>AVERAGE(F22:F23)</f>
        <v>4.756140681442985E-2</v>
      </c>
      <c r="O13" s="86" t="s">
        <v>113</v>
      </c>
      <c r="P13" s="85" t="s">
        <v>114</v>
      </c>
      <c r="Q13" s="84">
        <f t="shared" si="1"/>
        <v>1.0243269962897632</v>
      </c>
      <c r="R13" s="77">
        <f t="shared" si="2"/>
        <v>0.62223247047653507</v>
      </c>
      <c r="V13" s="81" t="s">
        <v>111</v>
      </c>
      <c r="W13" s="80" t="s">
        <v>88</v>
      </c>
      <c r="X13" s="77">
        <v>0.9</v>
      </c>
      <c r="Y13" s="77">
        <v>1.1590378013374667</v>
      </c>
      <c r="AC13" s="72" t="s">
        <v>111</v>
      </c>
      <c r="AD13" s="62" t="s">
        <v>87</v>
      </c>
      <c r="AE13" s="61">
        <v>1.3333333333333335</v>
      </c>
      <c r="AF13" s="61">
        <v>0.50187847299620092</v>
      </c>
      <c r="AJ13" s="70" t="s">
        <v>107</v>
      </c>
      <c r="AK13" s="62" t="s">
        <v>72</v>
      </c>
      <c r="AL13" s="61">
        <v>1.2213740458015268</v>
      </c>
      <c r="AM13" s="61">
        <v>0.48539226707737593</v>
      </c>
      <c r="BF13" s="19"/>
      <c r="BG13" s="28" t="s">
        <v>30</v>
      </c>
      <c r="BH13" s="45">
        <v>0.375</v>
      </c>
      <c r="BI13" s="20">
        <v>3.7500000000000001E-7</v>
      </c>
      <c r="BJ13" s="26">
        <v>92.506531318896847</v>
      </c>
      <c r="BK13" s="25">
        <v>93.432061272489889</v>
      </c>
      <c r="BL13" s="25">
        <v>0.92552995359304191</v>
      </c>
      <c r="BM13" s="24">
        <v>0.85660569499793826</v>
      </c>
      <c r="BN13" s="19"/>
      <c r="BO13" s="20" t="s">
        <v>37</v>
      </c>
      <c r="BP13" s="20" t="s">
        <v>36</v>
      </c>
      <c r="BQ13" s="37" t="s">
        <v>35</v>
      </c>
      <c r="BR13" s="20" t="s">
        <v>34</v>
      </c>
      <c r="BS13" s="19"/>
      <c r="BT13" s="19"/>
      <c r="BU13" s="23"/>
      <c r="BV13" s="23"/>
      <c r="BW13" s="23"/>
      <c r="BX13" s="23"/>
      <c r="BY13" s="23"/>
      <c r="BZ13" s="23"/>
    </row>
    <row r="14" spans="1:78" s="13" customFormat="1">
      <c r="A14" s="76" t="s">
        <v>113</v>
      </c>
      <c r="B14" s="60" t="s">
        <v>117</v>
      </c>
      <c r="C14" s="82">
        <v>9.2991431432072044E-2</v>
      </c>
      <c r="D14" s="59">
        <v>3907</v>
      </c>
      <c r="E14" s="59">
        <v>277</v>
      </c>
      <c r="F14" s="53">
        <f t="shared" si="0"/>
        <v>7.0898387509598162E-2</v>
      </c>
      <c r="G14" s="60"/>
      <c r="H14" s="52"/>
      <c r="I14" s="76" t="s">
        <v>113</v>
      </c>
      <c r="J14" s="83" t="s">
        <v>47</v>
      </c>
      <c r="K14" s="82">
        <v>9.9015002401762101E-2</v>
      </c>
      <c r="L14" s="56">
        <f>AVERAGE(F24:F25)</f>
        <v>7.6436716293518198E-2</v>
      </c>
      <c r="O14" s="76" t="s">
        <v>113</v>
      </c>
      <c r="P14" s="60" t="s">
        <v>47</v>
      </c>
      <c r="Q14" s="74">
        <f t="shared" si="1"/>
        <v>1</v>
      </c>
      <c r="R14" s="61">
        <f t="shared" si="2"/>
        <v>1</v>
      </c>
      <c r="U14" s="14"/>
      <c r="V14" s="72" t="s">
        <v>111</v>
      </c>
      <c r="W14" s="62" t="s">
        <v>87</v>
      </c>
      <c r="X14" s="61">
        <v>1.3333333333333335</v>
      </c>
      <c r="Y14" s="61">
        <v>0.50187847299620092</v>
      </c>
      <c r="AC14" s="70" t="s">
        <v>107</v>
      </c>
      <c r="AD14" s="62" t="s">
        <v>79</v>
      </c>
      <c r="AE14" s="61">
        <v>1.1832061068702289</v>
      </c>
      <c r="AF14" s="61">
        <v>1.5757083590181804</v>
      </c>
      <c r="AJ14" s="72" t="s">
        <v>111</v>
      </c>
      <c r="AK14" s="62" t="s">
        <v>87</v>
      </c>
      <c r="AL14" s="61">
        <v>1.3333333333333335</v>
      </c>
      <c r="AM14" s="61">
        <v>0.50187847299620092</v>
      </c>
      <c r="BF14" s="19"/>
      <c r="BG14" s="28" t="s">
        <v>30</v>
      </c>
      <c r="BH14" s="45">
        <v>0.28125</v>
      </c>
      <c r="BI14" s="20">
        <v>2.8125000000000001E-7</v>
      </c>
      <c r="BJ14" s="26">
        <v>90.972196377090441</v>
      </c>
      <c r="BK14" s="25">
        <v>91.594969714660621</v>
      </c>
      <c r="BL14" s="25">
        <v>0.62277333757018027</v>
      </c>
      <c r="BM14" s="24">
        <v>0.38784662998830172</v>
      </c>
      <c r="BN14" s="19"/>
      <c r="BO14" s="19">
        <v>0.61062157555789742</v>
      </c>
      <c r="BP14" s="36">
        <v>94.784791245341765</v>
      </c>
      <c r="BQ14" s="19">
        <v>7.0278048907584285</v>
      </c>
      <c r="BR14" s="19">
        <v>3.0513905842809281</v>
      </c>
      <c r="BS14" s="19"/>
      <c r="BT14" s="19"/>
      <c r="BU14" s="23"/>
      <c r="BV14" s="23"/>
      <c r="BW14" s="23"/>
      <c r="BX14" s="23"/>
      <c r="BY14" s="23"/>
      <c r="BZ14" s="23"/>
    </row>
    <row r="15" spans="1:78" s="13" customFormat="1">
      <c r="A15" s="65" t="s">
        <v>112</v>
      </c>
      <c r="B15" s="60" t="s">
        <v>117</v>
      </c>
      <c r="C15" s="82"/>
      <c r="D15" s="59">
        <v>3899</v>
      </c>
      <c r="E15" s="59">
        <v>231</v>
      </c>
      <c r="F15" s="53">
        <f t="shared" si="0"/>
        <v>5.9245960502692999E-2</v>
      </c>
      <c r="G15" s="60"/>
      <c r="H15" s="52"/>
      <c r="I15" s="65" t="s">
        <v>112</v>
      </c>
      <c r="J15" s="14" t="s">
        <v>94</v>
      </c>
      <c r="K15" s="57">
        <v>2.8000000000000001E-2</v>
      </c>
      <c r="L15" s="56">
        <f>AVERAGE(F26:F28)</f>
        <v>4.6952311751631899E-2</v>
      </c>
      <c r="O15" s="65" t="s">
        <v>112</v>
      </c>
      <c r="P15" s="14" t="s">
        <v>94</v>
      </c>
      <c r="Q15" s="61">
        <f t="shared" ref="Q15:Q20" si="3">K15/$K$20</f>
        <v>1</v>
      </c>
      <c r="R15" s="61">
        <f t="shared" ref="R15:R20" si="4">L15/$L$20</f>
        <v>0.46611669434594177</v>
      </c>
      <c r="U15" s="14"/>
      <c r="V15" s="70" t="s">
        <v>107</v>
      </c>
      <c r="W15" s="62" t="s">
        <v>79</v>
      </c>
      <c r="X15" s="61">
        <v>1.1832061068702289</v>
      </c>
      <c r="Y15" s="61">
        <v>1.5757083590181804</v>
      </c>
      <c r="AC15" s="70" t="s">
        <v>107</v>
      </c>
      <c r="AD15" s="62" t="s">
        <v>72</v>
      </c>
      <c r="AE15" s="61">
        <v>1.2213740458015268</v>
      </c>
      <c r="AF15" s="61">
        <v>0.48539226707737593</v>
      </c>
      <c r="AJ15" s="70" t="s">
        <v>107</v>
      </c>
      <c r="AK15" s="62" t="s">
        <v>76</v>
      </c>
      <c r="AL15" s="61">
        <v>0.99236641221374033</v>
      </c>
      <c r="AM15" s="61">
        <v>0.50198318885991489</v>
      </c>
      <c r="BF15" s="19"/>
      <c r="BG15" s="28" t="s">
        <v>30</v>
      </c>
      <c r="BH15" s="45">
        <v>0.2109375</v>
      </c>
      <c r="BI15" s="20">
        <v>2.1093749999999999E-7</v>
      </c>
      <c r="BJ15" s="26">
        <v>89.156710974615265</v>
      </c>
      <c r="BK15" s="25">
        <v>87.459874875861644</v>
      </c>
      <c r="BL15" s="25">
        <v>-1.6968360987536215</v>
      </c>
      <c r="BM15" s="24">
        <v>2.8792527460334099</v>
      </c>
      <c r="BN15" s="19"/>
      <c r="BO15" s="19"/>
      <c r="BP15" s="19"/>
      <c r="BQ15" s="19"/>
      <c r="BR15" s="19"/>
      <c r="BS15" s="19"/>
      <c r="BT15" s="19"/>
      <c r="BU15" s="23"/>
      <c r="BV15" s="23"/>
      <c r="BW15" s="23"/>
      <c r="BX15" s="23"/>
      <c r="BY15" s="23"/>
      <c r="BZ15" s="23"/>
    </row>
    <row r="16" spans="1:78" s="13" customFormat="1" ht="15.75" thickBot="1">
      <c r="A16" s="65" t="s">
        <v>112</v>
      </c>
      <c r="B16" s="60" t="s">
        <v>116</v>
      </c>
      <c r="C16" s="82">
        <v>0.10798239210749583</v>
      </c>
      <c r="D16" s="59">
        <v>4060</v>
      </c>
      <c r="E16" s="59">
        <v>396</v>
      </c>
      <c r="F16" s="53">
        <f t="shared" si="0"/>
        <v>9.7536945812807876E-2</v>
      </c>
      <c r="G16" s="60"/>
      <c r="H16" s="52"/>
      <c r="I16" s="65" t="s">
        <v>112</v>
      </c>
      <c r="J16" s="14" t="s">
        <v>93</v>
      </c>
      <c r="K16" s="57">
        <v>3.5999999999999997E-2</v>
      </c>
      <c r="L16" s="56">
        <f>AVERAGE(F29:F31)</f>
        <v>0.13435794063822085</v>
      </c>
      <c r="O16" s="65" t="s">
        <v>112</v>
      </c>
      <c r="P16" s="14" t="s">
        <v>93</v>
      </c>
      <c r="Q16" s="61">
        <f t="shared" si="3"/>
        <v>1.2857142857142856</v>
      </c>
      <c r="R16" s="61">
        <f t="shared" si="4"/>
        <v>1.3338316434917414</v>
      </c>
      <c r="U16" s="14"/>
      <c r="V16" s="70" t="s">
        <v>107</v>
      </c>
      <c r="W16" s="62" t="s">
        <v>72</v>
      </c>
      <c r="X16" s="61">
        <v>1.2213740458015268</v>
      </c>
      <c r="Y16" s="61">
        <v>0.48539226707737593</v>
      </c>
      <c r="AC16" s="67" t="s">
        <v>105</v>
      </c>
      <c r="AD16" s="55" t="s">
        <v>65</v>
      </c>
      <c r="AE16" s="61">
        <v>0.53164556962025322</v>
      </c>
      <c r="AF16" s="61">
        <v>0.77419124386640481</v>
      </c>
      <c r="AJ16" s="78" t="s">
        <v>112</v>
      </c>
      <c r="AK16" s="1" t="s">
        <v>91</v>
      </c>
      <c r="AL16" s="77">
        <v>1.4285714285714286</v>
      </c>
      <c r="AM16" s="77">
        <v>0.56746697588870276</v>
      </c>
      <c r="BF16" s="19"/>
      <c r="BG16" s="28" t="s">
        <v>30</v>
      </c>
      <c r="BH16" s="45">
        <v>0.158203125</v>
      </c>
      <c r="BI16" s="20">
        <v>1.5820312500000001E-7</v>
      </c>
      <c r="BJ16" s="26">
        <v>80.623764330265686</v>
      </c>
      <c r="BK16" s="25">
        <v>78.900158131073908</v>
      </c>
      <c r="BL16" s="25">
        <v>-1.7236061991917779</v>
      </c>
      <c r="BM16" s="24">
        <v>2.9708183298923267</v>
      </c>
      <c r="BN16" s="19"/>
      <c r="BO16" s="35" t="s">
        <v>33</v>
      </c>
      <c r="BP16" s="34">
        <f>SUM(BM12:BM31)</f>
        <v>134.74347063618555</v>
      </c>
      <c r="BQ16" s="19"/>
      <c r="BR16" s="19"/>
      <c r="BS16" s="19"/>
      <c r="BT16" s="19"/>
      <c r="BU16" s="23"/>
      <c r="BV16" s="23"/>
      <c r="BW16" s="23"/>
      <c r="BX16" s="23"/>
      <c r="BY16" s="23"/>
      <c r="BZ16" s="23"/>
    </row>
    <row r="17" spans="1:78" s="13" customFormat="1">
      <c r="A17" s="65" t="s">
        <v>112</v>
      </c>
      <c r="B17" s="60" t="s">
        <v>116</v>
      </c>
      <c r="C17" s="82"/>
      <c r="D17" s="59">
        <v>3779</v>
      </c>
      <c r="E17" s="59">
        <v>322</v>
      </c>
      <c r="F17" s="53">
        <f t="shared" si="0"/>
        <v>8.5207726911881457E-2</v>
      </c>
      <c r="G17" s="60"/>
      <c r="H17" s="52"/>
      <c r="I17" s="65" t="s">
        <v>112</v>
      </c>
      <c r="J17" s="14" t="s">
        <v>92</v>
      </c>
      <c r="K17" s="57">
        <v>3.2000000000000001E-2</v>
      </c>
      <c r="L17" s="79">
        <f>AVERAGE(F32:F34)</f>
        <v>9.4919977483985216E-2</v>
      </c>
      <c r="O17" s="65" t="s">
        <v>112</v>
      </c>
      <c r="P17" s="14" t="s">
        <v>92</v>
      </c>
      <c r="Q17" s="61">
        <f t="shared" si="3"/>
        <v>1.1428571428571428</v>
      </c>
      <c r="R17" s="61">
        <f t="shared" si="4"/>
        <v>0.94231326385518499</v>
      </c>
      <c r="U17" s="14"/>
      <c r="V17" s="67" t="s">
        <v>105</v>
      </c>
      <c r="W17" s="55" t="s">
        <v>65</v>
      </c>
      <c r="X17" s="61">
        <v>0.53164556962025322</v>
      </c>
      <c r="Y17" s="61">
        <v>0.77419124386640481</v>
      </c>
      <c r="AC17" s="70" t="s">
        <v>0</v>
      </c>
      <c r="AD17" s="71" t="s">
        <v>48</v>
      </c>
      <c r="AE17" s="61">
        <v>1.3595126247798004</v>
      </c>
      <c r="AF17" s="61">
        <v>5.4684568145945436</v>
      </c>
      <c r="AJ17" s="67" t="s">
        <v>105</v>
      </c>
      <c r="AK17" s="55" t="s">
        <v>62</v>
      </c>
      <c r="AL17" s="61">
        <v>1.0632911392405064</v>
      </c>
      <c r="AM17" s="61">
        <v>0.60402856121077775</v>
      </c>
      <c r="BF17" s="19"/>
      <c r="BG17" s="28" t="s">
        <v>30</v>
      </c>
      <c r="BH17" s="45">
        <v>0.11865234375</v>
      </c>
      <c r="BI17" s="20">
        <v>1.1865234375E-7</v>
      </c>
      <c r="BJ17" s="26">
        <v>62.910084740997441</v>
      </c>
      <c r="BK17" s="25">
        <v>63.895387330267162</v>
      </c>
      <c r="BL17" s="25">
        <v>0.98530258926972181</v>
      </c>
      <c r="BM17" s="24">
        <v>0.97082119242161813</v>
      </c>
      <c r="BN17" s="19"/>
      <c r="BO17" s="19"/>
      <c r="BP17" s="19"/>
      <c r="BQ17" s="19"/>
      <c r="BR17" s="33" t="s">
        <v>32</v>
      </c>
      <c r="BS17" s="19"/>
      <c r="BT17" s="19"/>
      <c r="BU17" s="23"/>
      <c r="BV17" s="23"/>
      <c r="BW17" s="23"/>
      <c r="BX17" s="23"/>
      <c r="BY17" s="23"/>
      <c r="BZ17" s="23"/>
    </row>
    <row r="18" spans="1:78" s="13" customFormat="1" ht="15.75" thickBot="1">
      <c r="A18" s="65" t="s">
        <v>112</v>
      </c>
      <c r="B18" s="60" t="s">
        <v>45</v>
      </c>
      <c r="C18" s="82">
        <v>9.198335931821712E-2</v>
      </c>
      <c r="D18" s="59">
        <v>4776</v>
      </c>
      <c r="E18" s="59">
        <v>1561</v>
      </c>
      <c r="F18" s="53">
        <f t="shared" si="0"/>
        <v>0.3268425460636516</v>
      </c>
      <c r="G18" s="60"/>
      <c r="H18" s="52"/>
      <c r="I18" s="65" t="s">
        <v>112</v>
      </c>
      <c r="J18" s="14" t="s">
        <v>69</v>
      </c>
      <c r="K18" s="57">
        <v>3.3000000000000002E-2</v>
      </c>
      <c r="L18" s="56">
        <f>AVERAGE(F35:F37)</f>
        <v>0.16608527123185046</v>
      </c>
      <c r="O18" s="65" t="s">
        <v>112</v>
      </c>
      <c r="P18" s="14" t="s">
        <v>69</v>
      </c>
      <c r="Q18" s="61">
        <f t="shared" si="3"/>
        <v>1.1785714285714286</v>
      </c>
      <c r="R18" s="61">
        <f t="shared" si="4"/>
        <v>1.6488031093261046</v>
      </c>
      <c r="U18" s="14"/>
      <c r="V18" s="70" t="s">
        <v>107</v>
      </c>
      <c r="W18" s="71" t="s">
        <v>48</v>
      </c>
      <c r="X18" s="61">
        <v>1.5267175572519083</v>
      </c>
      <c r="Y18" s="61">
        <v>5.0302399590653808</v>
      </c>
      <c r="Z18" s="56">
        <f>AVERAGE(X18:X19)</f>
        <v>1.3595126247798004</v>
      </c>
      <c r="AA18" s="56">
        <f>AVERAGE(Y18:Y19)</f>
        <v>5.4684568145945436</v>
      </c>
      <c r="AC18" s="70" t="s">
        <v>107</v>
      </c>
      <c r="AD18" s="62" t="s">
        <v>71</v>
      </c>
      <c r="AE18" s="61">
        <v>1.1450381679389312</v>
      </c>
      <c r="AF18" s="61">
        <v>0.31410690580967643</v>
      </c>
      <c r="AJ18" s="76" t="s">
        <v>113</v>
      </c>
      <c r="AK18" s="60" t="s">
        <v>118</v>
      </c>
      <c r="AL18" s="74">
        <v>1.0896545484024631</v>
      </c>
      <c r="AM18" s="61">
        <v>0.60467467152723708</v>
      </c>
      <c r="BF18" s="19"/>
      <c r="BG18" s="28" t="s">
        <v>30</v>
      </c>
      <c r="BH18" s="45">
        <v>8.89892578125E-2</v>
      </c>
      <c r="BI18" s="20">
        <v>8.8989257812500006E-8</v>
      </c>
      <c r="BJ18" s="26">
        <v>43.753261399133116</v>
      </c>
      <c r="BK18" s="25">
        <v>43.924744234704306</v>
      </c>
      <c r="BL18" s="25">
        <v>0.17148283557119015</v>
      </c>
      <c r="BM18" s="24">
        <v>2.9406362895535838E-2</v>
      </c>
      <c r="BN18" s="19"/>
      <c r="BO18" s="32" t="s">
        <v>31</v>
      </c>
      <c r="BP18" s="31">
        <f>POWER(10,-BQ14)*1000000</f>
        <v>9.3798330656557322E-2</v>
      </c>
      <c r="BQ18" s="25">
        <f>ROUND(BR18,2)</f>
        <v>0.1</v>
      </c>
      <c r="BR18" s="30">
        <f>10^((1/BR14)*(LOG(((BO14-BP14)/(50-BP14)-1),10)-BR14*LOG((1/(10^(-BQ14))),10)))*1000000</f>
        <v>9.6855473917179538E-2</v>
      </c>
      <c r="BS18" s="19"/>
      <c r="BT18" s="19"/>
      <c r="BU18" s="23"/>
      <c r="BV18" s="23"/>
      <c r="BW18" s="23"/>
      <c r="BX18" s="23"/>
      <c r="BY18" s="23"/>
      <c r="BZ18" s="23"/>
    </row>
    <row r="19" spans="1:78" s="13" customFormat="1">
      <c r="A19" s="65" t="s">
        <v>112</v>
      </c>
      <c r="B19" s="60" t="s">
        <v>45</v>
      </c>
      <c r="C19" s="82"/>
      <c r="D19" s="59">
        <v>4766</v>
      </c>
      <c r="E19" s="59">
        <v>1564</v>
      </c>
      <c r="F19" s="53">
        <f t="shared" si="0"/>
        <v>0.32815778430549725</v>
      </c>
      <c r="G19" s="60"/>
      <c r="H19" s="52"/>
      <c r="I19" s="65" t="s">
        <v>112</v>
      </c>
      <c r="J19" s="14" t="s">
        <v>91</v>
      </c>
      <c r="K19" s="57">
        <v>0.04</v>
      </c>
      <c r="L19" s="56">
        <f>AVERAGE(F38:F40)</f>
        <v>5.7161407612891964E-2</v>
      </c>
      <c r="O19" s="65" t="s">
        <v>112</v>
      </c>
      <c r="P19" s="14" t="s">
        <v>91</v>
      </c>
      <c r="Q19" s="61">
        <f t="shared" si="3"/>
        <v>1.4285714285714286</v>
      </c>
      <c r="R19" s="61">
        <f t="shared" si="4"/>
        <v>0.56746697588870276</v>
      </c>
      <c r="U19" s="14"/>
      <c r="V19" s="67" t="s">
        <v>101</v>
      </c>
      <c r="W19" s="68" t="s">
        <v>48</v>
      </c>
      <c r="X19" s="61">
        <v>1.1923076923076923</v>
      </c>
      <c r="Y19" s="61">
        <v>5.9066736701237064</v>
      </c>
      <c r="AC19" s="70" t="s">
        <v>107</v>
      </c>
      <c r="AD19" s="62" t="s">
        <v>70</v>
      </c>
      <c r="AE19" s="61">
        <v>1.1450381679389312</v>
      </c>
      <c r="AF19" s="61">
        <v>0.13445802200983631</v>
      </c>
      <c r="AJ19" s="76" t="s">
        <v>113</v>
      </c>
      <c r="AK19" s="60" t="s">
        <v>114</v>
      </c>
      <c r="AL19" s="74">
        <v>1.0243269962897632</v>
      </c>
      <c r="AM19" s="61">
        <v>0.62223247047653507</v>
      </c>
      <c r="BF19" s="19"/>
      <c r="BG19" s="28" t="s">
        <v>30</v>
      </c>
      <c r="BH19" s="45">
        <v>6.6741943359375E-2</v>
      </c>
      <c r="BI19" s="20">
        <v>6.6741943359375004E-8</v>
      </c>
      <c r="BJ19" s="26">
        <v>22.426419140724342</v>
      </c>
      <c r="BK19" s="25">
        <v>25.232757055515492</v>
      </c>
      <c r="BL19" s="25">
        <v>2.8063379147911505</v>
      </c>
      <c r="BM19" s="24">
        <v>7.8755324919943428</v>
      </c>
      <c r="BN19" s="19"/>
      <c r="BO19" s="29"/>
      <c r="BP19" s="25"/>
      <c r="BQ19" s="19"/>
      <c r="BR19" s="19"/>
      <c r="BS19" s="19"/>
      <c r="BT19" s="19"/>
      <c r="BU19" s="23"/>
      <c r="BV19" s="23"/>
      <c r="BW19" s="23"/>
      <c r="BX19" s="23"/>
      <c r="BY19" s="23"/>
      <c r="BZ19" s="23"/>
    </row>
    <row r="20" spans="1:78" s="13" customFormat="1">
      <c r="A20" s="65" t="s">
        <v>112</v>
      </c>
      <c r="B20" s="60" t="s">
        <v>115</v>
      </c>
      <c r="C20" s="82">
        <v>9.6855473917179538E-2</v>
      </c>
      <c r="D20" s="59">
        <v>3921</v>
      </c>
      <c r="E20" s="59">
        <v>467</v>
      </c>
      <c r="F20" s="53">
        <f t="shared" si="0"/>
        <v>0.11910226982912522</v>
      </c>
      <c r="G20" s="60"/>
      <c r="H20" s="52"/>
      <c r="I20" s="65" t="s">
        <v>112</v>
      </c>
      <c r="J20" s="14" t="s">
        <v>47</v>
      </c>
      <c r="K20" s="57">
        <v>2.8000000000000001E-2</v>
      </c>
      <c r="L20" s="56">
        <f>AVERAGE(F41:F43)</f>
        <v>0.10073080908959013</v>
      </c>
      <c r="O20" s="65" t="s">
        <v>112</v>
      </c>
      <c r="P20" s="14" t="s">
        <v>47</v>
      </c>
      <c r="Q20" s="61">
        <f t="shared" si="3"/>
        <v>1</v>
      </c>
      <c r="R20" s="61">
        <f t="shared" si="4"/>
        <v>1</v>
      </c>
      <c r="U20" s="14"/>
      <c r="V20" s="70" t="s">
        <v>107</v>
      </c>
      <c r="W20" s="62" t="s">
        <v>71</v>
      </c>
      <c r="X20" s="61">
        <v>1.1450381679389312</v>
      </c>
      <c r="Y20" s="61">
        <v>0.31410690580967643</v>
      </c>
      <c r="AC20" s="67" t="s">
        <v>103</v>
      </c>
      <c r="AD20" s="58" t="s">
        <v>54</v>
      </c>
      <c r="AE20" s="61">
        <v>0.65060240963855431</v>
      </c>
      <c r="AF20" s="61">
        <v>1.5279217588744707</v>
      </c>
      <c r="AJ20" s="67" t="s">
        <v>105</v>
      </c>
      <c r="AK20" s="55" t="s">
        <v>63</v>
      </c>
      <c r="AL20" s="61">
        <v>1.1392405063291138</v>
      </c>
      <c r="AM20" s="61">
        <v>0.68120872639294316</v>
      </c>
      <c r="BF20" s="19"/>
      <c r="BG20" s="28" t="s">
        <v>30</v>
      </c>
      <c r="BH20" s="45">
        <v>5.005645751953125E-2</v>
      </c>
      <c r="BI20" s="20">
        <v>5.005645751953125E-8</v>
      </c>
      <c r="BJ20" s="26">
        <v>18.520443071065916</v>
      </c>
      <c r="BK20" s="25">
        <v>12.691212642601386</v>
      </c>
      <c r="BL20" s="25">
        <v>-5.8292304284645304</v>
      </c>
      <c r="BM20" s="24">
        <v>33.979927388136772</v>
      </c>
      <c r="BN20" s="19"/>
      <c r="BO20" s="19"/>
      <c r="BP20" s="19"/>
      <c r="BQ20" s="19"/>
      <c r="BR20" s="19"/>
      <c r="BS20" s="19"/>
      <c r="BT20" s="19"/>
      <c r="BU20" s="23"/>
      <c r="BV20" s="23"/>
      <c r="BW20" s="23"/>
      <c r="BX20" s="23"/>
      <c r="BY20" s="23"/>
      <c r="BZ20" s="23"/>
    </row>
    <row r="21" spans="1:78" s="13" customFormat="1">
      <c r="A21" s="72" t="s">
        <v>111</v>
      </c>
      <c r="B21" s="60" t="s">
        <v>115</v>
      </c>
      <c r="C21" s="82"/>
      <c r="D21" s="59">
        <v>4047</v>
      </c>
      <c r="E21" s="59">
        <v>552</v>
      </c>
      <c r="F21" s="53">
        <f t="shared" si="0"/>
        <v>0.1363973313565604</v>
      </c>
      <c r="G21" s="60"/>
      <c r="H21" s="52"/>
      <c r="I21" s="72" t="s">
        <v>111</v>
      </c>
      <c r="J21" s="62" t="s">
        <v>86</v>
      </c>
      <c r="K21" s="57">
        <v>2.8000000000000001E-2</v>
      </c>
      <c r="L21" s="56">
        <f>AVERAGE(F44:F46)</f>
        <v>2.7655856752781264E-2</v>
      </c>
      <c r="O21" s="72" t="s">
        <v>111</v>
      </c>
      <c r="P21" s="62" t="s">
        <v>86</v>
      </c>
      <c r="Q21" s="61">
        <f t="shared" ref="Q21:Q26" si="5">K21/$K$26</f>
        <v>0.93333333333333335</v>
      </c>
      <c r="R21" s="61">
        <f t="shared" ref="R21:R26" si="6">L21/$L$26</f>
        <v>0.22650506263128281</v>
      </c>
      <c r="U21" s="14"/>
      <c r="V21" s="70" t="s">
        <v>107</v>
      </c>
      <c r="W21" s="62" t="s">
        <v>70</v>
      </c>
      <c r="X21" s="61">
        <v>1.1450381679389312</v>
      </c>
      <c r="Y21" s="61">
        <v>0.13445802200983631</v>
      </c>
      <c r="AC21" s="67" t="s">
        <v>105</v>
      </c>
      <c r="AD21" s="55" t="s">
        <v>63</v>
      </c>
      <c r="AE21" s="61">
        <v>1.1392405063291138</v>
      </c>
      <c r="AF21" s="61">
        <v>0.68120872639294316</v>
      </c>
      <c r="AJ21" s="70" t="s">
        <v>107</v>
      </c>
      <c r="AK21" s="62" t="s">
        <v>75</v>
      </c>
      <c r="AL21" s="61">
        <v>1.1832061068702289</v>
      </c>
      <c r="AM21" s="61">
        <v>0.69877745573151717</v>
      </c>
      <c r="BF21" s="19"/>
      <c r="BG21" s="28" t="s">
        <v>30</v>
      </c>
      <c r="BH21" s="45">
        <v>3.7542343139648438E-2</v>
      </c>
      <c r="BI21" s="20">
        <v>3.7542343139648436E-8</v>
      </c>
      <c r="BJ21" s="26">
        <v>0</v>
      </c>
      <c r="BK21" s="25">
        <v>6.0392327716037357</v>
      </c>
      <c r="BL21" s="25">
        <v>6.0392327716037357</v>
      </c>
      <c r="BM21" s="24">
        <v>36.472332469612539</v>
      </c>
      <c r="BN21" s="19"/>
      <c r="BO21" s="19"/>
      <c r="BP21" s="19"/>
      <c r="BQ21" s="19"/>
      <c r="BR21" s="19"/>
      <c r="BS21" s="19"/>
      <c r="BT21" s="19"/>
      <c r="BU21" s="23"/>
      <c r="BV21" s="23"/>
      <c r="BW21" s="23"/>
      <c r="BX21" s="23"/>
      <c r="BY21" s="23"/>
      <c r="BZ21" s="23"/>
    </row>
    <row r="22" spans="1:78" s="13" customFormat="1">
      <c r="A22" s="72" t="s">
        <v>111</v>
      </c>
      <c r="B22" s="60" t="s">
        <v>114</v>
      </c>
      <c r="C22" s="82">
        <v>0.10142373999782067</v>
      </c>
      <c r="D22" s="59">
        <v>3187</v>
      </c>
      <c r="E22" s="59">
        <v>137</v>
      </c>
      <c r="F22" s="53">
        <f t="shared" si="0"/>
        <v>4.2987135236899905E-2</v>
      </c>
      <c r="G22" s="60"/>
      <c r="H22" s="52"/>
      <c r="I22" s="72" t="s">
        <v>111</v>
      </c>
      <c r="J22" s="62" t="s">
        <v>89</v>
      </c>
      <c r="K22" s="57">
        <v>2.1999999999999999E-2</v>
      </c>
      <c r="L22" s="79">
        <f>AVERAGE(F47:F49)</f>
        <v>9.4860784209608806E-2</v>
      </c>
      <c r="O22" s="72" t="s">
        <v>111</v>
      </c>
      <c r="P22" s="62" t="s">
        <v>89</v>
      </c>
      <c r="Q22" s="61">
        <f t="shared" si="5"/>
        <v>0.73333333333333328</v>
      </c>
      <c r="R22" s="61">
        <f t="shared" si="6"/>
        <v>0.77692215651533636</v>
      </c>
      <c r="U22" s="14"/>
      <c r="V22" s="67" t="s">
        <v>103</v>
      </c>
      <c r="W22" s="58" t="s">
        <v>54</v>
      </c>
      <c r="X22" s="61">
        <v>0.65060240963855431</v>
      </c>
      <c r="Y22" s="61">
        <v>1.5279217588744707</v>
      </c>
      <c r="AC22" s="70" t="s">
        <v>107</v>
      </c>
      <c r="AD22" s="62" t="s">
        <v>78</v>
      </c>
      <c r="AE22" s="61">
        <v>0.91603053435114501</v>
      </c>
      <c r="AF22" s="61">
        <v>1.2795270859259875</v>
      </c>
      <c r="AJ22" s="67" t="s">
        <v>101</v>
      </c>
      <c r="AK22" s="55" t="s">
        <v>50</v>
      </c>
      <c r="AL22" s="61">
        <v>0.46153846153846156</v>
      </c>
      <c r="AM22" s="61">
        <v>0.73781413514469352</v>
      </c>
      <c r="BF22" s="19"/>
      <c r="BG22" s="28" t="s">
        <v>30</v>
      </c>
      <c r="BH22" s="45">
        <v>2.8156757354736328E-2</v>
      </c>
      <c r="BI22" s="20">
        <v>2.8156757354736327E-8</v>
      </c>
      <c r="BJ22" s="26">
        <v>9.123559172557572</v>
      </c>
      <c r="BK22" s="25">
        <v>2.9458642992382948</v>
      </c>
      <c r="BL22" s="25">
        <v>-6.1776948733192771</v>
      </c>
      <c r="BM22" s="24">
        <v>38.163913947835283</v>
      </c>
      <c r="BN22" s="19"/>
      <c r="BO22" s="19"/>
      <c r="BP22" s="19"/>
      <c r="BQ22" s="19"/>
      <c r="BR22" s="19"/>
      <c r="BS22" s="19"/>
      <c r="BT22" s="19"/>
      <c r="BU22" s="23"/>
      <c r="BV22" s="23"/>
      <c r="BW22" s="23"/>
      <c r="BX22" s="23"/>
      <c r="BY22" s="23"/>
      <c r="BZ22" s="23"/>
    </row>
    <row r="23" spans="1:78" s="13" customFormat="1">
      <c r="A23" s="72" t="s">
        <v>111</v>
      </c>
      <c r="B23" s="60" t="s">
        <v>114</v>
      </c>
      <c r="C23" s="82"/>
      <c r="D23" s="59">
        <v>3184</v>
      </c>
      <c r="E23" s="59">
        <v>166</v>
      </c>
      <c r="F23" s="53">
        <f t="shared" si="0"/>
        <v>5.2135678391959796E-2</v>
      </c>
      <c r="G23" s="60"/>
      <c r="H23" s="52"/>
      <c r="I23" s="72" t="s">
        <v>111</v>
      </c>
      <c r="J23" s="62" t="s">
        <v>88</v>
      </c>
      <c r="K23" s="57">
        <v>2.7E-2</v>
      </c>
      <c r="L23" s="56">
        <f>AVERAGE(F50:F52)</f>
        <v>0.14151641041695859</v>
      </c>
      <c r="O23" s="72" t="s">
        <v>111</v>
      </c>
      <c r="P23" s="62" t="s">
        <v>88</v>
      </c>
      <c r="Q23" s="61">
        <f t="shared" si="5"/>
        <v>0.9</v>
      </c>
      <c r="R23" s="61">
        <f t="shared" si="6"/>
        <v>1.1590378013374667</v>
      </c>
      <c r="U23" s="14"/>
      <c r="V23" s="67" t="s">
        <v>105</v>
      </c>
      <c r="W23" s="55" t="s">
        <v>63</v>
      </c>
      <c r="X23" s="61">
        <v>1.1392405063291138</v>
      </c>
      <c r="Y23" s="61">
        <v>0.68120872639294316</v>
      </c>
      <c r="AC23" s="67" t="s">
        <v>105</v>
      </c>
      <c r="AD23" s="55" t="s">
        <v>62</v>
      </c>
      <c r="AE23" s="61">
        <v>1.0632911392405064</v>
      </c>
      <c r="AF23" s="61">
        <v>0.60402856121077775</v>
      </c>
      <c r="AJ23" s="67" t="s">
        <v>105</v>
      </c>
      <c r="AK23" s="55" t="s">
        <v>65</v>
      </c>
      <c r="AL23" s="61">
        <v>0.53164556962025322</v>
      </c>
      <c r="AM23" s="61">
        <v>0.77419124386640481</v>
      </c>
      <c r="BF23" s="19"/>
      <c r="BG23" s="28" t="s">
        <v>30</v>
      </c>
      <c r="BH23" s="45">
        <v>2.1117568016052246E-2</v>
      </c>
      <c r="BI23" s="20">
        <v>2.1117568016052246E-8</v>
      </c>
      <c r="BJ23" s="26">
        <v>3.8692780340517041</v>
      </c>
      <c r="BK23" s="25">
        <v>1.5956160857768253</v>
      </c>
      <c r="BL23" s="25">
        <v>-2.2736619482748788</v>
      </c>
      <c r="BM23" s="24">
        <v>5.1695386550331177</v>
      </c>
      <c r="BN23" s="19"/>
      <c r="BO23" s="19"/>
      <c r="BP23" s="19"/>
      <c r="BQ23" s="19"/>
      <c r="BR23" s="19"/>
      <c r="BS23" s="19"/>
      <c r="BT23" s="19"/>
      <c r="BU23" s="23"/>
      <c r="BV23" s="23"/>
      <c r="BW23" s="23"/>
      <c r="BX23" s="23"/>
      <c r="BY23" s="23"/>
      <c r="BZ23" s="23"/>
    </row>
    <row r="24" spans="1:78" s="13" customFormat="1">
      <c r="A24" s="72" t="s">
        <v>111</v>
      </c>
      <c r="B24" s="60" t="s">
        <v>47</v>
      </c>
      <c r="C24" s="82">
        <v>9.9015002401762114E-2</v>
      </c>
      <c r="D24" s="59">
        <v>4347</v>
      </c>
      <c r="E24" s="59">
        <v>345</v>
      </c>
      <c r="F24" s="53">
        <f t="shared" si="0"/>
        <v>7.9365079365079361E-2</v>
      </c>
      <c r="G24" s="60"/>
      <c r="H24" s="52"/>
      <c r="I24" s="72" t="s">
        <v>111</v>
      </c>
      <c r="J24" s="62" t="s">
        <v>87</v>
      </c>
      <c r="K24" s="57">
        <v>0.04</v>
      </c>
      <c r="L24" s="56">
        <f>AVERAGE(F53:F55)</f>
        <v>6.1278450005693465E-2</v>
      </c>
      <c r="O24" s="72" t="s">
        <v>111</v>
      </c>
      <c r="P24" s="62" t="s">
        <v>87</v>
      </c>
      <c r="Q24" s="61">
        <f t="shared" si="5"/>
        <v>1.3333333333333335</v>
      </c>
      <c r="R24" s="61">
        <f t="shared" si="6"/>
        <v>0.50187847299620092</v>
      </c>
      <c r="U24" s="14"/>
      <c r="V24" s="70" t="s">
        <v>107</v>
      </c>
      <c r="W24" s="62" t="s">
        <v>78</v>
      </c>
      <c r="X24" s="61">
        <v>0.91603053435114501</v>
      </c>
      <c r="Y24" s="61">
        <v>1.2795270859259875</v>
      </c>
      <c r="AC24" s="67" t="s">
        <v>103</v>
      </c>
      <c r="AD24" s="58" t="s">
        <v>60</v>
      </c>
      <c r="AE24" s="61">
        <v>1.0481927710843375</v>
      </c>
      <c r="AF24" s="61">
        <v>1.2833269252095736</v>
      </c>
      <c r="AJ24" s="81" t="s">
        <v>111</v>
      </c>
      <c r="AK24" s="80" t="s">
        <v>89</v>
      </c>
      <c r="AL24" s="77">
        <v>0.73333333333333328</v>
      </c>
      <c r="AM24" s="77">
        <v>0.77692215651533636</v>
      </c>
      <c r="BF24" s="19"/>
      <c r="BG24" s="28" t="s">
        <v>30</v>
      </c>
      <c r="BH24" s="45">
        <v>1.5838176012039185E-2</v>
      </c>
      <c r="BI24" s="20">
        <v>1.5838176012039186E-8</v>
      </c>
      <c r="BJ24" s="26">
        <v>0</v>
      </c>
      <c r="BK24" s="25">
        <v>1.022585581847963</v>
      </c>
      <c r="BL24" s="25">
        <v>1.022585581847963</v>
      </c>
      <c r="BM24" s="24">
        <v>1.0456812722033371</v>
      </c>
      <c r="BN24" s="19"/>
      <c r="BO24" s="19"/>
      <c r="BP24" s="19"/>
      <c r="BQ24" s="19"/>
      <c r="BR24" s="19"/>
      <c r="BS24" s="19"/>
      <c r="BT24" s="19"/>
      <c r="BU24" s="23"/>
      <c r="BV24" s="23"/>
      <c r="BW24" s="23"/>
      <c r="BX24" s="23"/>
      <c r="BY24" s="23"/>
      <c r="BZ24" s="23"/>
    </row>
    <row r="25" spans="1:78" s="13" customFormat="1">
      <c r="A25" s="72" t="s">
        <v>111</v>
      </c>
      <c r="B25" s="60" t="s">
        <v>47</v>
      </c>
      <c r="C25" s="82"/>
      <c r="D25" s="59">
        <v>4190</v>
      </c>
      <c r="E25" s="59">
        <v>308</v>
      </c>
      <c r="F25" s="53">
        <f t="shared" si="0"/>
        <v>7.3508353221957035E-2</v>
      </c>
      <c r="G25" s="60"/>
      <c r="H25" s="52"/>
      <c r="I25" s="72" t="s">
        <v>111</v>
      </c>
      <c r="J25" s="62" t="s">
        <v>45</v>
      </c>
      <c r="K25" s="57">
        <v>2.8000000000000001E-2</v>
      </c>
      <c r="L25" s="56">
        <f>AVERAGE(F56:F58)</f>
        <v>0.3934147901590444</v>
      </c>
      <c r="O25" s="72" t="s">
        <v>111</v>
      </c>
      <c r="P25" s="62" t="s">
        <v>45</v>
      </c>
      <c r="Q25" s="61">
        <f t="shared" si="5"/>
        <v>0.93333333333333335</v>
      </c>
      <c r="R25" s="61">
        <f t="shared" si="6"/>
        <v>3.2221182833573137</v>
      </c>
      <c r="U25" s="14"/>
      <c r="V25" s="67" t="s">
        <v>105</v>
      </c>
      <c r="W25" s="55" t="s">
        <v>62</v>
      </c>
      <c r="X25" s="61">
        <v>1.0632911392405064</v>
      </c>
      <c r="Y25" s="61">
        <v>0.60402856121077775</v>
      </c>
      <c r="AC25" s="67" t="s">
        <v>103</v>
      </c>
      <c r="AD25" s="58" t="s">
        <v>59</v>
      </c>
      <c r="AE25" s="61">
        <v>0.79518072289156638</v>
      </c>
      <c r="AF25" s="61">
        <v>0.32205817347752752</v>
      </c>
      <c r="AJ25" s="76" t="s">
        <v>113</v>
      </c>
      <c r="AK25" s="60" t="s">
        <v>117</v>
      </c>
      <c r="AL25" s="74">
        <v>0.93916506768086616</v>
      </c>
      <c r="AM25" s="61">
        <v>0.8513208986669103</v>
      </c>
      <c r="BF25" s="19"/>
      <c r="BG25" s="28" t="s">
        <v>30</v>
      </c>
      <c r="BH25" s="45">
        <v>1.1878632009029388E-2</v>
      </c>
      <c r="BI25" s="20">
        <v>1.1878632009029388E-8</v>
      </c>
      <c r="BJ25" s="26">
        <v>0</v>
      </c>
      <c r="BK25" s="25">
        <v>0.782307188567259</v>
      </c>
      <c r="BL25" s="25">
        <v>0.782307188567259</v>
      </c>
      <c r="BM25" s="24">
        <v>0.61200453728400894</v>
      </c>
      <c r="BN25" s="19"/>
      <c r="BO25" s="19"/>
      <c r="BP25" s="19"/>
      <c r="BQ25" s="19"/>
      <c r="BR25" s="19"/>
      <c r="BS25" s="19"/>
      <c r="BT25" s="19"/>
      <c r="BU25" s="23"/>
      <c r="BV25" s="23"/>
      <c r="BW25" s="23"/>
      <c r="BX25" s="23"/>
      <c r="BY25" s="23"/>
      <c r="BZ25" s="23"/>
    </row>
    <row r="26" spans="1:78" s="13" customFormat="1">
      <c r="A26" s="72" t="s">
        <v>111</v>
      </c>
      <c r="B26" s="14" t="s">
        <v>94</v>
      </c>
      <c r="C26" s="57">
        <v>2.8000000000000001E-2</v>
      </c>
      <c r="D26" s="14">
        <v>4863</v>
      </c>
      <c r="E26" s="14">
        <v>226</v>
      </c>
      <c r="F26" s="53">
        <f t="shared" si="0"/>
        <v>4.6473370347522108E-2</v>
      </c>
      <c r="G26" s="52"/>
      <c r="H26" s="52"/>
      <c r="I26" s="72" t="s">
        <v>111</v>
      </c>
      <c r="J26" s="62" t="s">
        <v>47</v>
      </c>
      <c r="K26" s="57">
        <v>0.03</v>
      </c>
      <c r="L26" s="56">
        <f>AVERAGE(F59:F61)</f>
        <v>0.12209818372934543</v>
      </c>
      <c r="O26" s="72" t="s">
        <v>111</v>
      </c>
      <c r="P26" s="62" t="s">
        <v>47</v>
      </c>
      <c r="Q26" s="61">
        <f t="shared" si="5"/>
        <v>1</v>
      </c>
      <c r="R26" s="61">
        <f t="shared" si="6"/>
        <v>1</v>
      </c>
      <c r="U26" s="14"/>
      <c r="V26" s="67" t="s">
        <v>103</v>
      </c>
      <c r="W26" s="58" t="s">
        <v>60</v>
      </c>
      <c r="X26" s="61">
        <v>1.0481927710843375</v>
      </c>
      <c r="Y26" s="61">
        <v>1.2833269252095736</v>
      </c>
      <c r="AC26" s="67" t="s">
        <v>103</v>
      </c>
      <c r="AD26" s="58" t="s">
        <v>58</v>
      </c>
      <c r="AE26" s="61">
        <v>0.86746987951807242</v>
      </c>
      <c r="AF26" s="61">
        <v>1.2752500930551645</v>
      </c>
      <c r="AJ26" s="67" t="s">
        <v>103</v>
      </c>
      <c r="AK26" s="58" t="s">
        <v>56</v>
      </c>
      <c r="AL26" s="61">
        <v>0.72289156626506035</v>
      </c>
      <c r="AM26" s="61">
        <v>0.91056394488933867</v>
      </c>
      <c r="BF26" s="19"/>
      <c r="BG26" s="28" t="s">
        <v>30</v>
      </c>
      <c r="BH26" s="45">
        <v>8.9089740067720413E-3</v>
      </c>
      <c r="BI26" s="20">
        <v>8.9089740067720405E-9</v>
      </c>
      <c r="BJ26" s="26">
        <v>0</v>
      </c>
      <c r="BK26" s="25">
        <v>0.68206461062774792</v>
      </c>
      <c r="BL26" s="25">
        <v>0.68206461062774792</v>
      </c>
      <c r="BM26" s="24">
        <v>0.46521213307078141</v>
      </c>
      <c r="BN26" s="19"/>
      <c r="BO26" s="19"/>
      <c r="BP26" s="19"/>
      <c r="BQ26" s="19"/>
      <c r="BR26" s="19"/>
      <c r="BS26" s="19"/>
      <c r="BT26" s="19"/>
      <c r="BU26" s="23"/>
      <c r="BV26" s="23"/>
      <c r="BW26" s="23"/>
      <c r="BX26" s="23"/>
      <c r="BY26" s="23"/>
      <c r="BZ26" s="23"/>
    </row>
    <row r="27" spans="1:78" s="13" customFormat="1">
      <c r="A27" s="70" t="s">
        <v>107</v>
      </c>
      <c r="B27" s="14" t="s">
        <v>94</v>
      </c>
      <c r="C27" s="57"/>
      <c r="D27" s="14">
        <v>5337</v>
      </c>
      <c r="E27" s="14">
        <v>249</v>
      </c>
      <c r="F27" s="53">
        <f t="shared" si="0"/>
        <v>4.6655424395727937E-2</v>
      </c>
      <c r="G27" s="52"/>
      <c r="H27" s="52"/>
      <c r="I27" s="70" t="s">
        <v>107</v>
      </c>
      <c r="J27" s="62" t="s">
        <v>69</v>
      </c>
      <c r="K27" s="55">
        <v>2.8000000000000001E-2</v>
      </c>
      <c r="L27" s="56">
        <f>AVERAGE(F62:F64)</f>
        <v>0.24233503875323067</v>
      </c>
      <c r="O27" s="70" t="s">
        <v>107</v>
      </c>
      <c r="P27" s="62" t="s">
        <v>69</v>
      </c>
      <c r="Q27" s="61">
        <f>K27/(AVERAGE(K40:K44))</f>
        <v>1.0687022900763359</v>
      </c>
      <c r="R27" s="61">
        <f>L27/(AVERAGE(L40:L44))</f>
        <v>2.5176768432902485</v>
      </c>
      <c r="U27" s="14"/>
      <c r="V27" s="67" t="s">
        <v>103</v>
      </c>
      <c r="W27" s="58" t="s">
        <v>59</v>
      </c>
      <c r="X27" s="61">
        <v>0.79518072289156638</v>
      </c>
      <c r="Y27" s="61">
        <v>0.32205817347752752</v>
      </c>
      <c r="AC27" s="67" t="s">
        <v>103</v>
      </c>
      <c r="AD27" s="58" t="s">
        <v>57</v>
      </c>
      <c r="AE27" s="61">
        <v>1.3012048192771086</v>
      </c>
      <c r="AF27" s="61">
        <v>2.9929269659012521</v>
      </c>
      <c r="AJ27" s="67" t="s">
        <v>101</v>
      </c>
      <c r="AK27" s="55" t="s">
        <v>49</v>
      </c>
      <c r="AL27" s="61">
        <v>0.69230769230769229</v>
      </c>
      <c r="AM27" s="61">
        <v>0.93700838350017945</v>
      </c>
      <c r="BF27" s="19"/>
      <c r="BG27" s="28" t="s">
        <v>30</v>
      </c>
      <c r="BH27" s="45">
        <v>6.681730505079031E-3</v>
      </c>
      <c r="BI27" s="20">
        <v>6.6817305050790312E-9</v>
      </c>
      <c r="BJ27" s="26">
        <v>0</v>
      </c>
      <c r="BK27" s="25">
        <v>0.64033245912665393</v>
      </c>
      <c r="BL27" s="25">
        <v>0.64033245912665393</v>
      </c>
      <c r="BM27" s="24">
        <v>0.41002565821118792</v>
      </c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</row>
    <row r="28" spans="1:78" s="13" customFormat="1">
      <c r="A28" s="70" t="s">
        <v>107</v>
      </c>
      <c r="B28" s="14" t="s">
        <v>94</v>
      </c>
      <c r="C28" s="57"/>
      <c r="D28" s="14">
        <v>5238</v>
      </c>
      <c r="E28" s="14">
        <v>250</v>
      </c>
      <c r="F28" s="53">
        <f t="shared" si="0"/>
        <v>4.7728140511645666E-2</v>
      </c>
      <c r="G28" s="52"/>
      <c r="H28" s="52"/>
      <c r="I28" s="70" t="s">
        <v>107</v>
      </c>
      <c r="J28" s="62" t="s">
        <v>79</v>
      </c>
      <c r="K28" s="55">
        <v>3.1E-2</v>
      </c>
      <c r="L28" s="56">
        <f>AVERAGE(F65:F67)</f>
        <v>0.15166733858799647</v>
      </c>
      <c r="O28" s="70" t="s">
        <v>107</v>
      </c>
      <c r="P28" s="62" t="s">
        <v>79</v>
      </c>
      <c r="Q28" s="61">
        <f>K28/(AVERAGE(K40:K44))</f>
        <v>1.1832061068702289</v>
      </c>
      <c r="R28" s="61">
        <f>L28/(AVERAGE(L40:L44))</f>
        <v>1.5757083590181804</v>
      </c>
      <c r="U28" s="14"/>
      <c r="V28" s="67" t="s">
        <v>103</v>
      </c>
      <c r="W28" s="58" t="s">
        <v>58</v>
      </c>
      <c r="X28" s="61">
        <v>0.86746987951807242</v>
      </c>
      <c r="Y28" s="61">
        <v>1.2752500930551645</v>
      </c>
      <c r="AC28" s="67" t="s">
        <v>103</v>
      </c>
      <c r="AD28" s="58" t="s">
        <v>56</v>
      </c>
      <c r="AE28" s="61">
        <v>0.72289156626506035</v>
      </c>
      <c r="AF28" s="61">
        <v>0.91056394488933867</v>
      </c>
      <c r="AJ28" s="78" t="s">
        <v>112</v>
      </c>
      <c r="AK28" s="1" t="s">
        <v>92</v>
      </c>
      <c r="AL28" s="77">
        <v>1.1428571428571428</v>
      </c>
      <c r="AM28" s="77">
        <v>0.94231326385518499</v>
      </c>
      <c r="BF28" s="19"/>
      <c r="BG28" s="28" t="s">
        <v>30</v>
      </c>
      <c r="BH28" s="45">
        <v>5.0112978788092732E-3</v>
      </c>
      <c r="BI28" s="20">
        <v>5.011297878809273E-9</v>
      </c>
      <c r="BJ28" s="26">
        <v>0</v>
      </c>
      <c r="BK28" s="25">
        <v>0.62297418613864863</v>
      </c>
      <c r="BL28" s="25">
        <v>0.62297418613864863</v>
      </c>
      <c r="BM28" s="24">
        <v>0.38809683659511163</v>
      </c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</row>
    <row r="29" spans="1:78" s="13" customFormat="1">
      <c r="A29" s="70" t="s">
        <v>107</v>
      </c>
      <c r="B29" s="14" t="s">
        <v>93</v>
      </c>
      <c r="C29" s="57">
        <v>3.5999999999999997E-2</v>
      </c>
      <c r="D29" s="14">
        <v>5683</v>
      </c>
      <c r="E29" s="14">
        <v>804</v>
      </c>
      <c r="F29" s="53">
        <f t="shared" si="0"/>
        <v>0.14147457328875593</v>
      </c>
      <c r="G29" s="52"/>
      <c r="H29" s="52"/>
      <c r="I29" s="70" t="s">
        <v>107</v>
      </c>
      <c r="J29" s="62" t="s">
        <v>72</v>
      </c>
      <c r="K29" s="55">
        <v>3.2000000000000001E-2</v>
      </c>
      <c r="L29" s="56">
        <f>AVERAGE(F68:F70)</f>
        <v>4.6720671942548336E-2</v>
      </c>
      <c r="O29" s="70" t="s">
        <v>107</v>
      </c>
      <c r="P29" s="62" t="s">
        <v>72</v>
      </c>
      <c r="Q29" s="61">
        <f>K29/(AVERAGE(K40:K44))</f>
        <v>1.2213740458015268</v>
      </c>
      <c r="R29" s="61">
        <f>L29/(AVERAGE(L40:L44))</f>
        <v>0.48539226707737593</v>
      </c>
      <c r="U29" s="14"/>
      <c r="V29" s="67" t="s">
        <v>103</v>
      </c>
      <c r="W29" s="58" t="s">
        <v>57</v>
      </c>
      <c r="X29" s="61">
        <v>1.3012048192771086</v>
      </c>
      <c r="Y29" s="61">
        <v>2.9929269659012521</v>
      </c>
      <c r="AC29" s="67" t="s">
        <v>101</v>
      </c>
      <c r="AD29" s="55" t="s">
        <v>49</v>
      </c>
      <c r="AE29" s="61">
        <v>0.69230769230769229</v>
      </c>
      <c r="AF29" s="61">
        <v>0.93700838350017945</v>
      </c>
      <c r="AJ29" s="76" t="s">
        <v>113</v>
      </c>
      <c r="AK29" s="60" t="s">
        <v>121</v>
      </c>
      <c r="AL29" s="74">
        <v>1.1188264253112907</v>
      </c>
      <c r="AM29" s="61">
        <v>0.94587849494207776</v>
      </c>
      <c r="BF29" s="19"/>
      <c r="BG29" s="28" t="s">
        <v>30</v>
      </c>
      <c r="BH29" s="45">
        <v>3.7584734091069549E-3</v>
      </c>
      <c r="BI29" s="20">
        <v>3.758473409106955E-9</v>
      </c>
      <c r="BJ29" s="26">
        <v>0</v>
      </c>
      <c r="BK29" s="25">
        <v>0.61575674943000536</v>
      </c>
      <c r="BL29" s="25">
        <v>0.61575674943000536</v>
      </c>
      <c r="BM29" s="24">
        <v>0.37915637446860639</v>
      </c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</row>
    <row r="30" spans="1:78" s="13" customFormat="1">
      <c r="A30" s="70" t="s">
        <v>107</v>
      </c>
      <c r="B30" s="14" t="s">
        <v>93</v>
      </c>
      <c r="C30" s="57"/>
      <c r="D30" s="14">
        <v>5909</v>
      </c>
      <c r="E30" s="14">
        <v>748</v>
      </c>
      <c r="F30" s="53">
        <f t="shared" si="0"/>
        <v>0.12658656287019801</v>
      </c>
      <c r="G30" s="52"/>
      <c r="H30" s="52"/>
      <c r="I30" s="70" t="s">
        <v>107</v>
      </c>
      <c r="J30" s="62" t="s">
        <v>48</v>
      </c>
      <c r="K30" s="55">
        <v>0.04</v>
      </c>
      <c r="L30" s="56">
        <f>AVERAGE(F71:F73)</f>
        <v>0.48417786367891952</v>
      </c>
      <c r="O30" s="70" t="s">
        <v>107</v>
      </c>
      <c r="P30" s="62" t="s">
        <v>48</v>
      </c>
      <c r="Q30" s="61">
        <f>K30/(AVERAGE(K40:K44))</f>
        <v>1.5267175572519083</v>
      </c>
      <c r="R30" s="61">
        <f>L30/(AVERAGE(L40:L44))</f>
        <v>5.0302399590653808</v>
      </c>
      <c r="U30" s="14"/>
      <c r="V30" s="67" t="s">
        <v>103</v>
      </c>
      <c r="W30" s="58" t="s">
        <v>56</v>
      </c>
      <c r="X30" s="61">
        <v>0.72289156626506035</v>
      </c>
      <c r="Y30" s="61">
        <v>0.91056394488933867</v>
      </c>
      <c r="AC30" s="70" t="s">
        <v>107</v>
      </c>
      <c r="AD30" s="62" t="s">
        <v>77</v>
      </c>
      <c r="AE30" s="61">
        <v>1.2977099236641221</v>
      </c>
      <c r="AF30" s="61">
        <v>0.47273752236643746</v>
      </c>
      <c r="AJ30" s="67" t="s">
        <v>0</v>
      </c>
      <c r="AK30" s="75" t="s">
        <v>47</v>
      </c>
      <c r="AL30" s="74">
        <v>0.99999999999999978</v>
      </c>
      <c r="AM30" s="61">
        <v>0.99999999999999989</v>
      </c>
      <c r="BF30" s="19"/>
      <c r="BG30" s="28" t="s">
        <v>30</v>
      </c>
      <c r="BH30" s="45">
        <v>2.8188550568302162E-3</v>
      </c>
      <c r="BI30" s="20">
        <v>2.818855056830216E-9</v>
      </c>
      <c r="BJ30" s="26">
        <v>0</v>
      </c>
      <c r="BK30" s="25">
        <v>0.61275625223996144</v>
      </c>
      <c r="BL30" s="25">
        <v>0.61275625223996144</v>
      </c>
      <c r="BM30" s="24">
        <v>0.37547022465916324</v>
      </c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</row>
    <row r="31" spans="1:78" s="13" customFormat="1">
      <c r="A31" s="70" t="s">
        <v>107</v>
      </c>
      <c r="B31" s="14" t="s">
        <v>93</v>
      </c>
      <c r="C31" s="57"/>
      <c r="D31" s="14">
        <v>5518</v>
      </c>
      <c r="E31" s="14">
        <v>745</v>
      </c>
      <c r="F31" s="53">
        <f t="shared" si="0"/>
        <v>0.1350126857557086</v>
      </c>
      <c r="G31" s="52"/>
      <c r="H31" s="52"/>
      <c r="I31" s="70" t="s">
        <v>107</v>
      </c>
      <c r="J31" s="62" t="s">
        <v>71</v>
      </c>
      <c r="K31" s="55">
        <v>0.03</v>
      </c>
      <c r="L31" s="56">
        <f>AVERAGE(F74:F76)</f>
        <v>3.023386793857482E-2</v>
      </c>
      <c r="O31" s="70" t="s">
        <v>107</v>
      </c>
      <c r="P31" s="62" t="s">
        <v>71</v>
      </c>
      <c r="Q31" s="61">
        <f>K31/(AVERAGE(K40:K44))</f>
        <v>1.1450381679389312</v>
      </c>
      <c r="R31" s="61">
        <f>L31/(AVERAGE(L40:L44))</f>
        <v>0.31410690580967643</v>
      </c>
      <c r="U31" s="14"/>
      <c r="V31" s="67" t="s">
        <v>101</v>
      </c>
      <c r="W31" s="55" t="s">
        <v>49</v>
      </c>
      <c r="X31" s="61">
        <v>0.69230769230769229</v>
      </c>
      <c r="Y31" s="61">
        <v>0.93700838350017945</v>
      </c>
      <c r="AC31" s="70" t="s">
        <v>107</v>
      </c>
      <c r="AD31" s="62" t="s">
        <v>76</v>
      </c>
      <c r="AE31" s="61">
        <v>0.99236641221374033</v>
      </c>
      <c r="AF31" s="61">
        <v>0.50198318885991489</v>
      </c>
      <c r="AJ31" s="70" t="s">
        <v>107</v>
      </c>
      <c r="AK31" s="62" t="s">
        <v>74</v>
      </c>
      <c r="AL31" s="61">
        <v>1.0305343511450382</v>
      </c>
      <c r="AM31" s="61">
        <v>1.0440036341289809</v>
      </c>
      <c r="BF31" s="19"/>
      <c r="BG31" s="28" t="s">
        <v>30</v>
      </c>
      <c r="BH31" s="45">
        <v>0</v>
      </c>
      <c r="BI31" s="20">
        <v>0</v>
      </c>
      <c r="BJ31" s="26">
        <v>0</v>
      </c>
      <c r="BK31" s="25">
        <v>0.61062157555790009</v>
      </c>
      <c r="BL31" s="25">
        <v>0.61062157555790009</v>
      </c>
      <c r="BM31" s="24">
        <v>0.3728587085368123</v>
      </c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</row>
    <row r="32" spans="1:78" s="13" customFormat="1">
      <c r="A32" s="70" t="s">
        <v>107</v>
      </c>
      <c r="B32" s="14" t="s">
        <v>92</v>
      </c>
      <c r="C32" s="57">
        <v>3.2000000000000001E-2</v>
      </c>
      <c r="D32" s="14">
        <v>5284</v>
      </c>
      <c r="E32" s="14">
        <v>476</v>
      </c>
      <c r="F32" s="53">
        <f t="shared" si="0"/>
        <v>9.0083270249810748E-2</v>
      </c>
      <c r="G32" s="52"/>
      <c r="H32" s="52"/>
      <c r="I32" s="70" t="s">
        <v>107</v>
      </c>
      <c r="J32" s="62" t="s">
        <v>70</v>
      </c>
      <c r="K32" s="55">
        <v>0.03</v>
      </c>
      <c r="L32" s="56">
        <f>AVERAGE(F77:F79)</f>
        <v>1.2942046180896621E-2</v>
      </c>
      <c r="O32" s="70" t="s">
        <v>107</v>
      </c>
      <c r="P32" s="62" t="s">
        <v>70</v>
      </c>
      <c r="Q32" s="61">
        <f>K32/(AVERAGE(K40:K44))</f>
        <v>1.1450381679389312</v>
      </c>
      <c r="R32" s="61">
        <f>L32/(AVERAGE(L40:L44))</f>
        <v>0.13445802200983631</v>
      </c>
      <c r="U32" s="14"/>
      <c r="V32" s="70" t="s">
        <v>107</v>
      </c>
      <c r="W32" s="62" t="s">
        <v>77</v>
      </c>
      <c r="X32" s="61">
        <v>1.2977099236641221</v>
      </c>
      <c r="Y32" s="61">
        <v>0.47273752236643746</v>
      </c>
      <c r="AC32" s="70" t="s">
        <v>107</v>
      </c>
      <c r="AD32" s="62" t="s">
        <v>75</v>
      </c>
      <c r="AE32" s="61">
        <v>1.1832061068702289</v>
      </c>
      <c r="AF32" s="61">
        <v>0.69877745573151717</v>
      </c>
      <c r="AJ32" s="81" t="s">
        <v>111</v>
      </c>
      <c r="AK32" s="80" t="s">
        <v>88</v>
      </c>
      <c r="AL32" s="77">
        <v>0.9</v>
      </c>
      <c r="AM32" s="77">
        <v>1.1590378013374667</v>
      </c>
      <c r="BF32" s="19"/>
      <c r="BG32" s="19"/>
      <c r="BH32" s="19"/>
      <c r="BI32" s="19"/>
      <c r="BJ32" s="44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</row>
    <row r="33" spans="1:78" s="13" customFormat="1">
      <c r="A33" s="70" t="s">
        <v>107</v>
      </c>
      <c r="B33" s="14" t="s">
        <v>92</v>
      </c>
      <c r="C33" s="57"/>
      <c r="D33" s="14">
        <v>4897</v>
      </c>
      <c r="E33" s="14">
        <v>452</v>
      </c>
      <c r="F33" s="53">
        <f t="shared" si="0"/>
        <v>9.2301409025934242E-2</v>
      </c>
      <c r="G33" s="52"/>
      <c r="H33" s="52"/>
      <c r="I33" s="70" t="s">
        <v>107</v>
      </c>
      <c r="J33" s="62" t="s">
        <v>78</v>
      </c>
      <c r="K33" s="55">
        <v>2.4E-2</v>
      </c>
      <c r="L33" s="56">
        <f>AVERAGE(F80:F82)</f>
        <v>0.12315887433291843</v>
      </c>
      <c r="O33" s="70" t="s">
        <v>107</v>
      </c>
      <c r="P33" s="62" t="s">
        <v>78</v>
      </c>
      <c r="Q33" s="61">
        <f>K33/(AVERAGE(K40:K44))</f>
        <v>0.91603053435114501</v>
      </c>
      <c r="R33" s="61">
        <f>L33/(AVERAGE(L40:L44))</f>
        <v>1.2795270859259875</v>
      </c>
      <c r="U33" s="14"/>
      <c r="V33" s="70" t="s">
        <v>107</v>
      </c>
      <c r="W33" s="62" t="s">
        <v>76</v>
      </c>
      <c r="X33" s="61">
        <v>0.99236641221374033</v>
      </c>
      <c r="Y33" s="61">
        <v>0.50198318885991489</v>
      </c>
      <c r="AC33" s="70" t="s">
        <v>107</v>
      </c>
      <c r="AD33" s="62" t="s">
        <v>74</v>
      </c>
      <c r="AE33" s="61">
        <v>1.0305343511450382</v>
      </c>
      <c r="AF33" s="61">
        <v>1.0440036341289809</v>
      </c>
      <c r="AJ33" s="76" t="s">
        <v>113</v>
      </c>
      <c r="AK33" s="60" t="s">
        <v>116</v>
      </c>
      <c r="AL33" s="74">
        <v>1.0905659696835408</v>
      </c>
      <c r="AM33" s="61">
        <v>1.1953985047117075</v>
      </c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</row>
    <row r="34" spans="1:78" s="13" customFormat="1">
      <c r="A34" s="70" t="s">
        <v>107</v>
      </c>
      <c r="B34" s="14" t="s">
        <v>92</v>
      </c>
      <c r="C34" s="57"/>
      <c r="D34" s="14">
        <v>5431</v>
      </c>
      <c r="E34" s="14">
        <v>556</v>
      </c>
      <c r="F34" s="53">
        <f t="shared" si="0"/>
        <v>0.10237525317621064</v>
      </c>
      <c r="G34" s="52"/>
      <c r="H34" s="52"/>
      <c r="I34" s="70" t="s">
        <v>107</v>
      </c>
      <c r="J34" s="62" t="s">
        <v>77</v>
      </c>
      <c r="K34" s="55">
        <v>3.4000000000000002E-2</v>
      </c>
      <c r="L34" s="56">
        <f>AVERAGE(F83:F85)</f>
        <v>4.5502609323387976E-2</v>
      </c>
      <c r="O34" s="70" t="s">
        <v>107</v>
      </c>
      <c r="P34" s="62" t="s">
        <v>77</v>
      </c>
      <c r="Q34" s="61">
        <f>K34/(AVERAGE(K40:K44))</f>
        <v>1.2977099236641221</v>
      </c>
      <c r="R34" s="61">
        <f>L34/(AVERAGE(L40:L44))</f>
        <v>0.47273752236643746</v>
      </c>
      <c r="U34" s="14"/>
      <c r="V34" s="70" t="s">
        <v>107</v>
      </c>
      <c r="W34" s="62" t="s">
        <v>75</v>
      </c>
      <c r="X34" s="61">
        <v>1.1832061068702289</v>
      </c>
      <c r="Y34" s="61">
        <v>0.69877745573151717</v>
      </c>
      <c r="AC34" s="70" t="s">
        <v>107</v>
      </c>
      <c r="AD34" s="62" t="s">
        <v>73</v>
      </c>
      <c r="AE34" s="61">
        <v>0.72519083969465647</v>
      </c>
      <c r="AF34" s="61">
        <v>1.5668476287412185</v>
      </c>
      <c r="AJ34" s="67" t="s">
        <v>103</v>
      </c>
      <c r="AK34" s="58" t="s">
        <v>58</v>
      </c>
      <c r="AL34" s="61">
        <v>0.86746987951807242</v>
      </c>
      <c r="AM34" s="61">
        <v>1.2752500930551645</v>
      </c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</row>
    <row r="35" spans="1:78" s="13" customFormat="1">
      <c r="A35" s="70" t="s">
        <v>107</v>
      </c>
      <c r="B35" s="14" t="s">
        <v>69</v>
      </c>
      <c r="C35" s="57">
        <v>3.3000000000000002E-2</v>
      </c>
      <c r="D35" s="14">
        <v>4392</v>
      </c>
      <c r="E35" s="14">
        <v>690</v>
      </c>
      <c r="F35" s="53">
        <f t="shared" si="0"/>
        <v>0.15710382513661203</v>
      </c>
      <c r="G35" s="52"/>
      <c r="H35" s="52"/>
      <c r="I35" s="70" t="s">
        <v>107</v>
      </c>
      <c r="J35" s="62" t="s">
        <v>76</v>
      </c>
      <c r="K35" s="55">
        <v>2.5999999999999999E-2</v>
      </c>
      <c r="L35" s="56">
        <f>AVERAGE(F86:F88)</f>
        <v>4.8317605116811123E-2</v>
      </c>
      <c r="O35" s="70" t="s">
        <v>107</v>
      </c>
      <c r="P35" s="62" t="s">
        <v>76</v>
      </c>
      <c r="Q35" s="61">
        <f>K35/(AVERAGE(K40:K44))</f>
        <v>0.99236641221374033</v>
      </c>
      <c r="R35" s="61">
        <f>L35/(AVERAGE(L40:L44))</f>
        <v>0.50198318885991489</v>
      </c>
      <c r="U35" s="14"/>
      <c r="V35" s="70" t="s">
        <v>107</v>
      </c>
      <c r="W35" s="62" t="s">
        <v>74</v>
      </c>
      <c r="X35" s="61">
        <v>1.0305343511450382</v>
      </c>
      <c r="Y35" s="61">
        <v>1.0440036341289809</v>
      </c>
      <c r="AC35" s="67" t="s">
        <v>101</v>
      </c>
      <c r="AD35" s="55" t="s">
        <v>50</v>
      </c>
      <c r="AE35" s="61">
        <v>0.46153846153846156</v>
      </c>
      <c r="AF35" s="61">
        <v>0.73781413514469352</v>
      </c>
      <c r="AJ35" s="70" t="s">
        <v>107</v>
      </c>
      <c r="AK35" s="62" t="s">
        <v>78</v>
      </c>
      <c r="AL35" s="61">
        <v>0.91603053435114501</v>
      </c>
      <c r="AM35" s="61">
        <v>1.2795270859259875</v>
      </c>
      <c r="BF35" s="19"/>
      <c r="BG35" s="19"/>
      <c r="BH35" s="19"/>
      <c r="BI35" s="21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</row>
    <row r="36" spans="1:78" s="13" customFormat="1">
      <c r="A36" s="70" t="s">
        <v>107</v>
      </c>
      <c r="B36" s="14" t="s">
        <v>69</v>
      </c>
      <c r="C36" s="57"/>
      <c r="D36" s="14">
        <v>4458</v>
      </c>
      <c r="E36" s="14">
        <v>805</v>
      </c>
      <c r="F36" s="53">
        <f t="shared" ref="F36:F67" si="7">E36/D36</f>
        <v>0.18057424854194706</v>
      </c>
      <c r="G36" s="52"/>
      <c r="H36" s="52"/>
      <c r="I36" s="70" t="s">
        <v>107</v>
      </c>
      <c r="J36" s="62" t="s">
        <v>75</v>
      </c>
      <c r="K36" s="55">
        <v>3.1E-2</v>
      </c>
      <c r="L36" s="56">
        <f>AVERAGE(F89:F91)</f>
        <v>6.7259728851173733E-2</v>
      </c>
      <c r="O36" s="70" t="s">
        <v>107</v>
      </c>
      <c r="P36" s="62" t="s">
        <v>75</v>
      </c>
      <c r="Q36" s="61">
        <f>K36/(AVERAGE(K40:K44))</f>
        <v>1.1832061068702289</v>
      </c>
      <c r="R36" s="61">
        <f>L36/(AVERAGE(L40:L44))</f>
        <v>0.69877745573151717</v>
      </c>
      <c r="U36" s="14"/>
      <c r="V36" s="70" t="s">
        <v>107</v>
      </c>
      <c r="W36" s="62" t="s">
        <v>73</v>
      </c>
      <c r="X36" s="61">
        <v>0.72519083969465647</v>
      </c>
      <c r="Y36" s="61">
        <v>1.5668476287412185</v>
      </c>
      <c r="AC36" s="67" t="s">
        <v>105</v>
      </c>
      <c r="AD36" s="55" t="s">
        <v>66</v>
      </c>
      <c r="AE36" s="61">
        <v>1.1012658227848102</v>
      </c>
      <c r="AF36" s="61">
        <v>1.4057279552231379</v>
      </c>
      <c r="AJ36" s="67" t="s">
        <v>103</v>
      </c>
      <c r="AK36" s="58" t="s">
        <v>60</v>
      </c>
      <c r="AL36" s="61">
        <v>1.0481927710843375</v>
      </c>
      <c r="AM36" s="61">
        <v>1.2833269252095736</v>
      </c>
      <c r="BF36" s="19"/>
      <c r="BG36" s="39"/>
      <c r="BH36" s="39"/>
      <c r="BI36" s="39"/>
      <c r="BJ36" s="38" t="s">
        <v>46</v>
      </c>
      <c r="BK36" s="39"/>
      <c r="BL36" s="39"/>
      <c r="BM36" s="3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</row>
    <row r="37" spans="1:78" s="13" customFormat="1">
      <c r="A37" s="70" t="s">
        <v>107</v>
      </c>
      <c r="B37" s="14" t="s">
        <v>69</v>
      </c>
      <c r="C37" s="57"/>
      <c r="D37" s="14">
        <v>4708</v>
      </c>
      <c r="E37" s="14">
        <v>756</v>
      </c>
      <c r="F37" s="53">
        <f t="shared" si="7"/>
        <v>0.16057774001699235</v>
      </c>
      <c r="G37" s="52"/>
      <c r="H37" s="52"/>
      <c r="I37" s="70" t="s">
        <v>107</v>
      </c>
      <c r="J37" s="62" t="s">
        <v>74</v>
      </c>
      <c r="K37" s="55">
        <v>2.7E-2</v>
      </c>
      <c r="L37" s="56">
        <f>AVERAGE(F92:F94)</f>
        <v>0.10048893360139369</v>
      </c>
      <c r="O37" s="70" t="s">
        <v>107</v>
      </c>
      <c r="P37" s="62" t="s">
        <v>74</v>
      </c>
      <c r="Q37" s="61">
        <f>K37/(AVERAGE(K40:K44))</f>
        <v>1.0305343511450382</v>
      </c>
      <c r="R37" s="61">
        <f>L37/(AVERAGE(L40:L44))</f>
        <v>1.0440036341289809</v>
      </c>
      <c r="U37" s="14"/>
      <c r="V37" s="67" t="s">
        <v>101</v>
      </c>
      <c r="W37" s="55" t="s">
        <v>50</v>
      </c>
      <c r="X37" s="61">
        <v>0.46153846153846156</v>
      </c>
      <c r="Y37" s="61">
        <v>0.73781413514469352</v>
      </c>
      <c r="AC37" s="76" t="s">
        <v>113</v>
      </c>
      <c r="AD37" s="60" t="s">
        <v>119</v>
      </c>
      <c r="AE37" s="74">
        <v>1.085627086799372</v>
      </c>
      <c r="AF37" s="61">
        <v>1.5774461686915282</v>
      </c>
      <c r="AJ37" s="78" t="s">
        <v>112</v>
      </c>
      <c r="AK37" s="1" t="s">
        <v>93</v>
      </c>
      <c r="AL37" s="77">
        <v>1.2857142857142856</v>
      </c>
      <c r="AM37" s="77">
        <v>1.3338316434917414</v>
      </c>
      <c r="BF37" s="46" t="s">
        <v>123</v>
      </c>
      <c r="BG37" s="39" t="s">
        <v>44</v>
      </c>
      <c r="BH37" s="38" t="s">
        <v>43</v>
      </c>
      <c r="BI37" s="38" t="s">
        <v>42</v>
      </c>
      <c r="BJ37" s="38" t="s">
        <v>41</v>
      </c>
      <c r="BK37" s="38" t="s">
        <v>40</v>
      </c>
      <c r="BL37" s="38" t="s">
        <v>39</v>
      </c>
      <c r="BM37" s="38" t="s">
        <v>38</v>
      </c>
      <c r="BN37" s="19"/>
      <c r="BO37" s="19"/>
      <c r="BP37" s="19"/>
      <c r="BQ37" s="19"/>
      <c r="BR37" s="19"/>
      <c r="BS37" s="19"/>
      <c r="BT37" s="20"/>
      <c r="BU37" s="19"/>
      <c r="BV37" s="19"/>
      <c r="BW37" s="19"/>
      <c r="BX37" s="19"/>
      <c r="BY37" s="19"/>
      <c r="BZ37" s="19"/>
    </row>
    <row r="38" spans="1:78" s="13" customFormat="1">
      <c r="A38" s="70" t="s">
        <v>107</v>
      </c>
      <c r="B38" s="14" t="s">
        <v>91</v>
      </c>
      <c r="C38" s="57">
        <v>0.04</v>
      </c>
      <c r="D38" s="14">
        <v>4850</v>
      </c>
      <c r="E38" s="14">
        <v>244</v>
      </c>
      <c r="F38" s="53">
        <f t="shared" si="7"/>
        <v>5.0309278350515463E-2</v>
      </c>
      <c r="G38" s="52"/>
      <c r="H38" s="52"/>
      <c r="I38" s="70" t="s">
        <v>107</v>
      </c>
      <c r="J38" s="62" t="s">
        <v>73</v>
      </c>
      <c r="K38" s="55">
        <v>1.9E-2</v>
      </c>
      <c r="L38" s="56">
        <f>AVERAGE(F96:F97)</f>
        <v>0.15081446288205666</v>
      </c>
      <c r="O38" s="70" t="s">
        <v>107</v>
      </c>
      <c r="P38" s="62" t="s">
        <v>73</v>
      </c>
      <c r="Q38" s="61">
        <f>K38/(AVERAGE(K40:K44))</f>
        <v>0.72519083969465647</v>
      </c>
      <c r="R38" s="61">
        <f>L38/(AVERAGE(L40:L44))</f>
        <v>1.5668476287412185</v>
      </c>
      <c r="U38" s="14"/>
      <c r="V38" s="67" t="s">
        <v>105</v>
      </c>
      <c r="W38" s="55" t="s">
        <v>66</v>
      </c>
      <c r="X38" s="61">
        <v>1.1012658227848102</v>
      </c>
      <c r="Y38" s="61">
        <v>1.4057279552231379</v>
      </c>
      <c r="AC38" s="76" t="s">
        <v>113</v>
      </c>
      <c r="AD38" s="60" t="s">
        <v>122</v>
      </c>
      <c r="AE38" s="74">
        <v>1.1021974546490221</v>
      </c>
      <c r="AF38" s="61">
        <v>0.38310299527204594</v>
      </c>
      <c r="AJ38" s="67" t="s">
        <v>105</v>
      </c>
      <c r="AK38" s="55" t="s">
        <v>66</v>
      </c>
      <c r="AL38" s="61">
        <v>1.1012658227848102</v>
      </c>
      <c r="AM38" s="61">
        <v>1.4057279552231379</v>
      </c>
      <c r="BF38" s="19"/>
      <c r="BG38" s="28" t="s">
        <v>30</v>
      </c>
      <c r="BH38" s="45">
        <v>0.5</v>
      </c>
      <c r="BI38" s="20">
        <v>4.9999999999999998E-7</v>
      </c>
      <c r="BJ38" s="26">
        <v>93.813386162850676</v>
      </c>
      <c r="BK38" s="25">
        <v>91.991782675349057</v>
      </c>
      <c r="BL38" s="25">
        <v>-1.8216034875016192</v>
      </c>
      <c r="BM38" s="24">
        <v>3.3182392656780615</v>
      </c>
      <c r="BN38" s="19"/>
      <c r="BO38" s="19"/>
      <c r="BP38" s="19"/>
      <c r="BQ38" s="19"/>
      <c r="BR38" s="19"/>
      <c r="BS38" s="19"/>
      <c r="BT38" s="19"/>
      <c r="BU38" s="23"/>
      <c r="BV38" s="23"/>
      <c r="BW38" s="23"/>
      <c r="BX38" s="23"/>
      <c r="BY38" s="23"/>
      <c r="BZ38" s="23"/>
    </row>
    <row r="39" spans="1:78" s="13" customFormat="1">
      <c r="A39" s="70" t="s">
        <v>107</v>
      </c>
      <c r="B39" s="14" t="s">
        <v>91</v>
      </c>
      <c r="C39" s="57"/>
      <c r="D39" s="14">
        <v>4738</v>
      </c>
      <c r="E39" s="14">
        <v>260</v>
      </c>
      <c r="F39" s="53">
        <f t="shared" si="7"/>
        <v>5.4875474883917266E-2</v>
      </c>
      <c r="G39" s="52"/>
      <c r="H39" s="52"/>
      <c r="I39" s="70" t="s">
        <v>107</v>
      </c>
      <c r="J39" s="62" t="s">
        <v>45</v>
      </c>
      <c r="K39" s="55">
        <v>2.3E-2</v>
      </c>
      <c r="L39" s="56">
        <f>AVERAGE(F98:F100)</f>
        <v>0.46835670352131076</v>
      </c>
      <c r="O39" s="70" t="s">
        <v>107</v>
      </c>
      <c r="P39" s="62" t="s">
        <v>45</v>
      </c>
      <c r="Q39" s="61">
        <f>K39/(AVERAGE(K40:K44))</f>
        <v>0.87786259541984724</v>
      </c>
      <c r="R39" s="61">
        <f>L39/(AVERAGE(L40:L44))</f>
        <v>4.8658701313767017</v>
      </c>
      <c r="U39" s="14"/>
      <c r="V39" s="76" t="s">
        <v>113</v>
      </c>
      <c r="W39" s="60" t="s">
        <v>119</v>
      </c>
      <c r="X39" s="74">
        <v>1.085627086799372</v>
      </c>
      <c r="Y39" s="61">
        <v>1.5774461686915282</v>
      </c>
      <c r="AC39" s="76" t="s">
        <v>113</v>
      </c>
      <c r="AD39" s="60" t="s">
        <v>121</v>
      </c>
      <c r="AE39" s="74">
        <v>1.1188264253112907</v>
      </c>
      <c r="AF39" s="61">
        <v>0.94587849494207776</v>
      </c>
      <c r="AJ39" s="67" t="s">
        <v>103</v>
      </c>
      <c r="AK39" s="58" t="s">
        <v>54</v>
      </c>
      <c r="AL39" s="61">
        <v>0.65060240963855431</v>
      </c>
      <c r="AM39" s="61">
        <v>1.5279217588744707</v>
      </c>
      <c r="BF39" s="19"/>
      <c r="BG39" s="28" t="s">
        <v>30</v>
      </c>
      <c r="BH39" s="45">
        <v>0.375</v>
      </c>
      <c r="BI39" s="20">
        <v>3.7500000000000001E-7</v>
      </c>
      <c r="BJ39" s="26">
        <v>92.947242060697178</v>
      </c>
      <c r="BK39" s="25">
        <v>91.961710745038175</v>
      </c>
      <c r="BL39" s="25">
        <v>-0.98553131565900287</v>
      </c>
      <c r="BM39" s="24">
        <v>0.97127197414456512</v>
      </c>
      <c r="BN39" s="19"/>
      <c r="BO39" s="20" t="s">
        <v>37</v>
      </c>
      <c r="BP39" s="20" t="s">
        <v>36</v>
      </c>
      <c r="BQ39" s="37" t="s">
        <v>35</v>
      </c>
      <c r="BR39" s="20" t="s">
        <v>34</v>
      </c>
      <c r="BS39" s="19"/>
      <c r="BT39" s="19"/>
      <c r="BU39" s="23"/>
      <c r="BV39" s="23"/>
      <c r="BW39" s="23"/>
      <c r="BX39" s="23"/>
      <c r="BY39" s="23"/>
      <c r="BZ39" s="23"/>
    </row>
    <row r="40" spans="1:78" s="13" customFormat="1">
      <c r="A40" s="70" t="s">
        <v>107</v>
      </c>
      <c r="B40" s="14" t="s">
        <v>91</v>
      </c>
      <c r="C40" s="57"/>
      <c r="D40" s="14">
        <v>4902</v>
      </c>
      <c r="E40" s="14">
        <v>325</v>
      </c>
      <c r="F40" s="53">
        <f t="shared" si="7"/>
        <v>6.6299469604243169E-2</v>
      </c>
      <c r="G40" s="52"/>
      <c r="H40" s="52"/>
      <c r="I40" s="70" t="s">
        <v>107</v>
      </c>
      <c r="J40" s="62" t="s">
        <v>47</v>
      </c>
      <c r="K40" s="54">
        <v>2.3E-2</v>
      </c>
      <c r="L40" s="56">
        <f>AVERAGE(F101:F103)</f>
        <v>0.10746246768592337</v>
      </c>
      <c r="O40" s="70" t="s">
        <v>107</v>
      </c>
      <c r="P40" s="62" t="s">
        <v>47</v>
      </c>
      <c r="Q40" s="61">
        <f>K40/(AVERAGE(K40:K44))</f>
        <v>0.87786259541984724</v>
      </c>
      <c r="R40" s="61">
        <f>L40/(AVERAGE(L40:L44))</f>
        <v>1.1164533523820397</v>
      </c>
      <c r="U40" s="14"/>
      <c r="V40" s="76" t="s">
        <v>113</v>
      </c>
      <c r="W40" s="60" t="s">
        <v>122</v>
      </c>
      <c r="X40" s="74">
        <v>1.1021974546490221</v>
      </c>
      <c r="Y40" s="61">
        <v>0.38310299527204594</v>
      </c>
      <c r="AC40" s="76" t="s">
        <v>113</v>
      </c>
      <c r="AD40" s="60" t="s">
        <v>120</v>
      </c>
      <c r="AE40" s="74">
        <v>1.0510218087330634</v>
      </c>
      <c r="AF40" s="61">
        <v>0.43834829262062242</v>
      </c>
      <c r="AJ40" s="70" t="s">
        <v>107</v>
      </c>
      <c r="AK40" s="62" t="s">
        <v>73</v>
      </c>
      <c r="AL40" s="61">
        <v>0.72519083969465647</v>
      </c>
      <c r="AM40" s="61">
        <v>1.5668476287412185</v>
      </c>
      <c r="BF40" s="19"/>
      <c r="BG40" s="28" t="s">
        <v>30</v>
      </c>
      <c r="BH40" s="45">
        <v>0.28125</v>
      </c>
      <c r="BI40" s="20">
        <v>2.8125000000000001E-7</v>
      </c>
      <c r="BJ40" s="26">
        <v>91.481886840848333</v>
      </c>
      <c r="BK40" s="25">
        <v>91.810789314312558</v>
      </c>
      <c r="BL40" s="25">
        <v>0.32890247346422541</v>
      </c>
      <c r="BM40" s="24">
        <v>0.1081768370508855</v>
      </c>
      <c r="BN40" s="19"/>
      <c r="BO40" s="19">
        <v>16.415362101529524</v>
      </c>
      <c r="BP40" s="36">
        <v>91.99924705021391</v>
      </c>
      <c r="BQ40" s="19">
        <v>7.0142664157887227</v>
      </c>
      <c r="BR40" s="19">
        <v>5.6157997044893584</v>
      </c>
      <c r="BS40" s="19"/>
      <c r="BT40" s="19"/>
      <c r="BU40" s="23"/>
      <c r="BV40" s="23"/>
      <c r="BW40" s="23"/>
      <c r="BX40" s="23"/>
      <c r="BY40" s="23"/>
      <c r="BZ40" s="23"/>
    </row>
    <row r="41" spans="1:78" s="13" customFormat="1">
      <c r="A41" s="70" t="s">
        <v>107</v>
      </c>
      <c r="B41" s="14" t="s">
        <v>47</v>
      </c>
      <c r="C41" s="57">
        <v>2.8000000000000001E-2</v>
      </c>
      <c r="D41" s="14">
        <v>4311</v>
      </c>
      <c r="E41" s="14">
        <v>466</v>
      </c>
      <c r="F41" s="53">
        <f t="shared" si="7"/>
        <v>0.10809556947344004</v>
      </c>
      <c r="G41" s="52"/>
      <c r="H41" s="52"/>
      <c r="I41" s="70" t="s">
        <v>107</v>
      </c>
      <c r="J41" s="62" t="s">
        <v>47</v>
      </c>
      <c r="K41" s="54">
        <v>2.5000000000000001E-2</v>
      </c>
      <c r="L41" s="79">
        <f>AVERAGE(F105:F106)</f>
        <v>0.10378903766944532</v>
      </c>
      <c r="O41" s="70" t="s">
        <v>107</v>
      </c>
      <c r="P41" s="62" t="s">
        <v>47</v>
      </c>
      <c r="Q41" s="61">
        <f>K41/(AVERAGE(K40:K44))</f>
        <v>0.95419847328244278</v>
      </c>
      <c r="R41" s="61">
        <f>L41/(AVERAGE(L40:L44))</f>
        <v>1.0782892068440442</v>
      </c>
      <c r="U41" s="14"/>
      <c r="V41" s="76" t="s">
        <v>113</v>
      </c>
      <c r="W41" s="60" t="s">
        <v>121</v>
      </c>
      <c r="X41" s="74">
        <v>1.1188264253112907</v>
      </c>
      <c r="Y41" s="61">
        <v>0.94587849494207776</v>
      </c>
      <c r="AC41" s="76" t="s">
        <v>113</v>
      </c>
      <c r="AD41" s="60" t="s">
        <v>118</v>
      </c>
      <c r="AE41" s="74">
        <v>1.0896545484024631</v>
      </c>
      <c r="AF41" s="61">
        <v>0.60467467152723708</v>
      </c>
      <c r="AJ41" s="70" t="s">
        <v>107</v>
      </c>
      <c r="AK41" s="62" t="s">
        <v>79</v>
      </c>
      <c r="AL41" s="61">
        <v>1.1832061068702289</v>
      </c>
      <c r="AM41" s="61">
        <v>1.5757083590181804</v>
      </c>
      <c r="BF41" s="19"/>
      <c r="BG41" s="28" t="s">
        <v>30</v>
      </c>
      <c r="BH41" s="45">
        <v>0.2109375</v>
      </c>
      <c r="BI41" s="20">
        <v>2.1093749999999999E-7</v>
      </c>
      <c r="BJ41" s="26">
        <v>88.702128774137009</v>
      </c>
      <c r="BK41" s="25">
        <v>91.060600704753881</v>
      </c>
      <c r="BL41" s="25">
        <v>2.3584719306168722</v>
      </c>
      <c r="BM41" s="24">
        <v>5.5623898475076761</v>
      </c>
      <c r="BN41" s="19"/>
      <c r="BO41" s="19"/>
      <c r="BP41" s="19"/>
      <c r="BQ41" s="19"/>
      <c r="BR41" s="19"/>
      <c r="BS41" s="19"/>
      <c r="BT41" s="19"/>
      <c r="BU41" s="23"/>
      <c r="BV41" s="23"/>
      <c r="BW41" s="23"/>
      <c r="BX41" s="23"/>
      <c r="BY41" s="23"/>
      <c r="BZ41" s="23"/>
    </row>
    <row r="42" spans="1:78" s="13" customFormat="1" ht="15.75" thickBot="1">
      <c r="A42" s="70" t="s">
        <v>107</v>
      </c>
      <c r="B42" s="14" t="s">
        <v>47</v>
      </c>
      <c r="C42" s="57"/>
      <c r="D42" s="14">
        <v>5109</v>
      </c>
      <c r="E42" s="14">
        <v>448</v>
      </c>
      <c r="F42" s="53">
        <f t="shared" si="7"/>
        <v>8.7688393031904482E-2</v>
      </c>
      <c r="G42" s="52"/>
      <c r="H42" s="52"/>
      <c r="I42" s="70" t="s">
        <v>107</v>
      </c>
      <c r="J42" s="62" t="s">
        <v>47</v>
      </c>
      <c r="K42" s="64">
        <v>2.9000000000000001E-2</v>
      </c>
      <c r="L42" s="56">
        <f>AVERAGE(F107:F109)</f>
        <v>8.7260345441591877E-2</v>
      </c>
      <c r="O42" s="70" t="s">
        <v>107</v>
      </c>
      <c r="P42" s="62" t="s">
        <v>47</v>
      </c>
      <c r="Q42" s="61">
        <f>K42/(AVERAGE(K40:K44))</f>
        <v>1.1068702290076335</v>
      </c>
      <c r="R42" s="61">
        <f>L42/(AVERAGE(L40:L44))</f>
        <v>0.9065686587712849</v>
      </c>
      <c r="U42" s="14"/>
      <c r="V42" s="76" t="s">
        <v>113</v>
      </c>
      <c r="W42" s="60" t="s">
        <v>120</v>
      </c>
      <c r="X42" s="74">
        <v>1.0510218087330634</v>
      </c>
      <c r="Y42" s="61">
        <v>0.43834829262062242</v>
      </c>
      <c r="AC42" s="76" t="s">
        <v>113</v>
      </c>
      <c r="AD42" s="60" t="s">
        <v>117</v>
      </c>
      <c r="AE42" s="74">
        <v>0.93916506768086616</v>
      </c>
      <c r="AF42" s="61">
        <v>0.8513208986669103</v>
      </c>
      <c r="AJ42" s="76" t="s">
        <v>113</v>
      </c>
      <c r="AK42" s="60" t="s">
        <v>119</v>
      </c>
      <c r="AL42" s="74">
        <v>1.085627086799372</v>
      </c>
      <c r="AM42" s="61">
        <v>1.5774461686915282</v>
      </c>
      <c r="BF42" s="19"/>
      <c r="BG42" s="28" t="s">
        <v>30</v>
      </c>
      <c r="BH42" s="45">
        <v>0.158203125</v>
      </c>
      <c r="BI42" s="20">
        <v>1.5820312500000001E-7</v>
      </c>
      <c r="BJ42" s="26">
        <v>86.699697187507596</v>
      </c>
      <c r="BK42" s="25">
        <v>87.502272377698958</v>
      </c>
      <c r="BL42" s="25">
        <v>0.80257519019136225</v>
      </c>
      <c r="BM42" s="24">
        <v>0.64412693591070125</v>
      </c>
      <c r="BN42" s="19"/>
      <c r="BO42" s="35" t="s">
        <v>33</v>
      </c>
      <c r="BP42" s="34">
        <f>SUM(BM38:BM57)</f>
        <v>826.99533108648302</v>
      </c>
      <c r="BQ42" s="19"/>
      <c r="BR42" s="19"/>
      <c r="BS42" s="19"/>
      <c r="BT42" s="19"/>
      <c r="BU42" s="23"/>
      <c r="BV42" s="23"/>
      <c r="BW42" s="23"/>
      <c r="BX42" s="23"/>
      <c r="BY42" s="23"/>
      <c r="BZ42" s="23"/>
    </row>
    <row r="43" spans="1:78" s="13" customFormat="1">
      <c r="A43" s="70" t="s">
        <v>107</v>
      </c>
      <c r="B43" s="14" t="s">
        <v>47</v>
      </c>
      <c r="C43" s="57"/>
      <c r="D43" s="14">
        <v>5009</v>
      </c>
      <c r="E43" s="14">
        <v>533</v>
      </c>
      <c r="F43" s="53">
        <f t="shared" si="7"/>
        <v>0.10640846476342583</v>
      </c>
      <c r="G43" s="52"/>
      <c r="H43" s="52"/>
      <c r="I43" s="70" t="s">
        <v>107</v>
      </c>
      <c r="J43" s="62" t="s">
        <v>47</v>
      </c>
      <c r="K43" s="66">
        <v>2.5000000000000001E-2</v>
      </c>
      <c r="L43" s="56">
        <f>AVERAGE(F110:F112)</f>
        <v>9.8726922430311115E-2</v>
      </c>
      <c r="O43" s="70" t="s">
        <v>107</v>
      </c>
      <c r="P43" s="62" t="s">
        <v>47</v>
      </c>
      <c r="Q43" s="61">
        <f>K43/(AVERAGE(K40:K44))</f>
        <v>0.95419847328244278</v>
      </c>
      <c r="R43" s="61">
        <f>L43/(AVERAGE(L40:L44))</f>
        <v>1.0256976774424176</v>
      </c>
      <c r="U43" s="14"/>
      <c r="V43" s="76" t="s">
        <v>113</v>
      </c>
      <c r="W43" s="60" t="s">
        <v>118</v>
      </c>
      <c r="X43" s="74">
        <v>1.0896545484024631</v>
      </c>
      <c r="Y43" s="61">
        <v>0.60467467152723708</v>
      </c>
      <c r="AC43" s="76" t="s">
        <v>113</v>
      </c>
      <c r="AD43" s="60" t="s">
        <v>116</v>
      </c>
      <c r="AE43" s="74">
        <v>1.0905659696835408</v>
      </c>
      <c r="AF43" s="61">
        <v>1.1953985047117075</v>
      </c>
      <c r="AJ43" s="76" t="s">
        <v>113</v>
      </c>
      <c r="AK43" s="60" t="s">
        <v>115</v>
      </c>
      <c r="AL43" s="74">
        <v>0.97818988605564938</v>
      </c>
      <c r="AM43" s="61">
        <v>1.6713146088364335</v>
      </c>
      <c r="BF43" s="19"/>
      <c r="BG43" s="28" t="s">
        <v>30</v>
      </c>
      <c r="BH43" s="45">
        <v>0.11865234375</v>
      </c>
      <c r="BI43" s="20">
        <v>1.1865234375E-7</v>
      </c>
      <c r="BJ43" s="26">
        <v>74.825934303439112</v>
      </c>
      <c r="BK43" s="25">
        <v>73.75210854277222</v>
      </c>
      <c r="BL43" s="25">
        <v>-1.0738257606668924</v>
      </c>
      <c r="BM43" s="24">
        <v>1.15310176427183</v>
      </c>
      <c r="BN43" s="19"/>
      <c r="BO43" s="19"/>
      <c r="BP43" s="19"/>
      <c r="BQ43" s="19"/>
      <c r="BR43" s="33" t="s">
        <v>32</v>
      </c>
      <c r="BS43" s="19"/>
      <c r="BT43" s="19"/>
      <c r="BU43" s="23"/>
      <c r="BV43" s="23"/>
      <c r="BW43" s="23"/>
      <c r="BX43" s="23"/>
      <c r="BY43" s="23"/>
      <c r="BZ43" s="23"/>
    </row>
    <row r="44" spans="1:78" s="13" customFormat="1" ht="15.75" thickBot="1">
      <c r="A44" s="70" t="s">
        <v>107</v>
      </c>
      <c r="B44" s="62" t="s">
        <v>86</v>
      </c>
      <c r="C44" s="57">
        <v>2.8000000000000001E-2</v>
      </c>
      <c r="D44" s="55">
        <v>2739</v>
      </c>
      <c r="E44" s="14">
        <v>92</v>
      </c>
      <c r="F44" s="53">
        <f t="shared" si="7"/>
        <v>3.3588901058780575E-2</v>
      </c>
      <c r="G44" s="52"/>
      <c r="H44" s="52"/>
      <c r="I44" s="70" t="s">
        <v>107</v>
      </c>
      <c r="J44" s="62" t="s">
        <v>47</v>
      </c>
      <c r="K44" s="64">
        <v>2.9000000000000001E-2</v>
      </c>
      <c r="L44" s="56">
        <f>AVERAGE(F113:F115)</f>
        <v>8.4028390585008758E-2</v>
      </c>
      <c r="O44" s="70" t="s">
        <v>107</v>
      </c>
      <c r="P44" s="62" t="s">
        <v>47</v>
      </c>
      <c r="Q44" s="61">
        <f>K44/(AVERAGE(K40:K44))</f>
        <v>1.1068702290076335</v>
      </c>
      <c r="R44" s="61">
        <f>L44/(AVERAGE(L40:L44))</f>
        <v>0.87299110456021312</v>
      </c>
      <c r="U44" s="14"/>
      <c r="V44" s="76" t="s">
        <v>113</v>
      </c>
      <c r="W44" s="60" t="s">
        <v>117</v>
      </c>
      <c r="X44" s="74">
        <v>0.93916506768086616</v>
      </c>
      <c r="Y44" s="61">
        <v>0.8513208986669103</v>
      </c>
      <c r="AC44" s="67" t="s">
        <v>0</v>
      </c>
      <c r="AD44" s="75" t="s">
        <v>45</v>
      </c>
      <c r="AE44" s="74">
        <v>0.89907685672639237</v>
      </c>
      <c r="AF44" s="61">
        <v>3.6434768934647819</v>
      </c>
      <c r="AJ44" s="78" t="s">
        <v>0</v>
      </c>
      <c r="AK44" s="73" t="s">
        <v>69</v>
      </c>
      <c r="AL44" s="77">
        <v>1.1236368593238821</v>
      </c>
      <c r="AM44" s="77">
        <v>2.0832399763081764</v>
      </c>
      <c r="BF44" s="19"/>
      <c r="BG44" s="28" t="s">
        <v>30</v>
      </c>
      <c r="BH44" s="45">
        <v>8.89892578125E-2</v>
      </c>
      <c r="BI44" s="20">
        <v>8.8989257812500006E-8</v>
      </c>
      <c r="BJ44" s="26">
        <v>44.873093193653013</v>
      </c>
      <c r="BK44" s="25">
        <v>45.474856318042939</v>
      </c>
      <c r="BL44" s="25">
        <v>0.60176312438992596</v>
      </c>
      <c r="BM44" s="24">
        <v>0.3621188578755255</v>
      </c>
      <c r="BN44" s="19"/>
      <c r="BO44" s="32" t="s">
        <v>31</v>
      </c>
      <c r="BP44" s="31">
        <f>POWER(10,-BQ40)*1000000</f>
        <v>9.6768405318020639E-2</v>
      </c>
      <c r="BQ44" s="25">
        <f>ROUND(BR44,2)</f>
        <v>0.09</v>
      </c>
      <c r="BR44" s="30">
        <f>10^((1/BR40)*(LOG(((BO40-BP40)/(50-BP40)-1),10)-BR40*LOG((1/(10^(-BQ40))),10)))*1000000</f>
        <v>9.2991431432072044E-2</v>
      </c>
      <c r="BS44" s="19"/>
      <c r="BT44" s="19"/>
      <c r="BU44" s="23"/>
      <c r="BV44" s="23"/>
      <c r="BW44" s="23"/>
      <c r="BX44" s="23"/>
      <c r="BY44" s="23"/>
      <c r="BZ44" s="23"/>
    </row>
    <row r="45" spans="1:78" s="13" customFormat="1">
      <c r="A45" s="67" t="s">
        <v>105</v>
      </c>
      <c r="B45" s="62" t="s">
        <v>86</v>
      </c>
      <c r="C45" s="57"/>
      <c r="D45" s="55">
        <v>2874</v>
      </c>
      <c r="E45" s="14">
        <v>38</v>
      </c>
      <c r="F45" s="53">
        <f t="shared" si="7"/>
        <v>1.3221990257480862E-2</v>
      </c>
      <c r="G45" s="52"/>
      <c r="H45" s="52"/>
      <c r="I45" s="67" t="s">
        <v>105</v>
      </c>
      <c r="J45" s="55" t="s">
        <v>65</v>
      </c>
      <c r="K45" s="54">
        <v>1.4E-2</v>
      </c>
      <c r="L45" s="56">
        <f>AVERAGE(F116:F118)</f>
        <v>6.6771802509243403E-2</v>
      </c>
      <c r="O45" s="67" t="s">
        <v>105</v>
      </c>
      <c r="P45" s="55" t="s">
        <v>65</v>
      </c>
      <c r="Q45" s="61">
        <f>K45/(AVERAGE(K52:K54))</f>
        <v>0.53164556962025322</v>
      </c>
      <c r="R45" s="61">
        <f>L45/(AVERAGE(L52:L54))</f>
        <v>0.77419124386640481</v>
      </c>
      <c r="U45" s="14"/>
      <c r="V45" s="76" t="s">
        <v>113</v>
      </c>
      <c r="W45" s="60" t="s">
        <v>116</v>
      </c>
      <c r="X45" s="74">
        <v>1.0905659696835408</v>
      </c>
      <c r="Y45" s="61">
        <v>1.1953985047117075</v>
      </c>
      <c r="AC45" s="76" t="s">
        <v>113</v>
      </c>
      <c r="AD45" s="60" t="s">
        <v>115</v>
      </c>
      <c r="AE45" s="74">
        <v>0.97818988605564938</v>
      </c>
      <c r="AF45" s="61">
        <v>1.6713146088364335</v>
      </c>
      <c r="AJ45" s="67" t="s">
        <v>103</v>
      </c>
      <c r="AK45" s="58" t="s">
        <v>57</v>
      </c>
      <c r="AL45" s="61">
        <v>1.3012048192771086</v>
      </c>
      <c r="AM45" s="61">
        <v>2.9929269659012521</v>
      </c>
      <c r="BF45" s="19"/>
      <c r="BG45" s="28" t="s">
        <v>30</v>
      </c>
      <c r="BH45" s="45">
        <v>6.6741943359375E-2</v>
      </c>
      <c r="BI45" s="20">
        <v>6.6741943359375004E-8</v>
      </c>
      <c r="BJ45" s="26">
        <v>24.964949768485877</v>
      </c>
      <c r="BK45" s="25">
        <v>24.763278684102701</v>
      </c>
      <c r="BL45" s="25">
        <v>-0.20167108438317527</v>
      </c>
      <c r="BM45" s="24">
        <v>4.0671226276285798E-2</v>
      </c>
      <c r="BN45" s="19"/>
      <c r="BO45" s="29"/>
      <c r="BP45" s="25"/>
      <c r="BQ45" s="19"/>
      <c r="BR45" s="19"/>
      <c r="BS45" s="19"/>
      <c r="BT45" s="19"/>
      <c r="BU45" s="23"/>
      <c r="BV45" s="23"/>
      <c r="BW45" s="23"/>
      <c r="BX45" s="23"/>
      <c r="BY45" s="23"/>
      <c r="BZ45" s="23"/>
    </row>
    <row r="46" spans="1:78" s="13" customFormat="1">
      <c r="A46" s="67" t="s">
        <v>105</v>
      </c>
      <c r="B46" s="62" t="s">
        <v>86</v>
      </c>
      <c r="C46" s="57"/>
      <c r="D46" s="55">
        <v>2987</v>
      </c>
      <c r="E46" s="14">
        <v>108</v>
      </c>
      <c r="F46" s="53">
        <f t="shared" si="7"/>
        <v>3.6156678942082354E-2</v>
      </c>
      <c r="G46" s="52"/>
      <c r="H46" s="52"/>
      <c r="I46" s="67" t="s">
        <v>105</v>
      </c>
      <c r="J46" s="55" t="s">
        <v>63</v>
      </c>
      <c r="K46" s="54">
        <v>0.03</v>
      </c>
      <c r="L46" s="56">
        <f>AVERAGE(F119:F121)</f>
        <v>5.8752323675378394E-2</v>
      </c>
      <c r="O46" s="67" t="s">
        <v>105</v>
      </c>
      <c r="P46" s="55" t="s">
        <v>63</v>
      </c>
      <c r="Q46" s="61">
        <f>K46/(AVERAGE(K52:K54))</f>
        <v>1.1392405063291138</v>
      </c>
      <c r="R46" s="61">
        <f>L46/(AVERAGE(L52:L54))</f>
        <v>0.68120872639294316</v>
      </c>
      <c r="U46" s="14"/>
      <c r="V46" s="76" t="s">
        <v>113</v>
      </c>
      <c r="W46" s="75" t="s">
        <v>45</v>
      </c>
      <c r="X46" s="74">
        <v>0.92898406389959487</v>
      </c>
      <c r="Y46" s="61">
        <v>4.284592288435948</v>
      </c>
      <c r="Z46" s="56">
        <f>AVERAGE(X46:X53)</f>
        <v>0.89907685672639237</v>
      </c>
      <c r="AA46" s="56">
        <f>AVERAGE(Y46:Y53)</f>
        <v>3.6434768934647819</v>
      </c>
      <c r="AC46" s="76" t="s">
        <v>113</v>
      </c>
      <c r="AD46" s="60" t="s">
        <v>114</v>
      </c>
      <c r="AE46" s="74">
        <v>1.0243269962897632</v>
      </c>
      <c r="AF46" s="61">
        <v>0.62223247047653507</v>
      </c>
      <c r="AJ46" s="67" t="s">
        <v>0</v>
      </c>
      <c r="AK46" s="75" t="s">
        <v>45</v>
      </c>
      <c r="AL46" s="74">
        <v>0.89907685672639237</v>
      </c>
      <c r="AM46" s="61">
        <v>3.6434768934647819</v>
      </c>
      <c r="BF46" s="19"/>
      <c r="BG46" s="28" t="s">
        <v>30</v>
      </c>
      <c r="BH46" s="45">
        <v>5.005645751953125E-2</v>
      </c>
      <c r="BI46" s="20">
        <v>5.005645751953125E-8</v>
      </c>
      <c r="BJ46" s="26">
        <v>18.244624503217821</v>
      </c>
      <c r="BK46" s="25">
        <v>18.235844392423246</v>
      </c>
      <c r="BL46" s="25">
        <v>-8.78011079457508E-3</v>
      </c>
      <c r="BM46" s="24">
        <v>7.7090345565013842E-5</v>
      </c>
      <c r="BN46" s="19"/>
      <c r="BO46" s="19"/>
      <c r="BP46" s="19"/>
      <c r="BQ46" s="19"/>
      <c r="BR46" s="19"/>
      <c r="BS46" s="19"/>
      <c r="BT46" s="19"/>
      <c r="BU46" s="23"/>
      <c r="BV46" s="23"/>
      <c r="BW46" s="23"/>
      <c r="BX46" s="23"/>
      <c r="BY46" s="23"/>
      <c r="BZ46" s="23"/>
    </row>
    <row r="47" spans="1:78" s="13" customFormat="1">
      <c r="A47" s="67" t="s">
        <v>105</v>
      </c>
      <c r="B47" s="62" t="s">
        <v>89</v>
      </c>
      <c r="C47" s="57">
        <v>2.1999999999999999E-2</v>
      </c>
      <c r="D47" s="55">
        <v>3588</v>
      </c>
      <c r="E47" s="14">
        <v>398</v>
      </c>
      <c r="F47" s="53">
        <f t="shared" si="7"/>
        <v>0.1109253065774805</v>
      </c>
      <c r="G47" s="52"/>
      <c r="H47" s="52"/>
      <c r="I47" s="67" t="s">
        <v>105</v>
      </c>
      <c r="J47" s="55" t="s">
        <v>62</v>
      </c>
      <c r="K47" s="54">
        <v>2.8000000000000001E-2</v>
      </c>
      <c r="L47" s="56">
        <f>AVERAGE(F122:F124)</f>
        <v>5.2095752979180211E-2</v>
      </c>
      <c r="O47" s="67" t="s">
        <v>105</v>
      </c>
      <c r="P47" s="55" t="s">
        <v>62</v>
      </c>
      <c r="Q47" s="61">
        <f>K47/(AVERAGE(K52:K54))</f>
        <v>1.0632911392405064</v>
      </c>
      <c r="R47" s="61">
        <f>L47/(AVERAGE(L52:L54))</f>
        <v>0.60402856121077775</v>
      </c>
      <c r="U47" s="14"/>
      <c r="V47" s="72" t="s">
        <v>111</v>
      </c>
      <c r="W47" s="71" t="s">
        <v>45</v>
      </c>
      <c r="X47" s="61">
        <v>0.93333333333333335</v>
      </c>
      <c r="Y47" s="61">
        <v>3.2221182833573137</v>
      </c>
      <c r="AC47" s="67" t="s">
        <v>0</v>
      </c>
      <c r="AD47" s="75" t="s">
        <v>47</v>
      </c>
      <c r="AE47" s="74">
        <v>0.99999999999999978</v>
      </c>
      <c r="AF47" s="61">
        <v>0.99999999999999989</v>
      </c>
      <c r="AJ47" s="70" t="s">
        <v>0</v>
      </c>
      <c r="AK47" s="71" t="s">
        <v>48</v>
      </c>
      <c r="AL47" s="61">
        <v>1.3595126247798004</v>
      </c>
      <c r="AM47" s="61">
        <v>5.4684568145945436</v>
      </c>
      <c r="BF47" s="19"/>
      <c r="BG47" s="28" t="s">
        <v>30</v>
      </c>
      <c r="BH47" s="45">
        <v>3.7542343139648438E-2</v>
      </c>
      <c r="BI47" s="20">
        <v>3.7542343139648436E-8</v>
      </c>
      <c r="BJ47" s="26">
        <v>10.800034031660044</v>
      </c>
      <c r="BK47" s="25">
        <v>6.0392327716037357</v>
      </c>
      <c r="BL47" s="25">
        <v>-4.7608012600563079</v>
      </c>
      <c r="BM47" s="24">
        <v>22.665228637753728</v>
      </c>
      <c r="BN47" s="19"/>
      <c r="BO47" s="19"/>
      <c r="BP47" s="19"/>
      <c r="BQ47" s="19"/>
      <c r="BR47" s="19"/>
      <c r="BS47" s="19"/>
      <c r="BT47" s="19"/>
      <c r="BU47" s="23"/>
      <c r="BV47" s="23"/>
      <c r="BW47" s="23"/>
      <c r="BX47" s="23"/>
      <c r="BY47" s="23"/>
      <c r="BZ47" s="23"/>
    </row>
    <row r="48" spans="1:78" s="13" customFormat="1">
      <c r="A48" s="67" t="s">
        <v>105</v>
      </c>
      <c r="B48" s="62" t="s">
        <v>89</v>
      </c>
      <c r="C48" s="57"/>
      <c r="D48" s="55">
        <v>3639</v>
      </c>
      <c r="E48" s="14">
        <v>233</v>
      </c>
      <c r="F48" s="53">
        <f t="shared" si="7"/>
        <v>6.402857928002198E-2</v>
      </c>
      <c r="G48" s="52"/>
      <c r="H48" s="52"/>
      <c r="I48" s="67" t="s">
        <v>105</v>
      </c>
      <c r="J48" s="55" t="s">
        <v>66</v>
      </c>
      <c r="K48" s="54">
        <v>2.9000000000000001E-2</v>
      </c>
      <c r="L48" s="56">
        <f>AVERAGE(F125:F127)</f>
        <v>0.12124005554379404</v>
      </c>
      <c r="O48" s="67" t="s">
        <v>105</v>
      </c>
      <c r="P48" s="55" t="s">
        <v>66</v>
      </c>
      <c r="Q48" s="61">
        <f>K48/(AVERAGE(K52:K54))</f>
        <v>1.1012658227848102</v>
      </c>
      <c r="R48" s="61">
        <f>L48/(AVERAGE(L52:L54))</f>
        <v>1.4057279552231379</v>
      </c>
      <c r="U48" s="14"/>
      <c r="V48" s="70" t="s">
        <v>107</v>
      </c>
      <c r="W48" s="71" t="s">
        <v>45</v>
      </c>
      <c r="X48" s="61">
        <v>0.87786259541984724</v>
      </c>
      <c r="Y48" s="61">
        <v>4.8658701313767017</v>
      </c>
      <c r="AC48" s="70"/>
      <c r="AD48" s="62"/>
      <c r="AE48" s="61"/>
      <c r="AF48" s="61"/>
      <c r="BF48" s="19"/>
      <c r="BG48" s="28" t="s">
        <v>30</v>
      </c>
      <c r="BH48" s="45">
        <v>2.8156757354736328E-2</v>
      </c>
      <c r="BI48" s="20">
        <v>2.8156757354736327E-8</v>
      </c>
      <c r="BJ48" s="26">
        <v>17.374262263355934</v>
      </c>
      <c r="BK48" s="25">
        <v>2.9458642992382948</v>
      </c>
      <c r="BL48" s="25">
        <v>-14.428397964117639</v>
      </c>
      <c r="BM48" s="24">
        <v>208.17866781095404</v>
      </c>
      <c r="BN48" s="19"/>
      <c r="BO48" s="19"/>
      <c r="BP48" s="19"/>
      <c r="BQ48" s="19"/>
      <c r="BR48" s="19"/>
      <c r="BS48" s="19"/>
      <c r="BT48" s="19"/>
      <c r="BU48" s="23"/>
      <c r="BV48" s="23"/>
      <c r="BW48" s="23"/>
      <c r="BX48" s="23"/>
      <c r="BY48" s="23"/>
      <c r="BZ48" s="23"/>
    </row>
    <row r="49" spans="1:78" s="13" customFormat="1">
      <c r="A49" s="67" t="s">
        <v>105</v>
      </c>
      <c r="B49" s="62" t="s">
        <v>89</v>
      </c>
      <c r="C49" s="57"/>
      <c r="D49" s="55">
        <v>3822</v>
      </c>
      <c r="E49" s="14">
        <v>419</v>
      </c>
      <c r="F49" s="53">
        <f t="shared" si="7"/>
        <v>0.10962846677132392</v>
      </c>
      <c r="G49" s="52"/>
      <c r="H49" s="52"/>
      <c r="I49" s="67" t="s">
        <v>105</v>
      </c>
      <c r="J49" s="55" t="s">
        <v>45</v>
      </c>
      <c r="K49" s="54">
        <v>2.5000000000000001E-2</v>
      </c>
      <c r="L49" s="56">
        <f>AVERAGE(F128:F130)</f>
        <v>0.27184969994848779</v>
      </c>
      <c r="O49" s="67" t="s">
        <v>105</v>
      </c>
      <c r="P49" s="55" t="s">
        <v>45</v>
      </c>
      <c r="Q49" s="61">
        <f>K49/(AVERAGE(K52:K54))</f>
        <v>0.949367088607595</v>
      </c>
      <c r="R49" s="61">
        <f>L49/(AVERAGE(L52:L54))</f>
        <v>3.151984062714102</v>
      </c>
      <c r="U49" s="14"/>
      <c r="V49" s="67" t="s">
        <v>105</v>
      </c>
      <c r="W49" s="68" t="s">
        <v>45</v>
      </c>
      <c r="X49" s="61">
        <v>0.949367088607595</v>
      </c>
      <c r="Y49" s="61">
        <v>3.151984062714102</v>
      </c>
      <c r="AC49" s="67"/>
      <c r="AD49" s="55"/>
      <c r="AE49" s="61"/>
      <c r="AF49" s="61"/>
      <c r="BF49" s="19"/>
      <c r="BG49" s="28" t="s">
        <v>30</v>
      </c>
      <c r="BH49" s="45">
        <v>2.1117568016052246E-2</v>
      </c>
      <c r="BI49" s="20">
        <v>2.1117568016052246E-8</v>
      </c>
      <c r="BJ49" s="26">
        <v>16.954997526631278</v>
      </c>
      <c r="BK49" s="25">
        <v>1.5956160857768253</v>
      </c>
      <c r="BL49" s="25">
        <v>-15.359381440854452</v>
      </c>
      <c r="BM49" s="24">
        <v>235.9105982456642</v>
      </c>
      <c r="BN49" s="19"/>
      <c r="BO49" s="19"/>
      <c r="BP49" s="19"/>
      <c r="BQ49" s="19"/>
      <c r="BR49" s="19"/>
      <c r="BS49" s="19"/>
      <c r="BT49" s="19"/>
      <c r="BU49" s="23"/>
      <c r="BV49" s="23"/>
      <c r="BW49" s="23"/>
      <c r="BX49" s="23"/>
      <c r="BY49" s="23"/>
      <c r="BZ49" s="23"/>
    </row>
    <row r="50" spans="1:78" s="13" customFormat="1">
      <c r="A50" s="67" t="s">
        <v>105</v>
      </c>
      <c r="B50" s="62" t="s">
        <v>88</v>
      </c>
      <c r="C50" s="57">
        <v>2.7E-2</v>
      </c>
      <c r="D50" s="55">
        <v>3311</v>
      </c>
      <c r="E50" s="14">
        <v>537</v>
      </c>
      <c r="F50" s="53">
        <f t="shared" si="7"/>
        <v>0.16218665055874359</v>
      </c>
      <c r="G50" s="52"/>
      <c r="H50" s="52"/>
      <c r="I50" s="67" t="s">
        <v>105</v>
      </c>
      <c r="J50" s="55" t="s">
        <v>45</v>
      </c>
      <c r="K50" s="54">
        <v>2.4E-2</v>
      </c>
      <c r="L50" s="56">
        <f>AVERAGE(F131:F133)</f>
        <v>0.25797133496550678</v>
      </c>
      <c r="O50" s="67" t="s">
        <v>105</v>
      </c>
      <c r="P50" s="55" t="s">
        <v>45</v>
      </c>
      <c r="Q50" s="61">
        <f>K50/(AVERAGE(K52:K54))</f>
        <v>0.91139240506329111</v>
      </c>
      <c r="R50" s="61">
        <f>L50/(AVERAGE(L52:L54))</f>
        <v>2.9910702001967824</v>
      </c>
      <c r="U50" s="14"/>
      <c r="V50" s="67" t="s">
        <v>105</v>
      </c>
      <c r="W50" s="68" t="s">
        <v>45</v>
      </c>
      <c r="X50" s="61">
        <v>0.91139240506329111</v>
      </c>
      <c r="Y50" s="61">
        <v>2.9910702001967824</v>
      </c>
      <c r="AC50" s="67"/>
      <c r="AD50" s="55"/>
      <c r="AE50" s="61"/>
      <c r="AF50" s="61"/>
      <c r="BF50" s="19"/>
      <c r="BG50" s="28" t="s">
        <v>30</v>
      </c>
      <c r="BH50" s="45">
        <v>1.5838176012039185E-2</v>
      </c>
      <c r="BI50" s="20">
        <v>1.5838176012039186E-8</v>
      </c>
      <c r="BJ50" s="26">
        <v>5.1822378618071046</v>
      </c>
      <c r="BK50" s="25">
        <v>1.022585581847963</v>
      </c>
      <c r="BL50" s="25">
        <v>-4.1596522799591416</v>
      </c>
      <c r="BM50" s="24">
        <v>17.302707090169285</v>
      </c>
      <c r="BN50" s="19"/>
      <c r="BO50" s="19"/>
      <c r="BP50" s="19"/>
      <c r="BQ50" s="19"/>
      <c r="BR50" s="19"/>
      <c r="BS50" s="19"/>
      <c r="BT50" s="19"/>
      <c r="BU50" s="23"/>
      <c r="BV50" s="23"/>
      <c r="BW50" s="23"/>
      <c r="BX50" s="23"/>
      <c r="BY50" s="23"/>
      <c r="BZ50" s="23"/>
    </row>
    <row r="51" spans="1:78" s="13" customFormat="1">
      <c r="A51" s="67" t="s">
        <v>105</v>
      </c>
      <c r="B51" s="62" t="s">
        <v>88</v>
      </c>
      <c r="C51" s="57"/>
      <c r="D51" s="55">
        <v>3520</v>
      </c>
      <c r="E51" s="14">
        <v>402</v>
      </c>
      <c r="F51" s="53">
        <f t="shared" si="7"/>
        <v>0.11420454545454546</v>
      </c>
      <c r="G51" s="52"/>
      <c r="H51" s="52"/>
      <c r="I51" s="67" t="s">
        <v>105</v>
      </c>
      <c r="J51" s="55" t="s">
        <v>45</v>
      </c>
      <c r="K51" s="54">
        <v>2.3E-2</v>
      </c>
      <c r="L51" s="56">
        <f>AVERAGE(F134:F136)</f>
        <v>0.24436413279447744</v>
      </c>
      <c r="O51" s="67" t="s">
        <v>105</v>
      </c>
      <c r="P51" s="55" t="s">
        <v>45</v>
      </c>
      <c r="Q51" s="61">
        <f>K51/(AVERAGE(K52:K54))</f>
        <v>0.87341772151898733</v>
      </c>
      <c r="R51" s="61">
        <f>L51/(AVERAGE(L52:L54))</f>
        <v>2.8333003575618987</v>
      </c>
      <c r="U51" s="14"/>
      <c r="V51" s="67" t="s">
        <v>105</v>
      </c>
      <c r="W51" s="68" t="s">
        <v>45</v>
      </c>
      <c r="X51" s="61">
        <v>0.87341772151898733</v>
      </c>
      <c r="Y51" s="61">
        <v>2.8333003575618987</v>
      </c>
      <c r="AC51" s="67"/>
      <c r="AD51" s="55"/>
      <c r="AE51" s="61"/>
      <c r="AF51" s="61"/>
      <c r="BF51" s="19"/>
      <c r="BG51" s="28" t="s">
        <v>30</v>
      </c>
      <c r="BH51" s="45">
        <v>1.1878632009029388E-2</v>
      </c>
      <c r="BI51" s="20">
        <v>1.1878632009029388E-8</v>
      </c>
      <c r="BJ51" s="26">
        <v>4.8189206929785566</v>
      </c>
      <c r="BK51" s="25">
        <v>0.782307188567259</v>
      </c>
      <c r="BL51" s="25">
        <v>-4.0366135044112976</v>
      </c>
      <c r="BM51" s="24">
        <v>16.294248583995657</v>
      </c>
      <c r="BN51" s="19"/>
      <c r="BO51" s="19"/>
      <c r="BP51" s="19"/>
      <c r="BQ51" s="19"/>
      <c r="BR51" s="19"/>
      <c r="BS51" s="19"/>
      <c r="BT51" s="19"/>
      <c r="BU51" s="23"/>
      <c r="BV51" s="23"/>
      <c r="BW51" s="23"/>
      <c r="BX51" s="23"/>
      <c r="BY51" s="23"/>
      <c r="BZ51" s="23"/>
    </row>
    <row r="52" spans="1:78" s="13" customFormat="1">
      <c r="A52" s="67" t="s">
        <v>105</v>
      </c>
      <c r="B52" s="62" t="s">
        <v>88</v>
      </c>
      <c r="C52" s="57"/>
      <c r="D52" s="55">
        <v>3746</v>
      </c>
      <c r="E52" s="14">
        <v>555</v>
      </c>
      <c r="F52" s="53">
        <f t="shared" si="7"/>
        <v>0.14815803523758675</v>
      </c>
      <c r="G52" s="52"/>
      <c r="H52" s="52"/>
      <c r="I52" s="67" t="s">
        <v>105</v>
      </c>
      <c r="J52" s="55" t="s">
        <v>47</v>
      </c>
      <c r="K52" s="54">
        <v>2.3E-2</v>
      </c>
      <c r="L52" s="56">
        <f>AVERAGE(F137:F139)</f>
        <v>8.6553471002305968E-2</v>
      </c>
      <c r="O52" s="67" t="s">
        <v>105</v>
      </c>
      <c r="P52" s="55" t="s">
        <v>47</v>
      </c>
      <c r="Q52" s="61">
        <f>K52/(AVERAGE(K52:K54))</f>
        <v>0.87341772151898733</v>
      </c>
      <c r="R52" s="61">
        <f>L52/(AVERAGE(L52:L54))</f>
        <v>1.0035514522309599</v>
      </c>
      <c r="U52" s="14"/>
      <c r="V52" s="67" t="s">
        <v>103</v>
      </c>
      <c r="W52" s="69" t="s">
        <v>45</v>
      </c>
      <c r="X52" s="61">
        <v>0.79518072289156638</v>
      </c>
      <c r="Y52" s="61">
        <v>3.9941035933350579</v>
      </c>
      <c r="AC52" s="67"/>
      <c r="AD52" s="58"/>
      <c r="AE52" s="61"/>
      <c r="AF52" s="61"/>
      <c r="BF52" s="19"/>
      <c r="BG52" s="28" t="s">
        <v>30</v>
      </c>
      <c r="BH52" s="45">
        <v>8.9089740067720413E-3</v>
      </c>
      <c r="BI52" s="20">
        <v>8.9089740067720405E-9</v>
      </c>
      <c r="BJ52" s="26">
        <v>12.706918966814385</v>
      </c>
      <c r="BK52" s="25">
        <v>0.68206461062774792</v>
      </c>
      <c r="BL52" s="25">
        <v>-12.024854356186637</v>
      </c>
      <c r="BM52" s="24">
        <v>144.59712228750075</v>
      </c>
      <c r="BN52" s="19"/>
      <c r="BO52" s="19"/>
      <c r="BP52" s="19"/>
      <c r="BQ52" s="19"/>
      <c r="BR52" s="19"/>
      <c r="BS52" s="19"/>
      <c r="BT52" s="19"/>
      <c r="BU52" s="23"/>
      <c r="BV52" s="23"/>
      <c r="BW52" s="23"/>
      <c r="BX52" s="23"/>
      <c r="BY52" s="23"/>
      <c r="BZ52" s="23"/>
    </row>
    <row r="53" spans="1:78" s="13" customFormat="1">
      <c r="A53" s="67" t="s">
        <v>105</v>
      </c>
      <c r="B53" s="62" t="s">
        <v>87</v>
      </c>
      <c r="C53" s="57">
        <v>0.04</v>
      </c>
      <c r="D53" s="55">
        <v>4925</v>
      </c>
      <c r="E53" s="14">
        <v>369</v>
      </c>
      <c r="F53" s="53">
        <f t="shared" si="7"/>
        <v>7.4923857868020305E-2</v>
      </c>
      <c r="G53" s="52"/>
      <c r="H53" s="52"/>
      <c r="I53" s="67" t="s">
        <v>105</v>
      </c>
      <c r="J53" s="55" t="s">
        <v>47</v>
      </c>
      <c r="K53" s="54">
        <v>2.7E-2</v>
      </c>
      <c r="L53" s="56">
        <f>AVERAGE(F140:F142)</f>
        <v>9.1033866272075589E-2</v>
      </c>
      <c r="O53" s="67" t="s">
        <v>105</v>
      </c>
      <c r="P53" s="55" t="s">
        <v>47</v>
      </c>
      <c r="Q53" s="61">
        <f>K53/(AVERAGE(K52:K54))</f>
        <v>1.0253164556962024</v>
      </c>
      <c r="R53" s="61">
        <f>L53/(AVERAGE(L52:L54))</f>
        <v>1.0554997695829726</v>
      </c>
      <c r="U53" s="14"/>
      <c r="V53" s="67" t="s">
        <v>101</v>
      </c>
      <c r="W53" s="68" t="s">
        <v>45</v>
      </c>
      <c r="X53" s="61">
        <v>0.92307692307692313</v>
      </c>
      <c r="Y53" s="61">
        <v>3.804776230740452</v>
      </c>
      <c r="AC53" s="67"/>
      <c r="AD53" s="55"/>
      <c r="AE53" s="61"/>
      <c r="AF53" s="61"/>
      <c r="BF53" s="19"/>
      <c r="BG53" s="28" t="s">
        <v>30</v>
      </c>
      <c r="BH53" s="45">
        <v>6.681730505079031E-3</v>
      </c>
      <c r="BI53" s="20">
        <v>6.6817305050790312E-9</v>
      </c>
      <c r="BJ53" s="26">
        <v>9.0037505611111008</v>
      </c>
      <c r="BK53" s="25">
        <v>0.64033245912665393</v>
      </c>
      <c r="BL53" s="25">
        <v>-8.3634181019844469</v>
      </c>
      <c r="BM53" s="24">
        <v>69.946762348601126</v>
      </c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</row>
    <row r="54" spans="1:78" s="13" customFormat="1">
      <c r="A54" s="67" t="s">
        <v>105</v>
      </c>
      <c r="B54" s="62" t="s">
        <v>87</v>
      </c>
      <c r="C54" s="57"/>
      <c r="D54" s="55">
        <v>5018</v>
      </c>
      <c r="E54" s="14">
        <v>182</v>
      </c>
      <c r="F54" s="53">
        <f t="shared" si="7"/>
        <v>3.6269430051813469E-2</v>
      </c>
      <c r="G54" s="52"/>
      <c r="H54" s="52"/>
      <c r="I54" s="67" t="s">
        <v>105</v>
      </c>
      <c r="J54" s="55" t="s">
        <v>47</v>
      </c>
      <c r="K54" s="54">
        <v>2.9000000000000001E-2</v>
      </c>
      <c r="L54" s="56">
        <f>AVERAGE(F143:F145)</f>
        <v>8.1154167637674537E-2</v>
      </c>
      <c r="O54" s="67" t="s">
        <v>105</v>
      </c>
      <c r="P54" s="55" t="s">
        <v>47</v>
      </c>
      <c r="Q54" s="61">
        <f>K54/(AVERAGE(K52:K54))</f>
        <v>1.1012658227848102</v>
      </c>
      <c r="R54" s="61">
        <f>L54/(AVERAGE(L52:L54))</f>
        <v>0.9409487781860677</v>
      </c>
      <c r="U54" s="14"/>
      <c r="V54" s="76" t="s">
        <v>113</v>
      </c>
      <c r="W54" s="60" t="s">
        <v>115</v>
      </c>
      <c r="X54" s="74">
        <v>0.97818988605564938</v>
      </c>
      <c r="Y54" s="61">
        <v>1.6713146088364335</v>
      </c>
      <c r="BF54" s="19"/>
      <c r="BG54" s="28" t="s">
        <v>30</v>
      </c>
      <c r="BH54" s="45">
        <v>5.0112978788092732E-3</v>
      </c>
      <c r="BI54" s="20">
        <v>5.011297878809273E-9</v>
      </c>
      <c r="BJ54" s="26">
        <v>0</v>
      </c>
      <c r="BK54" s="25">
        <v>0.62297418613864863</v>
      </c>
      <c r="BL54" s="25">
        <v>0.62297418613864863</v>
      </c>
      <c r="BM54" s="24">
        <v>0.38809683659511163</v>
      </c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</row>
    <row r="55" spans="1:78" s="13" customFormat="1">
      <c r="A55" s="67" t="s">
        <v>103</v>
      </c>
      <c r="B55" s="62" t="s">
        <v>87</v>
      </c>
      <c r="C55" s="57"/>
      <c r="D55" s="55">
        <v>5121</v>
      </c>
      <c r="E55" s="14">
        <v>372</v>
      </c>
      <c r="F55" s="53">
        <f t="shared" si="7"/>
        <v>7.2642062097246635E-2</v>
      </c>
      <c r="G55" s="52"/>
      <c r="H55" s="52"/>
      <c r="I55" s="67" t="s">
        <v>103</v>
      </c>
      <c r="J55" s="58" t="s">
        <v>55</v>
      </c>
      <c r="K55" s="57">
        <v>2.1000000000000001E-2</v>
      </c>
      <c r="L55" s="56">
        <f>AVERAGE(F146:F148)</f>
        <v>2.2103846319418637E-2</v>
      </c>
      <c r="O55" s="67" t="s">
        <v>103</v>
      </c>
      <c r="P55" s="58" t="s">
        <v>55</v>
      </c>
      <c r="Q55" s="61">
        <f>K55/(AVERAGE(K63:K65))</f>
        <v>0.75903614457831337</v>
      </c>
      <c r="R55" s="61">
        <f>L55/(AVERAGE(L63:L65))</f>
        <v>0.24989429711721051</v>
      </c>
      <c r="U55" s="14"/>
      <c r="V55" s="76" t="s">
        <v>113</v>
      </c>
      <c r="W55" s="60" t="s">
        <v>114</v>
      </c>
      <c r="X55" s="74">
        <v>1.0243269962897632</v>
      </c>
      <c r="Y55" s="61">
        <v>0.62223247047653507</v>
      </c>
      <c r="BF55" s="19"/>
      <c r="BG55" s="28" t="s">
        <v>30</v>
      </c>
      <c r="BH55" s="45">
        <v>3.7584734091069549E-3</v>
      </c>
      <c r="BI55" s="20">
        <v>3.758473409106955E-9</v>
      </c>
      <c r="BJ55" s="26">
        <v>7.6682944906747874</v>
      </c>
      <c r="BK55" s="25">
        <v>0.61575674943000536</v>
      </c>
      <c r="BL55" s="25">
        <v>-7.0525377412447821</v>
      </c>
      <c r="BM55" s="24">
        <v>49.73828859168205</v>
      </c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</row>
    <row r="56" spans="1:78" s="13" customFormat="1">
      <c r="A56" s="67" t="s">
        <v>103</v>
      </c>
      <c r="B56" s="62" t="s">
        <v>45</v>
      </c>
      <c r="C56" s="57">
        <v>2.8000000000000001E-2</v>
      </c>
      <c r="D56" s="55">
        <v>5332</v>
      </c>
      <c r="E56" s="14">
        <v>2136</v>
      </c>
      <c r="F56" s="53">
        <f t="shared" si="7"/>
        <v>0.40060015003750937</v>
      </c>
      <c r="G56" s="52"/>
      <c r="H56" s="52"/>
      <c r="I56" s="67" t="s">
        <v>103</v>
      </c>
      <c r="J56" s="58" t="s">
        <v>54</v>
      </c>
      <c r="K56" s="57">
        <v>1.7999999999999999E-2</v>
      </c>
      <c r="L56" s="56">
        <f>AVERAGE(F149:F151)</f>
        <v>0.13514893351254129</v>
      </c>
      <c r="O56" s="67" t="s">
        <v>103</v>
      </c>
      <c r="P56" s="58" t="s">
        <v>54</v>
      </c>
      <c r="Q56" s="61">
        <f>K56/(AVERAGE(K63:K65))</f>
        <v>0.65060240963855431</v>
      </c>
      <c r="R56" s="61">
        <f>L56/(AVERAGE(L63:L65))</f>
        <v>1.5279217588744707</v>
      </c>
      <c r="U56" s="14"/>
      <c r="V56" s="76" t="s">
        <v>113</v>
      </c>
      <c r="W56" s="75" t="s">
        <v>47</v>
      </c>
      <c r="X56" s="74">
        <v>1</v>
      </c>
      <c r="Y56" s="61">
        <v>1</v>
      </c>
      <c r="Z56" s="56">
        <f>AVERAGE(X56:X70)</f>
        <v>0.99999999999999978</v>
      </c>
      <c r="AA56" s="56">
        <f>AVERAGE(Y56:Y70)</f>
        <v>0.99999999999999989</v>
      </c>
      <c r="BF56" s="19"/>
      <c r="BG56" s="28" t="s">
        <v>30</v>
      </c>
      <c r="BH56" s="45">
        <v>2.8188550568302162E-3</v>
      </c>
      <c r="BI56" s="20">
        <v>2.818855056830216E-9</v>
      </c>
      <c r="BJ56" s="26">
        <v>7.6441556965873847</v>
      </c>
      <c r="BK56" s="25">
        <v>0.61275625223996144</v>
      </c>
      <c r="BL56" s="25">
        <v>-7.0313994443474233</v>
      </c>
      <c r="BM56" s="24">
        <v>49.440578145969255</v>
      </c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</row>
    <row r="57" spans="1:78" s="13" customFormat="1">
      <c r="A57" s="67" t="s">
        <v>103</v>
      </c>
      <c r="B57" s="62" t="s">
        <v>45</v>
      </c>
      <c r="C57" s="57"/>
      <c r="D57" s="55">
        <v>5325</v>
      </c>
      <c r="E57" s="14">
        <v>2138</v>
      </c>
      <c r="F57" s="53">
        <f t="shared" si="7"/>
        <v>0.40150234741784036</v>
      </c>
      <c r="G57" s="52"/>
      <c r="H57" s="52"/>
      <c r="I57" s="67" t="s">
        <v>103</v>
      </c>
      <c r="J57" s="58" t="s">
        <v>60</v>
      </c>
      <c r="K57" s="57">
        <v>2.9000000000000001E-2</v>
      </c>
      <c r="L57" s="56">
        <f>AVERAGE(F152:F154)</f>
        <v>0.11351383948990022</v>
      </c>
      <c r="O57" s="67" t="s">
        <v>103</v>
      </c>
      <c r="P57" s="58" t="s">
        <v>60</v>
      </c>
      <c r="Q57" s="61">
        <f>K57/(AVERAGE(K63:K65))</f>
        <v>1.0481927710843375</v>
      </c>
      <c r="R57" s="61">
        <f>L57/(AVERAGE(L63:L65))</f>
        <v>1.2833269252095736</v>
      </c>
      <c r="U57" s="14"/>
      <c r="V57" s="65" t="s">
        <v>112</v>
      </c>
      <c r="W57" s="73" t="s">
        <v>47</v>
      </c>
      <c r="X57" s="61">
        <v>1</v>
      </c>
      <c r="Y57" s="61">
        <v>1</v>
      </c>
      <c r="AC57" s="65"/>
      <c r="AD57" s="14"/>
      <c r="AE57" s="61"/>
      <c r="AF57" s="61"/>
      <c r="BF57" s="19"/>
      <c r="BG57" s="28" t="s">
        <v>30</v>
      </c>
      <c r="BH57" s="45">
        <v>0</v>
      </c>
      <c r="BI57" s="20">
        <v>0</v>
      </c>
      <c r="BJ57" s="26">
        <v>0</v>
      </c>
      <c r="BK57" s="25">
        <v>0.61062157555790009</v>
      </c>
      <c r="BL57" s="25">
        <v>0.61062157555790009</v>
      </c>
      <c r="BM57" s="24">
        <v>0.3728587085368123</v>
      </c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</row>
    <row r="58" spans="1:78" s="13" customFormat="1">
      <c r="A58" s="67" t="s">
        <v>103</v>
      </c>
      <c r="B58" s="62" t="s">
        <v>45</v>
      </c>
      <c r="C58" s="57"/>
      <c r="D58" s="55">
        <v>5371</v>
      </c>
      <c r="E58" s="14">
        <v>2031</v>
      </c>
      <c r="F58" s="53">
        <f t="shared" si="7"/>
        <v>0.37814187302178365</v>
      </c>
      <c r="G58" s="52"/>
      <c r="H58" s="52"/>
      <c r="I58" s="67" t="s">
        <v>103</v>
      </c>
      <c r="J58" s="58" t="s">
        <v>59</v>
      </c>
      <c r="K58" s="57">
        <v>2.1999999999999999E-2</v>
      </c>
      <c r="L58" s="56">
        <f>AVERAGE(F155:F157)</f>
        <v>2.8486942097445973E-2</v>
      </c>
      <c r="O58" s="67" t="s">
        <v>103</v>
      </c>
      <c r="P58" s="58" t="s">
        <v>59</v>
      </c>
      <c r="Q58" s="61">
        <f>K58/(AVERAGE(K63:K65))</f>
        <v>0.79518072289156638</v>
      </c>
      <c r="R58" s="61">
        <f>L58/(AVERAGE(L63:L65))</f>
        <v>0.32205817347752752</v>
      </c>
      <c r="U58" s="14"/>
      <c r="V58" s="72" t="s">
        <v>111</v>
      </c>
      <c r="W58" s="71" t="s">
        <v>47</v>
      </c>
      <c r="X58" s="61">
        <v>1</v>
      </c>
      <c r="Y58" s="61">
        <v>1</v>
      </c>
      <c r="AC58" s="72"/>
      <c r="AD58" s="62"/>
      <c r="AE58" s="61"/>
      <c r="AF58" s="61"/>
      <c r="BF58" s="19"/>
      <c r="BG58" s="19"/>
      <c r="BH58" s="19"/>
      <c r="BI58" s="19"/>
      <c r="BJ58" s="44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</row>
    <row r="59" spans="1:78" s="13" customFormat="1">
      <c r="A59" s="67" t="s">
        <v>103</v>
      </c>
      <c r="B59" s="62" t="s">
        <v>47</v>
      </c>
      <c r="C59" s="57">
        <v>0.03</v>
      </c>
      <c r="D59" s="55">
        <v>3732</v>
      </c>
      <c r="E59" s="14">
        <v>561</v>
      </c>
      <c r="F59" s="53">
        <f t="shared" si="7"/>
        <v>0.15032154340836013</v>
      </c>
      <c r="G59" s="52"/>
      <c r="H59" s="52"/>
      <c r="I59" s="67" t="s">
        <v>103</v>
      </c>
      <c r="J59" s="58" t="s">
        <v>58</v>
      </c>
      <c r="K59" s="57">
        <v>2.4E-2</v>
      </c>
      <c r="L59" s="56">
        <f>AVERAGE(F158:F160)</f>
        <v>0.11279942119885351</v>
      </c>
      <c r="O59" s="67" t="s">
        <v>103</v>
      </c>
      <c r="P59" s="58" t="s">
        <v>58</v>
      </c>
      <c r="Q59" s="61">
        <f>K59/(AVERAGE(K63:K65))</f>
        <v>0.86746987951807242</v>
      </c>
      <c r="R59" s="61">
        <f>L59/(AVERAGE(L63:L65))</f>
        <v>1.2752500930551645</v>
      </c>
      <c r="U59" s="14"/>
      <c r="V59" s="70" t="s">
        <v>107</v>
      </c>
      <c r="W59" s="71" t="s">
        <v>47</v>
      </c>
      <c r="X59" s="61">
        <v>0.87786259541984724</v>
      </c>
      <c r="Y59" s="61">
        <v>1.1164533523820397</v>
      </c>
      <c r="AC59" s="70"/>
      <c r="AD59" s="62"/>
      <c r="AE59" s="61"/>
      <c r="AF59" s="61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</row>
    <row r="60" spans="1:78" s="13" customFormat="1">
      <c r="A60" s="67" t="s">
        <v>103</v>
      </c>
      <c r="B60" s="62" t="s">
        <v>47</v>
      </c>
      <c r="C60" s="57"/>
      <c r="D60" s="55">
        <v>3696</v>
      </c>
      <c r="E60" s="14">
        <v>376</v>
      </c>
      <c r="F60" s="53">
        <f t="shared" si="7"/>
        <v>0.10173160173160173</v>
      </c>
      <c r="G60" s="52"/>
      <c r="H60" s="52"/>
      <c r="I60" s="67" t="s">
        <v>103</v>
      </c>
      <c r="J60" s="58" t="s">
        <v>57</v>
      </c>
      <c r="K60" s="57">
        <v>3.5999999999999997E-2</v>
      </c>
      <c r="L60" s="56">
        <f>AVERAGE(F161:F163)</f>
        <v>0.26473272284599486</v>
      </c>
      <c r="O60" s="67" t="s">
        <v>103</v>
      </c>
      <c r="P60" s="58" t="s">
        <v>57</v>
      </c>
      <c r="Q60" s="61">
        <f>K60/(AVERAGE(K63:K65))</f>
        <v>1.3012048192771086</v>
      </c>
      <c r="R60" s="61">
        <f>L60/(AVERAGE(L63:L65))</f>
        <v>2.9929269659012521</v>
      </c>
      <c r="U60" s="14"/>
      <c r="V60" s="70" t="s">
        <v>107</v>
      </c>
      <c r="W60" s="71" t="s">
        <v>47</v>
      </c>
      <c r="X60" s="61">
        <v>0.95419847328244278</v>
      </c>
      <c r="Y60" s="61">
        <v>1.0782892068440442</v>
      </c>
      <c r="AC60" s="70"/>
      <c r="AD60" s="62"/>
      <c r="AE60" s="61"/>
      <c r="AF60" s="61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</row>
    <row r="61" spans="1:78" s="13" customFormat="1">
      <c r="A61" s="67" t="s">
        <v>103</v>
      </c>
      <c r="B61" s="62" t="s">
        <v>47</v>
      </c>
      <c r="C61" s="57"/>
      <c r="D61" s="55">
        <v>3869</v>
      </c>
      <c r="E61" s="14">
        <v>442</v>
      </c>
      <c r="F61" s="53">
        <f t="shared" si="7"/>
        <v>0.11424140604807444</v>
      </c>
      <c r="G61" s="52"/>
      <c r="H61" s="52"/>
      <c r="I61" s="67" t="s">
        <v>103</v>
      </c>
      <c r="J61" s="58" t="s">
        <v>56</v>
      </c>
      <c r="K61" s="57">
        <v>0.02</v>
      </c>
      <c r="L61" s="56">
        <f>AVERAGE(F164:F166)</f>
        <v>8.054191605820106E-2</v>
      </c>
      <c r="O61" s="67" t="s">
        <v>103</v>
      </c>
      <c r="P61" s="58" t="s">
        <v>56</v>
      </c>
      <c r="Q61" s="61">
        <f>K61/(AVERAGE(K63:K65))</f>
        <v>0.72289156626506035</v>
      </c>
      <c r="R61" s="61">
        <f>L61/(AVERAGE(L63:L65))</f>
        <v>0.91056394488933867</v>
      </c>
      <c r="U61" s="14"/>
      <c r="V61" s="70" t="s">
        <v>107</v>
      </c>
      <c r="W61" s="71" t="s">
        <v>47</v>
      </c>
      <c r="X61" s="61">
        <v>1.1068702290076335</v>
      </c>
      <c r="Y61" s="61">
        <v>0.9065686587712849</v>
      </c>
      <c r="AC61" s="70"/>
      <c r="AD61" s="62"/>
      <c r="AE61" s="61"/>
      <c r="AF61" s="61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</row>
    <row r="62" spans="1:78" s="13" customFormat="1">
      <c r="A62" s="67" t="s">
        <v>103</v>
      </c>
      <c r="B62" s="62" t="s">
        <v>69</v>
      </c>
      <c r="C62" s="55">
        <v>2.8000000000000001E-2</v>
      </c>
      <c r="D62" s="14">
        <v>2701</v>
      </c>
      <c r="E62" s="14">
        <v>689</v>
      </c>
      <c r="F62" s="53">
        <f t="shared" si="7"/>
        <v>0.25509070714550164</v>
      </c>
      <c r="G62" s="52"/>
      <c r="H62" s="52"/>
      <c r="I62" s="67" t="s">
        <v>103</v>
      </c>
      <c r="J62" s="58" t="s">
        <v>45</v>
      </c>
      <c r="K62" s="57">
        <v>2.1999999999999999E-2</v>
      </c>
      <c r="L62" s="56">
        <f>AVERAGE(F167:F169)</f>
        <v>0.35328958295317409</v>
      </c>
      <c r="O62" s="67" t="s">
        <v>103</v>
      </c>
      <c r="P62" s="58" t="s">
        <v>45</v>
      </c>
      <c r="Q62" s="61">
        <f>K62/(AVERAGE(K63:K65))</f>
        <v>0.79518072289156638</v>
      </c>
      <c r="R62" s="61">
        <f>L62/(AVERAGE(L63:L65))</f>
        <v>3.9941035933350579</v>
      </c>
      <c r="U62" s="14"/>
      <c r="V62" s="70" t="s">
        <v>107</v>
      </c>
      <c r="W62" s="71" t="s">
        <v>47</v>
      </c>
      <c r="X62" s="61">
        <v>0.95419847328244278</v>
      </c>
      <c r="Y62" s="61">
        <v>1.0256976774424176</v>
      </c>
      <c r="AC62" s="70"/>
      <c r="AD62" s="62"/>
      <c r="AE62" s="61"/>
      <c r="AF62" s="61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</row>
    <row r="63" spans="1:78" s="13" customFormat="1">
      <c r="A63" s="67" t="s">
        <v>103</v>
      </c>
      <c r="B63" s="62" t="s">
        <v>69</v>
      </c>
      <c r="C63" s="55"/>
      <c r="D63" s="14">
        <v>2491</v>
      </c>
      <c r="E63" s="14">
        <v>585</v>
      </c>
      <c r="F63" s="53">
        <f t="shared" si="7"/>
        <v>0.23484544359694901</v>
      </c>
      <c r="G63" s="52"/>
      <c r="H63" s="52"/>
      <c r="I63" s="67" t="s">
        <v>103</v>
      </c>
      <c r="J63" s="58" t="s">
        <v>47</v>
      </c>
      <c r="K63" s="54">
        <v>2.5999999999999999E-2</v>
      </c>
      <c r="L63" s="56">
        <f>AVERAGE(F170:F172)</f>
        <v>8.1604265335765605E-2</v>
      </c>
      <c r="O63" s="67" t="s">
        <v>103</v>
      </c>
      <c r="P63" s="58" t="s">
        <v>47</v>
      </c>
      <c r="Q63" s="61">
        <f>K63/(AVERAGE(K63:K65))</f>
        <v>0.93975903614457845</v>
      </c>
      <c r="R63" s="61">
        <f>L63/(AVERAGE(L63:L65))</f>
        <v>0.92257429920386103</v>
      </c>
      <c r="U63" s="14"/>
      <c r="V63" s="70" t="s">
        <v>107</v>
      </c>
      <c r="W63" s="71" t="s">
        <v>47</v>
      </c>
      <c r="X63" s="61">
        <v>1.1068702290076335</v>
      </c>
      <c r="Y63" s="61">
        <v>0.87299110456021312</v>
      </c>
      <c r="AC63" s="70"/>
      <c r="AD63" s="62"/>
      <c r="AE63" s="61"/>
      <c r="AF63" s="61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</row>
    <row r="64" spans="1:78" s="13" customFormat="1">
      <c r="A64" s="67" t="s">
        <v>103</v>
      </c>
      <c r="B64" s="62" t="s">
        <v>69</v>
      </c>
      <c r="C64" s="55"/>
      <c r="D64" s="14">
        <v>2552</v>
      </c>
      <c r="E64" s="14">
        <v>605</v>
      </c>
      <c r="F64" s="53">
        <f t="shared" si="7"/>
        <v>0.23706896551724138</v>
      </c>
      <c r="G64" s="52"/>
      <c r="H64" s="52"/>
      <c r="I64" s="67" t="s">
        <v>103</v>
      </c>
      <c r="J64" s="58" t="s">
        <v>47</v>
      </c>
      <c r="K64" s="54">
        <v>3.1E-2</v>
      </c>
      <c r="L64" s="56">
        <f>AVERAGE(F173:F175)</f>
        <v>9.6905065472206342E-2</v>
      </c>
      <c r="O64" s="67" t="s">
        <v>103</v>
      </c>
      <c r="P64" s="58" t="s">
        <v>47</v>
      </c>
      <c r="Q64" s="61">
        <f>K64/(AVERAGE(K63:K65))</f>
        <v>1.1204819277108435</v>
      </c>
      <c r="R64" s="61">
        <f>L64/(AVERAGE(L63:L65))</f>
        <v>1.095556984668322</v>
      </c>
      <c r="U64" s="14"/>
      <c r="V64" s="67" t="s">
        <v>105</v>
      </c>
      <c r="W64" s="68" t="s">
        <v>47</v>
      </c>
      <c r="X64" s="61">
        <v>0.87341772151898733</v>
      </c>
      <c r="Y64" s="61">
        <v>1.0035514522309599</v>
      </c>
      <c r="AC64" s="67"/>
      <c r="AD64" s="55"/>
      <c r="AE64" s="61"/>
      <c r="AF64" s="61"/>
      <c r="BF64" s="19"/>
      <c r="BG64" s="19"/>
      <c r="BH64" s="19"/>
      <c r="BI64" s="21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</row>
    <row r="65" spans="1:78" s="13" customFormat="1">
      <c r="A65" s="67" t="s">
        <v>103</v>
      </c>
      <c r="B65" s="62" t="s">
        <v>79</v>
      </c>
      <c r="C65" s="55">
        <v>3.1E-2</v>
      </c>
      <c r="D65" s="14">
        <v>3824</v>
      </c>
      <c r="E65" s="14">
        <v>586</v>
      </c>
      <c r="F65" s="53">
        <f t="shared" si="7"/>
        <v>0.15324267782426779</v>
      </c>
      <c r="G65" s="52"/>
      <c r="H65" s="52"/>
      <c r="I65" s="67" t="s">
        <v>103</v>
      </c>
      <c r="J65" s="58" t="s">
        <v>47</v>
      </c>
      <c r="K65" s="54">
        <v>2.5999999999999999E-2</v>
      </c>
      <c r="L65" s="56">
        <f>AVERAGE(F176:F178)</f>
        <v>8.6849021596337339E-2</v>
      </c>
      <c r="O65" s="67" t="s">
        <v>103</v>
      </c>
      <c r="P65" s="58" t="s">
        <v>47</v>
      </c>
      <c r="Q65" s="61">
        <f>K65/(AVERAGE(K63:K65))</f>
        <v>0.93975903614457845</v>
      </c>
      <c r="R65" s="61">
        <f>L65/(AVERAGE(L63:L65))</f>
        <v>0.98186871612781723</v>
      </c>
      <c r="U65" s="14"/>
      <c r="V65" s="67" t="s">
        <v>105</v>
      </c>
      <c r="W65" s="68" t="s">
        <v>47</v>
      </c>
      <c r="X65" s="61">
        <v>1.0253164556962024</v>
      </c>
      <c r="Y65" s="61">
        <v>1.0554997695829726</v>
      </c>
      <c r="AC65" s="67"/>
      <c r="AD65" s="55"/>
      <c r="AE65" s="61"/>
      <c r="AF65" s="61"/>
      <c r="BF65" s="19"/>
      <c r="BG65" s="39"/>
      <c r="BH65" s="39"/>
      <c r="BI65" s="39"/>
      <c r="BJ65" s="38" t="s">
        <v>46</v>
      </c>
      <c r="BK65" s="39"/>
      <c r="BL65" s="39"/>
      <c r="BM65" s="3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</row>
    <row r="66" spans="1:78" s="13" customFormat="1">
      <c r="A66" s="67" t="s">
        <v>101</v>
      </c>
      <c r="B66" s="62" t="s">
        <v>79</v>
      </c>
      <c r="C66" s="55"/>
      <c r="D66" s="14">
        <v>3697</v>
      </c>
      <c r="E66" s="14">
        <v>623</v>
      </c>
      <c r="F66" s="53">
        <f t="shared" si="7"/>
        <v>0.16851501217203138</v>
      </c>
      <c r="G66" s="52"/>
      <c r="H66" s="52"/>
      <c r="I66" s="67" t="s">
        <v>101</v>
      </c>
      <c r="J66" s="55" t="s">
        <v>48</v>
      </c>
      <c r="K66" s="54">
        <v>3.1E-2</v>
      </c>
      <c r="L66" s="56">
        <f>AVERAGE(F179:F181)</f>
        <v>0.4650070989075854</v>
      </c>
      <c r="O66" s="67" t="s">
        <v>101</v>
      </c>
      <c r="P66" s="55" t="s">
        <v>48</v>
      </c>
      <c r="Q66" s="61">
        <f>K66/$K$70</f>
        <v>1.1923076923076923</v>
      </c>
      <c r="R66" s="61">
        <f>L66/$L$70</f>
        <v>5.9066736701237064</v>
      </c>
      <c r="U66" s="14"/>
      <c r="V66" s="67" t="s">
        <v>105</v>
      </c>
      <c r="W66" s="68" t="s">
        <v>47</v>
      </c>
      <c r="X66" s="61">
        <v>1.1012658227848102</v>
      </c>
      <c r="Y66" s="61">
        <v>0.9409487781860677</v>
      </c>
      <c r="AC66" s="67"/>
      <c r="AD66" s="55"/>
      <c r="AE66" s="61"/>
      <c r="AF66" s="61"/>
      <c r="BF66" s="46" t="s">
        <v>110</v>
      </c>
      <c r="BG66" s="39" t="s">
        <v>44</v>
      </c>
      <c r="BH66" s="38" t="s">
        <v>43</v>
      </c>
      <c r="BI66" s="38" t="s">
        <v>42</v>
      </c>
      <c r="BJ66" s="38" t="s">
        <v>41</v>
      </c>
      <c r="BK66" s="38" t="s">
        <v>40</v>
      </c>
      <c r="BL66" s="38" t="s">
        <v>39</v>
      </c>
      <c r="BM66" s="38" t="s">
        <v>38</v>
      </c>
      <c r="BN66" s="19"/>
      <c r="BO66" s="19"/>
      <c r="BP66" s="19"/>
      <c r="BQ66" s="19"/>
      <c r="BR66" s="19"/>
      <c r="BS66" s="19"/>
      <c r="BT66" s="20"/>
      <c r="BU66" s="19"/>
      <c r="BV66" s="19"/>
      <c r="BW66" s="19"/>
      <c r="BX66" s="19"/>
      <c r="BY66" s="19"/>
      <c r="BZ66" s="19"/>
    </row>
    <row r="67" spans="1:78" s="13" customFormat="1">
      <c r="A67" s="67" t="s">
        <v>101</v>
      </c>
      <c r="B67" s="62" t="s">
        <v>79</v>
      </c>
      <c r="C67" s="55"/>
      <c r="D67" s="14">
        <v>3745</v>
      </c>
      <c r="E67" s="14">
        <v>499</v>
      </c>
      <c r="F67" s="53">
        <f t="shared" si="7"/>
        <v>0.13324432576769024</v>
      </c>
      <c r="G67" s="52"/>
      <c r="H67" s="52"/>
      <c r="I67" s="67" t="s">
        <v>101</v>
      </c>
      <c r="J67" s="55" t="s">
        <v>49</v>
      </c>
      <c r="K67" s="54">
        <v>1.7999999999999999E-2</v>
      </c>
      <c r="L67" s="56">
        <f>AVERAGE(F182:F184)</f>
        <v>7.3766653517254366E-2</v>
      </c>
      <c r="O67" s="67" t="s">
        <v>101</v>
      </c>
      <c r="P67" s="55" t="s">
        <v>49</v>
      </c>
      <c r="Q67" s="61">
        <f>K67/$K$70</f>
        <v>0.69230769230769229</v>
      </c>
      <c r="R67" s="61">
        <f>L67/$L$70</f>
        <v>0.93700838350017945</v>
      </c>
      <c r="U67" s="14"/>
      <c r="V67" s="67" t="s">
        <v>103</v>
      </c>
      <c r="W67" s="69" t="s">
        <v>47</v>
      </c>
      <c r="X67" s="61">
        <v>0.93975903614457845</v>
      </c>
      <c r="Y67" s="61">
        <v>0.92257429920386103</v>
      </c>
      <c r="AC67" s="67"/>
      <c r="AD67" s="58"/>
      <c r="AE67" s="61"/>
      <c r="AF67" s="61"/>
      <c r="BF67" s="19"/>
      <c r="BG67" s="28" t="s">
        <v>30</v>
      </c>
      <c r="BH67" s="45">
        <v>0.5</v>
      </c>
      <c r="BI67" s="20">
        <v>4.9999999999999998E-7</v>
      </c>
      <c r="BJ67" s="26">
        <v>91.247042156691222</v>
      </c>
      <c r="BK67" s="25">
        <v>90.458631588639349</v>
      </c>
      <c r="BL67" s="25">
        <v>-0.78841056805187293</v>
      </c>
      <c r="BM67" s="24">
        <v>0.62159122381587695</v>
      </c>
      <c r="BN67" s="19"/>
      <c r="BO67" s="19"/>
      <c r="BP67" s="19"/>
      <c r="BQ67" s="19"/>
      <c r="BR67" s="19"/>
      <c r="BS67" s="19"/>
      <c r="BT67" s="19"/>
      <c r="BU67" s="23"/>
      <c r="BV67" s="23"/>
      <c r="BW67" s="23"/>
      <c r="BX67" s="23"/>
      <c r="BY67" s="23"/>
      <c r="BZ67" s="23"/>
    </row>
    <row r="68" spans="1:78" s="13" customFormat="1">
      <c r="A68" s="67" t="s">
        <v>101</v>
      </c>
      <c r="B68" s="62" t="s">
        <v>72</v>
      </c>
      <c r="C68" s="55">
        <v>3.2000000000000001E-2</v>
      </c>
      <c r="D68" s="14">
        <v>3458</v>
      </c>
      <c r="E68" s="65" t="s">
        <v>108</v>
      </c>
      <c r="F68" s="65" t="s">
        <v>108</v>
      </c>
      <c r="G68" s="52"/>
      <c r="H68" s="52"/>
      <c r="I68" s="67" t="s">
        <v>101</v>
      </c>
      <c r="J68" s="55" t="s">
        <v>50</v>
      </c>
      <c r="K68" s="54">
        <v>1.2E-2</v>
      </c>
      <c r="L68" s="56">
        <f>AVERAGE(F185:F187)</f>
        <v>5.8084944196596801E-2</v>
      </c>
      <c r="O68" s="67" t="s">
        <v>101</v>
      </c>
      <c r="P68" s="55" t="s">
        <v>50</v>
      </c>
      <c r="Q68" s="61">
        <f>K68/$K$70</f>
        <v>0.46153846153846156</v>
      </c>
      <c r="R68" s="61">
        <f>L68/$L$70</f>
        <v>0.73781413514469352</v>
      </c>
      <c r="U68" s="14"/>
      <c r="V68" s="67" t="s">
        <v>103</v>
      </c>
      <c r="W68" s="69" t="s">
        <v>47</v>
      </c>
      <c r="X68" s="61">
        <v>1.1204819277108435</v>
      </c>
      <c r="Y68" s="61">
        <v>1.095556984668322</v>
      </c>
      <c r="AC68" s="67"/>
      <c r="AD68" s="58"/>
      <c r="AE68" s="61"/>
      <c r="AF68" s="61"/>
      <c r="BF68" s="19"/>
      <c r="BG68" s="28" t="s">
        <v>30</v>
      </c>
      <c r="BH68" s="45">
        <v>0.375</v>
      </c>
      <c r="BI68" s="20">
        <v>3.7500000000000001E-7</v>
      </c>
      <c r="BJ68" s="26">
        <v>91.519651978174579</v>
      </c>
      <c r="BK68" s="25">
        <v>90.426202434095046</v>
      </c>
      <c r="BL68" s="25">
        <v>-1.0934495440795331</v>
      </c>
      <c r="BM68" s="24">
        <v>1.1956319054477389</v>
      </c>
      <c r="BN68" s="19"/>
      <c r="BO68" s="20" t="s">
        <v>37</v>
      </c>
      <c r="BP68" s="20" t="s">
        <v>36</v>
      </c>
      <c r="BQ68" s="37" t="s">
        <v>35</v>
      </c>
      <c r="BR68" s="20" t="s">
        <v>34</v>
      </c>
      <c r="BS68" s="19"/>
      <c r="BT68" s="19"/>
      <c r="BU68" s="23"/>
      <c r="BV68" s="23"/>
      <c r="BW68" s="23"/>
      <c r="BX68" s="23"/>
      <c r="BY68" s="23"/>
      <c r="BZ68" s="23"/>
    </row>
    <row r="69" spans="1:78" s="13" customFormat="1">
      <c r="A69" s="67" t="s">
        <v>101</v>
      </c>
      <c r="B69" s="62" t="s">
        <v>72</v>
      </c>
      <c r="C69" s="55"/>
      <c r="D69" s="14">
        <v>3403</v>
      </c>
      <c r="E69" s="14">
        <v>179</v>
      </c>
      <c r="F69" s="53">
        <f>E69/D69</f>
        <v>5.2600646488392598E-2</v>
      </c>
      <c r="G69" s="52"/>
      <c r="H69" s="52"/>
      <c r="I69" s="67" t="s">
        <v>101</v>
      </c>
      <c r="J69" s="55" t="s">
        <v>45</v>
      </c>
      <c r="K69" s="54">
        <v>2.4E-2</v>
      </c>
      <c r="L69" s="56">
        <f>AVERAGE(F188:F190)</f>
        <v>0.29953372335399414</v>
      </c>
      <c r="O69" s="67" t="s">
        <v>101</v>
      </c>
      <c r="P69" s="55" t="s">
        <v>45</v>
      </c>
      <c r="Q69" s="61">
        <f>K69/$K$70</f>
        <v>0.92307692307692313</v>
      </c>
      <c r="R69" s="61">
        <f>L69/$L$70</f>
        <v>3.804776230740452</v>
      </c>
      <c r="U69" s="14"/>
      <c r="V69" s="67" t="s">
        <v>103</v>
      </c>
      <c r="W69" s="69" t="s">
        <v>47</v>
      </c>
      <c r="X69" s="61">
        <v>0.93975903614457845</v>
      </c>
      <c r="Y69" s="61">
        <v>0.98186871612781723</v>
      </c>
      <c r="AC69" s="67"/>
      <c r="AD69" s="58"/>
      <c r="AE69" s="61"/>
      <c r="AF69" s="61"/>
      <c r="BF69" s="19"/>
      <c r="BG69" s="28" t="s">
        <v>30</v>
      </c>
      <c r="BH69" s="45">
        <v>0.28125</v>
      </c>
      <c r="BI69" s="20">
        <v>2.8125000000000001E-7</v>
      </c>
      <c r="BJ69" s="26">
        <v>90.560488111428612</v>
      </c>
      <c r="BK69" s="25">
        <v>90.239330167793611</v>
      </c>
      <c r="BL69" s="25">
        <v>-0.32115794363500072</v>
      </c>
      <c r="BM69" s="24">
        <v>0.10314242475986229</v>
      </c>
      <c r="BN69" s="19"/>
      <c r="BO69" s="19">
        <v>5.970109117110888</v>
      </c>
      <c r="BP69" s="36">
        <v>90.465422670622928</v>
      </c>
      <c r="BQ69" s="19">
        <v>6.9726605344720998</v>
      </c>
      <c r="BR69" s="19">
        <v>6.0968918255742741</v>
      </c>
      <c r="BS69" s="19"/>
      <c r="BT69" s="19"/>
      <c r="BU69" s="23"/>
      <c r="BV69" s="23"/>
      <c r="BW69" s="23"/>
      <c r="BX69" s="23"/>
      <c r="BY69" s="23"/>
      <c r="BZ69" s="23"/>
    </row>
    <row r="70" spans="1:78" s="13" customFormat="1">
      <c r="A70" s="67" t="s">
        <v>101</v>
      </c>
      <c r="B70" s="62" t="s">
        <v>72</v>
      </c>
      <c r="C70" s="55"/>
      <c r="D70" s="14">
        <v>4187</v>
      </c>
      <c r="E70" s="14">
        <v>171</v>
      </c>
      <c r="F70" s="53">
        <f>E70/D70</f>
        <v>4.0840697396704082E-2</v>
      </c>
      <c r="G70" s="52"/>
      <c r="H70" s="52"/>
      <c r="I70" s="67" t="s">
        <v>101</v>
      </c>
      <c r="J70" s="55" t="s">
        <v>47</v>
      </c>
      <c r="K70" s="54">
        <v>2.5999999999999999E-2</v>
      </c>
      <c r="L70" s="56">
        <f>AVERAGE(F191:F193)</f>
        <v>7.8725713468752803E-2</v>
      </c>
      <c r="O70" s="67" t="s">
        <v>101</v>
      </c>
      <c r="P70" s="55" t="s">
        <v>47</v>
      </c>
      <c r="Q70" s="61">
        <f>K70/$K$70</f>
        <v>1</v>
      </c>
      <c r="R70" s="61">
        <f>L70/$L$70</f>
        <v>1</v>
      </c>
      <c r="U70" s="14"/>
      <c r="V70" s="67" t="s">
        <v>101</v>
      </c>
      <c r="W70" s="68" t="s">
        <v>47</v>
      </c>
      <c r="X70" s="61">
        <v>1</v>
      </c>
      <c r="Y70" s="61">
        <v>1</v>
      </c>
      <c r="AC70" s="67"/>
      <c r="AD70" s="55"/>
      <c r="AE70" s="61"/>
      <c r="AF70" s="61"/>
      <c r="BF70" s="19"/>
      <c r="BG70" s="28" t="s">
        <v>30</v>
      </c>
      <c r="BH70" s="45">
        <v>0.2109375</v>
      </c>
      <c r="BI70" s="20">
        <v>2.1093749999999999E-7</v>
      </c>
      <c r="BJ70" s="26">
        <v>88.73185926999399</v>
      </c>
      <c r="BK70" s="25">
        <v>89.175666898384861</v>
      </c>
      <c r="BL70" s="25">
        <v>0.4438076283908714</v>
      </c>
      <c r="BM70" s="24">
        <v>0.1969652110179298</v>
      </c>
      <c r="BN70" s="19"/>
      <c r="BO70" s="19"/>
      <c r="BP70" s="19"/>
      <c r="BQ70" s="19"/>
      <c r="BR70" s="19"/>
      <c r="BS70" s="19"/>
      <c r="BT70" s="19"/>
      <c r="BU70" s="23"/>
      <c r="BV70" s="23"/>
      <c r="BW70" s="23"/>
      <c r="BX70" s="23"/>
      <c r="BY70" s="23"/>
      <c r="BZ70" s="23"/>
    </row>
    <row r="71" spans="1:78" s="13" customFormat="1" ht="15.75" thickBot="1">
      <c r="A71" s="63" t="s">
        <v>107</v>
      </c>
      <c r="B71" s="62" t="s">
        <v>48</v>
      </c>
      <c r="C71" s="55">
        <v>0.04</v>
      </c>
      <c r="D71" s="14">
        <v>3296</v>
      </c>
      <c r="E71" s="14">
        <v>1514</v>
      </c>
      <c r="F71" s="53">
        <f>E71/D71</f>
        <v>0.45934466019417475</v>
      </c>
      <c r="G71" s="52"/>
      <c r="H71" s="52"/>
      <c r="U71" s="14"/>
      <c r="BF71" s="19"/>
      <c r="BG71" s="28" t="s">
        <v>30</v>
      </c>
      <c r="BH71" s="45">
        <v>0.158203125</v>
      </c>
      <c r="BI71" s="20">
        <v>1.5820312500000001E-7</v>
      </c>
      <c r="BJ71" s="26">
        <v>80.467263677117046</v>
      </c>
      <c r="BK71" s="25">
        <v>83.520357887826023</v>
      </c>
      <c r="BL71" s="25">
        <v>3.0530942107089771</v>
      </c>
      <c r="BM71" s="24">
        <v>9.3213842594646721</v>
      </c>
      <c r="BN71" s="19"/>
      <c r="BO71" s="35" t="s">
        <v>33</v>
      </c>
      <c r="BP71" s="34">
        <f>SUM(BM67:BM86)</f>
        <v>64.000052796513131</v>
      </c>
      <c r="BQ71" s="19"/>
      <c r="BR71" s="19"/>
      <c r="BS71" s="19"/>
      <c r="BT71" s="19"/>
      <c r="BU71" s="23"/>
      <c r="BV71" s="23"/>
      <c r="BW71" s="23"/>
      <c r="BX71" s="23"/>
      <c r="BY71" s="23"/>
      <c r="BZ71" s="23"/>
    </row>
    <row r="72" spans="1:78" s="13" customFormat="1">
      <c r="A72" s="63" t="s">
        <v>107</v>
      </c>
      <c r="B72" s="62" t="s">
        <v>48</v>
      </c>
      <c r="C72" s="55"/>
      <c r="D72" s="14">
        <v>3363</v>
      </c>
      <c r="E72" s="14">
        <v>1778</v>
      </c>
      <c r="F72" s="53">
        <f>E72/D72</f>
        <v>0.52869461790068395</v>
      </c>
      <c r="G72" s="52"/>
      <c r="H72" s="52"/>
      <c r="U72" s="14"/>
      <c r="BF72" s="19"/>
      <c r="BG72" s="28" t="s">
        <v>30</v>
      </c>
      <c r="BH72" s="45">
        <v>0.11865234375</v>
      </c>
      <c r="BI72" s="20">
        <v>1.1865234375E-7</v>
      </c>
      <c r="BJ72" s="26">
        <v>63.639918094498974</v>
      </c>
      <c r="BK72" s="25">
        <v>61.654177597326992</v>
      </c>
      <c r="BL72" s="25">
        <v>-1.9857404971719816</v>
      </c>
      <c r="BM72" s="24">
        <v>3.943165322108829</v>
      </c>
      <c r="BN72" s="19"/>
      <c r="BO72" s="19"/>
      <c r="BP72" s="19"/>
      <c r="BQ72" s="19"/>
      <c r="BR72" s="33" t="s">
        <v>32</v>
      </c>
      <c r="BS72" s="19"/>
      <c r="BT72" s="19"/>
      <c r="BU72" s="23"/>
      <c r="BV72" s="23"/>
      <c r="BW72" s="23"/>
      <c r="BX72" s="23"/>
      <c r="BY72" s="23"/>
      <c r="BZ72" s="23"/>
    </row>
    <row r="73" spans="1:78" s="13" customFormat="1" ht="15.75" thickBot="1">
      <c r="A73" s="63" t="s">
        <v>107</v>
      </c>
      <c r="B73" s="62" t="s">
        <v>48</v>
      </c>
      <c r="C73" s="55"/>
      <c r="D73" s="14">
        <v>3253</v>
      </c>
      <c r="E73" s="14">
        <v>1511</v>
      </c>
      <c r="F73" s="53">
        <f>E73/D73</f>
        <v>0.4644943129418998</v>
      </c>
      <c r="G73" s="52"/>
      <c r="H73" s="52"/>
      <c r="U73" s="14"/>
      <c r="BF73" s="19"/>
      <c r="BG73" s="28" t="s">
        <v>30</v>
      </c>
      <c r="BH73" s="45">
        <v>8.89892578125E-2</v>
      </c>
      <c r="BI73" s="20">
        <v>8.8989257812500006E-8</v>
      </c>
      <c r="BJ73" s="26">
        <v>26.245453757279911</v>
      </c>
      <c r="BK73" s="25">
        <v>27.150612571389104</v>
      </c>
      <c r="BL73" s="25">
        <v>0.90515881410919263</v>
      </c>
      <c r="BM73" s="24">
        <v>0.81931247875955993</v>
      </c>
      <c r="BN73" s="19"/>
      <c r="BO73" s="32" t="s">
        <v>31</v>
      </c>
      <c r="BP73" s="31">
        <f>POWER(10,-BQ69)*1000000</f>
        <v>0.10649751289338737</v>
      </c>
      <c r="BQ73" s="25">
        <f>ROUND(BR73,2)</f>
        <v>0.11</v>
      </c>
      <c r="BR73" s="30">
        <f>10^((1/BR69)*(LOG(((BO69-BP69)/(50-BP69)-1),10)-BR69*LOG((1/(10^(-BQ69))),10)))*1000000</f>
        <v>0.10798239210749583</v>
      </c>
      <c r="BS73" s="19"/>
      <c r="BT73" s="19"/>
      <c r="BU73" s="23"/>
      <c r="BV73" s="23"/>
      <c r="BW73" s="23"/>
      <c r="BX73" s="23"/>
      <c r="BY73" s="23"/>
      <c r="BZ73" s="23"/>
    </row>
    <row r="74" spans="1:78" s="13" customFormat="1">
      <c r="A74" s="63" t="s">
        <v>107</v>
      </c>
      <c r="B74" s="62" t="s">
        <v>71</v>
      </c>
      <c r="C74" s="55">
        <v>0.03</v>
      </c>
      <c r="D74" s="14">
        <v>4349</v>
      </c>
      <c r="E74" s="65" t="s">
        <v>108</v>
      </c>
      <c r="F74" s="65" t="s">
        <v>108</v>
      </c>
      <c r="G74" s="52"/>
      <c r="H74" s="52"/>
      <c r="U74" s="14"/>
      <c r="BF74" s="19"/>
      <c r="BG74" s="28" t="s">
        <v>30</v>
      </c>
      <c r="BH74" s="45">
        <v>6.6741943359375E-2</v>
      </c>
      <c r="BI74" s="20">
        <v>6.6741943359375004E-8</v>
      </c>
      <c r="BJ74" s="26">
        <v>9.5829891071023461</v>
      </c>
      <c r="BK74" s="25">
        <v>10.594773517197041</v>
      </c>
      <c r="BL74" s="25">
        <v>1.0117844100946947</v>
      </c>
      <c r="BM74" s="24">
        <v>1.0237076925106692</v>
      </c>
      <c r="BN74" s="19"/>
      <c r="BO74" s="29"/>
      <c r="BP74" s="25"/>
      <c r="BQ74" s="19"/>
      <c r="BR74" s="19"/>
      <c r="BS74" s="19"/>
      <c r="BT74" s="19"/>
      <c r="BU74" s="23"/>
      <c r="BV74" s="23"/>
      <c r="BW74" s="23"/>
      <c r="BX74" s="23"/>
      <c r="BY74" s="23"/>
      <c r="BZ74" s="23"/>
    </row>
    <row r="75" spans="1:78" s="13" customFormat="1">
      <c r="A75" s="63" t="s">
        <v>107</v>
      </c>
      <c r="B75" s="62" t="s">
        <v>71</v>
      </c>
      <c r="C75" s="55"/>
      <c r="D75" s="14">
        <v>4252</v>
      </c>
      <c r="E75" s="14">
        <v>151</v>
      </c>
      <c r="F75" s="53">
        <f>E75/D75</f>
        <v>3.551269990592662E-2</v>
      </c>
      <c r="G75" s="52"/>
      <c r="H75" s="52"/>
      <c r="U75" s="14"/>
      <c r="BF75" s="19"/>
      <c r="BG75" s="28" t="s">
        <v>30</v>
      </c>
      <c r="BH75" s="45">
        <v>5.005645751953125E-2</v>
      </c>
      <c r="BI75" s="20">
        <v>5.005645751953125E-8</v>
      </c>
      <c r="BJ75" s="26">
        <v>8.0343104301807244</v>
      </c>
      <c r="BK75" s="25">
        <v>6.8085198482850728</v>
      </c>
      <c r="BL75" s="25">
        <v>-1.2257905818956516</v>
      </c>
      <c r="BM75" s="24">
        <v>1.5025625506640801</v>
      </c>
      <c r="BN75" s="19"/>
      <c r="BO75" s="19"/>
      <c r="BP75" s="19"/>
      <c r="BQ75" s="19"/>
      <c r="BR75" s="19"/>
      <c r="BS75" s="19"/>
      <c r="BT75" s="19"/>
      <c r="BU75" s="23"/>
      <c r="BV75" s="23"/>
      <c r="BW75" s="23"/>
      <c r="BX75" s="23"/>
      <c r="BY75" s="23"/>
      <c r="BZ75" s="23"/>
    </row>
    <row r="76" spans="1:78" s="13" customFormat="1">
      <c r="A76" s="63" t="s">
        <v>107</v>
      </c>
      <c r="B76" s="62" t="s">
        <v>71</v>
      </c>
      <c r="C76" s="55"/>
      <c r="D76" s="14">
        <v>4448</v>
      </c>
      <c r="E76" s="14">
        <v>111</v>
      </c>
      <c r="F76" s="53">
        <f>E76/D76</f>
        <v>2.4955035971223023E-2</v>
      </c>
      <c r="G76" s="52"/>
      <c r="H76" s="52"/>
      <c r="U76" s="14"/>
      <c r="BF76" s="19"/>
      <c r="BG76" s="28" t="s">
        <v>30</v>
      </c>
      <c r="BH76" s="45">
        <v>3.7542343139648438E-2</v>
      </c>
      <c r="BI76" s="20">
        <v>3.7542343139648436E-8</v>
      </c>
      <c r="BJ76" s="26">
        <v>0</v>
      </c>
      <c r="BK76" s="25">
        <v>6.0392327716037357</v>
      </c>
      <c r="BL76" s="25">
        <v>6.0392327716037357</v>
      </c>
      <c r="BM76" s="24">
        <v>36.472332469612539</v>
      </c>
      <c r="BN76" s="19"/>
      <c r="BO76" s="19"/>
      <c r="BP76" s="19"/>
      <c r="BQ76" s="19"/>
      <c r="BR76" s="19"/>
      <c r="BS76" s="19"/>
      <c r="BT76" s="19"/>
      <c r="BU76" s="23"/>
      <c r="BV76" s="23"/>
      <c r="BW76" s="23"/>
      <c r="BX76" s="23"/>
      <c r="BY76" s="23"/>
      <c r="BZ76" s="23"/>
    </row>
    <row r="77" spans="1:78" s="13" customFormat="1">
      <c r="A77" s="63" t="s">
        <v>107</v>
      </c>
      <c r="B77" s="62" t="s">
        <v>70</v>
      </c>
      <c r="C77" s="55">
        <v>0.03</v>
      </c>
      <c r="D77" s="14">
        <v>3185</v>
      </c>
      <c r="E77" s="65" t="s">
        <v>108</v>
      </c>
      <c r="F77" s="65" t="s">
        <v>108</v>
      </c>
      <c r="G77" s="52"/>
      <c r="H77" s="52"/>
      <c r="U77" s="14"/>
      <c r="BF77" s="19"/>
      <c r="BG77" s="28" t="s">
        <v>30</v>
      </c>
      <c r="BH77" s="45">
        <v>2.8156757354736328E-2</v>
      </c>
      <c r="BI77" s="20">
        <v>2.8156757354736327E-8</v>
      </c>
      <c r="BJ77" s="26">
        <v>1.4606838993768467</v>
      </c>
      <c r="BK77" s="25">
        <v>2.9458642992382948</v>
      </c>
      <c r="BL77" s="25">
        <v>1.4851803998614481</v>
      </c>
      <c r="BM77" s="24">
        <v>2.2057608201326109</v>
      </c>
      <c r="BN77" s="19"/>
      <c r="BO77" s="19"/>
      <c r="BP77" s="19"/>
      <c r="BQ77" s="19"/>
      <c r="BR77" s="19"/>
      <c r="BS77" s="19"/>
      <c r="BT77" s="19"/>
      <c r="BU77" s="23"/>
      <c r="BV77" s="23"/>
      <c r="BW77" s="23"/>
      <c r="BX77" s="23"/>
      <c r="BY77" s="23"/>
      <c r="BZ77" s="23"/>
    </row>
    <row r="78" spans="1:78" s="13" customFormat="1">
      <c r="A78" s="63" t="s">
        <v>107</v>
      </c>
      <c r="B78" s="62" t="s">
        <v>70</v>
      </c>
      <c r="C78" s="55"/>
      <c r="D78" s="14">
        <v>2983</v>
      </c>
      <c r="E78" s="14">
        <v>38</v>
      </c>
      <c r="F78" s="53">
        <f t="shared" ref="F78:F91" si="8">E78/D78</f>
        <v>1.2738853503184714E-2</v>
      </c>
      <c r="G78" s="52"/>
      <c r="H78" s="52"/>
      <c r="U78" s="14"/>
      <c r="BF78" s="19"/>
      <c r="BG78" s="28" t="s">
        <v>30</v>
      </c>
      <c r="BH78" s="45">
        <v>2.1117568016052246E-2</v>
      </c>
      <c r="BI78" s="20">
        <v>2.1117568016052246E-8</v>
      </c>
      <c r="BJ78" s="26">
        <v>0</v>
      </c>
      <c r="BK78" s="25">
        <v>1.5956160857768253</v>
      </c>
      <c r="BL78" s="25">
        <v>1.5956160857768253</v>
      </c>
      <c r="BM78" s="24">
        <v>2.5459906931897573</v>
      </c>
      <c r="BN78" s="19"/>
      <c r="BO78" s="19"/>
      <c r="BP78" s="19"/>
      <c r="BQ78" s="19"/>
      <c r="BR78" s="19"/>
      <c r="BS78" s="19"/>
      <c r="BT78" s="19"/>
      <c r="BU78" s="23"/>
      <c r="BV78" s="23"/>
      <c r="BW78" s="23"/>
      <c r="BX78" s="23"/>
      <c r="BY78" s="23"/>
      <c r="BZ78" s="23"/>
    </row>
    <row r="79" spans="1:78" s="13" customFormat="1">
      <c r="A79" s="63" t="s">
        <v>107</v>
      </c>
      <c r="B79" s="62" t="s">
        <v>70</v>
      </c>
      <c r="C79" s="55"/>
      <c r="D79" s="14">
        <v>3119</v>
      </c>
      <c r="E79" s="14">
        <v>41</v>
      </c>
      <c r="F79" s="53">
        <f t="shared" si="8"/>
        <v>1.3145238858608528E-2</v>
      </c>
      <c r="G79" s="52"/>
      <c r="H79" s="52"/>
      <c r="U79" s="14"/>
      <c r="BF79" s="19"/>
      <c r="BG79" s="28" t="s">
        <v>30</v>
      </c>
      <c r="BH79" s="45">
        <v>1.5838176012039185E-2</v>
      </c>
      <c r="BI79" s="20">
        <v>1.5838176012039186E-8</v>
      </c>
      <c r="BJ79" s="26">
        <v>0</v>
      </c>
      <c r="BK79" s="25">
        <v>1.022585581847963</v>
      </c>
      <c r="BL79" s="25">
        <v>1.022585581847963</v>
      </c>
      <c r="BM79" s="24">
        <v>1.0456812722033371</v>
      </c>
      <c r="BN79" s="19"/>
      <c r="BO79" s="19"/>
      <c r="BP79" s="19"/>
      <c r="BQ79" s="19"/>
      <c r="BR79" s="19"/>
      <c r="BS79" s="19"/>
      <c r="BT79" s="19"/>
      <c r="BU79" s="23"/>
      <c r="BV79" s="23"/>
      <c r="BW79" s="23"/>
      <c r="BX79" s="23"/>
      <c r="BY79" s="23"/>
      <c r="BZ79" s="23"/>
    </row>
    <row r="80" spans="1:78" s="13" customFormat="1">
      <c r="A80" s="63" t="s">
        <v>107</v>
      </c>
      <c r="B80" s="62" t="s">
        <v>78</v>
      </c>
      <c r="C80" s="55">
        <v>2.4E-2</v>
      </c>
      <c r="D80" s="14">
        <v>3869</v>
      </c>
      <c r="E80" s="14">
        <v>456</v>
      </c>
      <c r="F80" s="53">
        <f t="shared" si="8"/>
        <v>0.11785991212199534</v>
      </c>
      <c r="G80" s="52"/>
      <c r="H80" s="52"/>
      <c r="U80" s="14"/>
      <c r="BF80" s="19"/>
      <c r="BG80" s="28" t="s">
        <v>30</v>
      </c>
      <c r="BH80" s="45">
        <v>1.1878632009029388E-2</v>
      </c>
      <c r="BI80" s="20">
        <v>1.1878632009029388E-8</v>
      </c>
      <c r="BJ80" s="26">
        <v>0</v>
      </c>
      <c r="BK80" s="25">
        <v>0.782307188567259</v>
      </c>
      <c r="BL80" s="25">
        <v>0.782307188567259</v>
      </c>
      <c r="BM80" s="24">
        <v>0.61200453728400894</v>
      </c>
      <c r="BN80" s="19"/>
      <c r="BO80" s="19"/>
      <c r="BP80" s="19"/>
      <c r="BQ80" s="19"/>
      <c r="BR80" s="19"/>
      <c r="BS80" s="19"/>
      <c r="BT80" s="19"/>
      <c r="BU80" s="23"/>
      <c r="BV80" s="23"/>
      <c r="BW80" s="23"/>
      <c r="BX80" s="23"/>
      <c r="BY80" s="23"/>
      <c r="BZ80" s="23"/>
    </row>
    <row r="81" spans="1:78" s="13" customFormat="1">
      <c r="A81" s="63" t="s">
        <v>107</v>
      </c>
      <c r="B81" s="62" t="s">
        <v>78</v>
      </c>
      <c r="C81" s="55"/>
      <c r="D81" s="14">
        <v>3729</v>
      </c>
      <c r="E81" s="14">
        <v>490</v>
      </c>
      <c r="F81" s="53">
        <f t="shared" si="8"/>
        <v>0.13140252078305176</v>
      </c>
      <c r="G81" s="52"/>
      <c r="H81" s="52"/>
      <c r="U81" s="14"/>
      <c r="BF81" s="19"/>
      <c r="BG81" s="28" t="s">
        <v>30</v>
      </c>
      <c r="BH81" s="45">
        <v>8.9089740067720413E-3</v>
      </c>
      <c r="BI81" s="20">
        <v>8.9089740067720405E-9</v>
      </c>
      <c r="BJ81" s="26">
        <v>0</v>
      </c>
      <c r="BK81" s="25">
        <v>0.68206461062774792</v>
      </c>
      <c r="BL81" s="25">
        <v>0.68206461062774792</v>
      </c>
      <c r="BM81" s="24">
        <v>0.46521213307078141</v>
      </c>
      <c r="BN81" s="19"/>
      <c r="BO81" s="19"/>
      <c r="BP81" s="19"/>
      <c r="BQ81" s="19"/>
      <c r="BR81" s="19"/>
      <c r="BS81" s="19"/>
      <c r="BT81" s="19"/>
      <c r="BU81" s="23"/>
      <c r="BV81" s="23"/>
      <c r="BW81" s="23"/>
      <c r="BX81" s="23"/>
      <c r="BY81" s="23"/>
      <c r="BZ81" s="23"/>
    </row>
    <row r="82" spans="1:78" s="13" customFormat="1">
      <c r="A82" s="63" t="s">
        <v>107</v>
      </c>
      <c r="B82" s="62" t="s">
        <v>78</v>
      </c>
      <c r="C82" s="55"/>
      <c r="D82" s="14">
        <v>3735</v>
      </c>
      <c r="E82" s="14">
        <v>449</v>
      </c>
      <c r="F82" s="53">
        <f t="shared" si="8"/>
        <v>0.12021419009370816</v>
      </c>
      <c r="G82" s="52"/>
      <c r="H82" s="52"/>
      <c r="U82" s="14"/>
      <c r="BF82" s="19"/>
      <c r="BG82" s="28" t="s">
        <v>30</v>
      </c>
      <c r="BH82" s="45">
        <v>6.681730505079031E-3</v>
      </c>
      <c r="BI82" s="20">
        <v>6.6817305050790312E-9</v>
      </c>
      <c r="BJ82" s="26">
        <v>0</v>
      </c>
      <c r="BK82" s="25">
        <v>0.64033245912665393</v>
      </c>
      <c r="BL82" s="25">
        <v>0.64033245912665393</v>
      </c>
      <c r="BM82" s="24">
        <v>0.41002565821118792</v>
      </c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</row>
    <row r="83" spans="1:78" s="13" customFormat="1">
      <c r="A83" s="63" t="s">
        <v>107</v>
      </c>
      <c r="B83" s="62" t="s">
        <v>77</v>
      </c>
      <c r="C83" s="55">
        <v>3.4000000000000002E-2</v>
      </c>
      <c r="D83" s="14">
        <v>4388</v>
      </c>
      <c r="E83" s="14">
        <v>213</v>
      </c>
      <c r="F83" s="53">
        <f t="shared" si="8"/>
        <v>4.8541476754785783E-2</v>
      </c>
      <c r="G83" s="52"/>
      <c r="H83" s="52"/>
      <c r="U83" s="14"/>
      <c r="BF83" s="19"/>
      <c r="BG83" s="28" t="s">
        <v>30</v>
      </c>
      <c r="BH83" s="45">
        <v>5.0112978788092732E-3</v>
      </c>
      <c r="BI83" s="20">
        <v>5.011297878809273E-9</v>
      </c>
      <c r="BJ83" s="26">
        <v>0</v>
      </c>
      <c r="BK83" s="25">
        <v>0.62297418613864863</v>
      </c>
      <c r="BL83" s="25">
        <v>0.62297418613864863</v>
      </c>
      <c r="BM83" s="24">
        <v>0.38809683659511163</v>
      </c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</row>
    <row r="84" spans="1:78" s="13" customFormat="1">
      <c r="A84" s="63" t="s">
        <v>107</v>
      </c>
      <c r="B84" s="62" t="s">
        <v>77</v>
      </c>
      <c r="C84" s="55"/>
      <c r="D84" s="14">
        <v>4609</v>
      </c>
      <c r="E84" s="14">
        <v>192</v>
      </c>
      <c r="F84" s="53">
        <f t="shared" si="8"/>
        <v>4.1657626383163379E-2</v>
      </c>
      <c r="G84" s="52"/>
      <c r="H84" s="52"/>
      <c r="U84" s="14"/>
      <c r="BF84" s="19"/>
      <c r="BG84" s="28" t="s">
        <v>30</v>
      </c>
      <c r="BH84" s="45">
        <v>3.7584734091069549E-3</v>
      </c>
      <c r="BI84" s="20">
        <v>3.758473409106955E-9</v>
      </c>
      <c r="BJ84" s="26">
        <v>0</v>
      </c>
      <c r="BK84" s="25">
        <v>0.61575674943000536</v>
      </c>
      <c r="BL84" s="25">
        <v>0.61575674943000536</v>
      </c>
      <c r="BM84" s="24">
        <v>0.37915637446860639</v>
      </c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</row>
    <row r="85" spans="1:78" s="13" customFormat="1">
      <c r="A85" s="63" t="s">
        <v>107</v>
      </c>
      <c r="B85" s="62" t="s">
        <v>77</v>
      </c>
      <c r="C85" s="55"/>
      <c r="D85" s="14">
        <v>4470</v>
      </c>
      <c r="E85" s="14">
        <v>207</v>
      </c>
      <c r="F85" s="53">
        <f t="shared" si="8"/>
        <v>4.6308724832214765E-2</v>
      </c>
      <c r="G85" s="52"/>
      <c r="H85" s="52"/>
      <c r="U85" s="14"/>
      <c r="BF85" s="19"/>
      <c r="BG85" s="28" t="s">
        <v>30</v>
      </c>
      <c r="BH85" s="45">
        <v>2.8188550568302162E-3</v>
      </c>
      <c r="BI85" s="20">
        <v>2.818855056830216E-9</v>
      </c>
      <c r="BJ85" s="26">
        <v>0</v>
      </c>
      <c r="BK85" s="25">
        <v>0.61275625223996144</v>
      </c>
      <c r="BL85" s="25">
        <v>0.61275625223996144</v>
      </c>
      <c r="BM85" s="24">
        <v>0.37547022465916324</v>
      </c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</row>
    <row r="86" spans="1:78" s="13" customFormat="1">
      <c r="A86" s="63" t="s">
        <v>107</v>
      </c>
      <c r="B86" s="62" t="s">
        <v>76</v>
      </c>
      <c r="C86" s="55">
        <v>2.5999999999999999E-2</v>
      </c>
      <c r="D86" s="14">
        <v>4983</v>
      </c>
      <c r="E86" s="14">
        <v>210</v>
      </c>
      <c r="F86" s="53">
        <f t="shared" si="8"/>
        <v>4.2143287176399757E-2</v>
      </c>
      <c r="G86" s="52"/>
      <c r="H86" s="52"/>
      <c r="U86" s="14"/>
      <c r="BF86" s="19"/>
      <c r="BG86" s="28" t="s">
        <v>30</v>
      </c>
      <c r="BH86" s="45">
        <v>0</v>
      </c>
      <c r="BI86" s="20">
        <v>0</v>
      </c>
      <c r="BJ86" s="26">
        <v>0</v>
      </c>
      <c r="BK86" s="25">
        <v>0.61062157555790009</v>
      </c>
      <c r="BL86" s="25">
        <v>0.61062157555790009</v>
      </c>
      <c r="BM86" s="24">
        <v>0.3728587085368123</v>
      </c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</row>
    <row r="87" spans="1:78" s="13" customFormat="1">
      <c r="A87" s="63" t="s">
        <v>107</v>
      </c>
      <c r="B87" s="62" t="s">
        <v>76</v>
      </c>
      <c r="C87" s="55"/>
      <c r="D87" s="14">
        <v>4663</v>
      </c>
      <c r="E87" s="14">
        <v>224</v>
      </c>
      <c r="F87" s="53">
        <f t="shared" si="8"/>
        <v>4.8037743941668452E-2</v>
      </c>
      <c r="G87" s="52"/>
      <c r="H87" s="52"/>
      <c r="U87" s="14"/>
      <c r="BF87" s="19"/>
      <c r="BG87" s="19"/>
      <c r="BH87" s="19"/>
      <c r="BI87" s="19"/>
      <c r="BJ87" s="44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</row>
    <row r="88" spans="1:78" s="13" customFormat="1">
      <c r="A88" s="63" t="s">
        <v>107</v>
      </c>
      <c r="B88" s="62" t="s">
        <v>76</v>
      </c>
      <c r="C88" s="55"/>
      <c r="D88" s="14">
        <v>4820</v>
      </c>
      <c r="E88" s="14">
        <v>264</v>
      </c>
      <c r="F88" s="53">
        <f t="shared" si="8"/>
        <v>5.4771784232365145E-2</v>
      </c>
      <c r="G88" s="52"/>
      <c r="H88" s="52"/>
      <c r="U88" s="14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</row>
    <row r="89" spans="1:78" s="13" customFormat="1">
      <c r="A89" s="63" t="s">
        <v>107</v>
      </c>
      <c r="B89" s="62" t="s">
        <v>75</v>
      </c>
      <c r="C89" s="55">
        <v>3.1E-2</v>
      </c>
      <c r="D89" s="14">
        <v>3862</v>
      </c>
      <c r="E89" s="14">
        <v>255</v>
      </c>
      <c r="F89" s="53">
        <f t="shared" si="8"/>
        <v>6.602796478508545E-2</v>
      </c>
      <c r="G89" s="52"/>
      <c r="H89" s="52"/>
      <c r="U89" s="14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</row>
    <row r="90" spans="1:78" s="13" customFormat="1">
      <c r="A90" s="63" t="s">
        <v>107</v>
      </c>
      <c r="B90" s="62" t="s">
        <v>75</v>
      </c>
      <c r="C90" s="55"/>
      <c r="D90" s="14">
        <v>3896</v>
      </c>
      <c r="E90" s="14">
        <v>326</v>
      </c>
      <c r="F90" s="53">
        <f t="shared" si="8"/>
        <v>8.3675564681724851E-2</v>
      </c>
      <c r="G90" s="52"/>
      <c r="H90" s="52"/>
      <c r="U90" s="14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</row>
    <row r="91" spans="1:78" s="13" customFormat="1">
      <c r="A91" s="63" t="s">
        <v>107</v>
      </c>
      <c r="B91" s="62" t="s">
        <v>75</v>
      </c>
      <c r="C91" s="55"/>
      <c r="D91" s="14">
        <v>4071</v>
      </c>
      <c r="E91" s="14">
        <v>212</v>
      </c>
      <c r="F91" s="53">
        <f t="shared" si="8"/>
        <v>5.2075657086710879E-2</v>
      </c>
      <c r="G91" s="52"/>
      <c r="H91" s="52"/>
      <c r="U91" s="14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</row>
    <row r="92" spans="1:78" s="13" customFormat="1">
      <c r="A92" s="63" t="s">
        <v>107</v>
      </c>
      <c r="B92" s="62" t="s">
        <v>74</v>
      </c>
      <c r="C92" s="55">
        <v>2.7E-2</v>
      </c>
      <c r="D92" s="14">
        <v>2877</v>
      </c>
      <c r="E92" s="65" t="s">
        <v>108</v>
      </c>
      <c r="F92" s="65" t="s">
        <v>108</v>
      </c>
      <c r="G92" s="52"/>
      <c r="H92" s="52"/>
      <c r="U92" s="14"/>
      <c r="BF92" s="19"/>
      <c r="BG92" s="19"/>
      <c r="BH92" s="19"/>
      <c r="BI92" s="21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</row>
    <row r="93" spans="1:78" s="13" customFormat="1">
      <c r="A93" s="63" t="s">
        <v>107</v>
      </c>
      <c r="B93" s="62" t="s">
        <v>74</v>
      </c>
      <c r="C93" s="55"/>
      <c r="D93" s="14">
        <v>2797</v>
      </c>
      <c r="E93" s="14">
        <v>280</v>
      </c>
      <c r="F93" s="53">
        <f>E93/D93</f>
        <v>0.10010725777618877</v>
      </c>
      <c r="G93" s="52"/>
      <c r="H93" s="52"/>
      <c r="U93" s="14"/>
      <c r="BF93" s="19"/>
      <c r="BG93" s="39"/>
      <c r="BH93" s="39"/>
      <c r="BI93" s="39"/>
      <c r="BJ93" s="38" t="s">
        <v>46</v>
      </c>
      <c r="BK93" s="39"/>
      <c r="BL93" s="39"/>
      <c r="BM93" s="3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</row>
    <row r="94" spans="1:78" s="13" customFormat="1">
      <c r="A94" s="63" t="s">
        <v>107</v>
      </c>
      <c r="B94" s="62" t="s">
        <v>74</v>
      </c>
      <c r="C94" s="55"/>
      <c r="D94" s="14">
        <v>3331</v>
      </c>
      <c r="E94" s="14">
        <v>336</v>
      </c>
      <c r="F94" s="53">
        <f>E94/D94</f>
        <v>0.10087060942659862</v>
      </c>
      <c r="G94" s="52"/>
      <c r="H94" s="52"/>
      <c r="U94" s="14"/>
      <c r="BF94" s="46" t="s">
        <v>109</v>
      </c>
      <c r="BG94" s="39" t="s">
        <v>44</v>
      </c>
      <c r="BH94" s="38" t="s">
        <v>43</v>
      </c>
      <c r="BI94" s="38" t="s">
        <v>42</v>
      </c>
      <c r="BJ94" s="38" t="s">
        <v>41</v>
      </c>
      <c r="BK94" s="38" t="s">
        <v>40</v>
      </c>
      <c r="BL94" s="38" t="s">
        <v>39</v>
      </c>
      <c r="BM94" s="38" t="s">
        <v>38</v>
      </c>
      <c r="BN94" s="19"/>
      <c r="BO94" s="19"/>
      <c r="BP94" s="19"/>
      <c r="BQ94" s="19"/>
      <c r="BR94" s="19"/>
      <c r="BS94" s="19"/>
      <c r="BT94" s="20"/>
      <c r="BU94" s="19"/>
      <c r="BV94" s="19"/>
      <c r="BW94" s="19"/>
      <c r="BX94" s="19"/>
      <c r="BY94" s="19"/>
      <c r="BZ94" s="19"/>
    </row>
    <row r="95" spans="1:78" s="13" customFormat="1">
      <c r="A95" s="63" t="s">
        <v>107</v>
      </c>
      <c r="B95" s="62" t="s">
        <v>73</v>
      </c>
      <c r="C95" s="55">
        <v>1.9E-2</v>
      </c>
      <c r="D95" s="14">
        <v>3509</v>
      </c>
      <c r="E95" s="65" t="s">
        <v>108</v>
      </c>
      <c r="F95" s="65" t="s">
        <v>108</v>
      </c>
      <c r="G95" s="52"/>
      <c r="H95" s="52"/>
      <c r="U95" s="14"/>
      <c r="BF95" s="19"/>
      <c r="BG95" s="28" t="s">
        <v>30</v>
      </c>
      <c r="BH95" s="45">
        <v>0.5</v>
      </c>
      <c r="BI95" s="20">
        <v>4.9999999999999998E-7</v>
      </c>
      <c r="BJ95" s="26">
        <v>86.758161385346739</v>
      </c>
      <c r="BK95" s="25">
        <v>88.176420700728684</v>
      </c>
      <c r="BL95" s="25">
        <v>1.4182593153819454</v>
      </c>
      <c r="BM95" s="24">
        <v>2.0114594856676646</v>
      </c>
      <c r="BN95" s="19"/>
      <c r="BO95" s="19"/>
      <c r="BP95" s="19"/>
      <c r="BQ95" s="19"/>
      <c r="BR95" s="19"/>
      <c r="BS95" s="19"/>
      <c r="BT95" s="19"/>
      <c r="BU95" s="23"/>
      <c r="BV95" s="23"/>
      <c r="BW95" s="23"/>
      <c r="BX95" s="23"/>
      <c r="BY95" s="23"/>
      <c r="BZ95" s="23"/>
    </row>
    <row r="96" spans="1:78" s="13" customFormat="1">
      <c r="A96" s="63" t="s">
        <v>107</v>
      </c>
      <c r="B96" s="62" t="s">
        <v>73</v>
      </c>
      <c r="C96" s="55"/>
      <c r="D96" s="14">
        <v>3508</v>
      </c>
      <c r="E96" s="14">
        <v>672</v>
      </c>
      <c r="F96" s="53">
        <f t="shared" ref="F96:F103" si="9">E96/D96</f>
        <v>0.19156214367160776</v>
      </c>
      <c r="G96" s="52"/>
      <c r="H96" s="52"/>
      <c r="U96" s="14"/>
      <c r="BF96" s="19"/>
      <c r="BG96" s="28" t="s">
        <v>30</v>
      </c>
      <c r="BH96" s="45">
        <v>0.375</v>
      </c>
      <c r="BI96" s="20">
        <v>3.7500000000000001E-7</v>
      </c>
      <c r="BJ96" s="26">
        <v>89.316486666302566</v>
      </c>
      <c r="BK96" s="25">
        <v>88.029356923786935</v>
      </c>
      <c r="BL96" s="25">
        <v>-1.2871297425156314</v>
      </c>
      <c r="BM96" s="24">
        <v>1.6567029740683556</v>
      </c>
      <c r="BN96" s="19"/>
      <c r="BO96" s="20" t="s">
        <v>37</v>
      </c>
      <c r="BP96" s="20" t="s">
        <v>36</v>
      </c>
      <c r="BQ96" s="37" t="s">
        <v>35</v>
      </c>
      <c r="BR96" s="20" t="s">
        <v>34</v>
      </c>
      <c r="BS96" s="19"/>
      <c r="BT96" s="19"/>
      <c r="BU96" s="23"/>
      <c r="BV96" s="23"/>
      <c r="BW96" s="23"/>
      <c r="BX96" s="23"/>
      <c r="BY96" s="23"/>
      <c r="BZ96" s="23"/>
    </row>
    <row r="97" spans="1:78" s="13" customFormat="1">
      <c r="A97" s="63" t="s">
        <v>107</v>
      </c>
      <c r="B97" s="62" t="s">
        <v>73</v>
      </c>
      <c r="C97" s="55"/>
      <c r="D97" s="14">
        <v>4043</v>
      </c>
      <c r="E97" s="14">
        <v>445</v>
      </c>
      <c r="F97" s="53">
        <f t="shared" si="9"/>
        <v>0.11006678209250556</v>
      </c>
      <c r="G97" s="52"/>
      <c r="H97" s="52"/>
      <c r="U97" s="14"/>
      <c r="BF97" s="19"/>
      <c r="BG97" s="28" t="s">
        <v>30</v>
      </c>
      <c r="BH97" s="45">
        <v>0.28125</v>
      </c>
      <c r="BI97" s="20">
        <v>2.8125000000000001E-7</v>
      </c>
      <c r="BJ97" s="26">
        <v>87.652896102369382</v>
      </c>
      <c r="BK97" s="25">
        <v>87.534715961478511</v>
      </c>
      <c r="BL97" s="25">
        <v>-0.11818014089087114</v>
      </c>
      <c r="BM97" s="24">
        <v>1.3966545700986153E-2</v>
      </c>
      <c r="BN97" s="19"/>
      <c r="BO97" s="19">
        <v>16.491801284752729</v>
      </c>
      <c r="BP97" s="36">
        <v>88.238034521277484</v>
      </c>
      <c r="BQ97" s="19">
        <v>7.0227902862141161</v>
      </c>
      <c r="BR97" s="19">
        <v>4.2475983849982599</v>
      </c>
      <c r="BS97" s="19"/>
      <c r="BT97" s="19"/>
      <c r="BU97" s="23"/>
      <c r="BV97" s="23"/>
      <c r="BW97" s="23"/>
      <c r="BX97" s="23"/>
      <c r="BY97" s="23"/>
      <c r="BZ97" s="23"/>
    </row>
    <row r="98" spans="1:78" s="13" customFormat="1">
      <c r="A98" s="63" t="s">
        <v>107</v>
      </c>
      <c r="B98" s="62" t="s">
        <v>45</v>
      </c>
      <c r="C98" s="55">
        <v>2.3E-2</v>
      </c>
      <c r="D98" s="14">
        <v>5312</v>
      </c>
      <c r="E98" s="14">
        <v>2491</v>
      </c>
      <c r="F98" s="53">
        <f t="shared" si="9"/>
        <v>0.46893825301204817</v>
      </c>
      <c r="G98" s="52"/>
      <c r="H98" s="52"/>
      <c r="U98" s="14"/>
      <c r="BF98" s="19"/>
      <c r="BG98" s="28" t="s">
        <v>30</v>
      </c>
      <c r="BH98" s="45">
        <v>0.2109375</v>
      </c>
      <c r="BI98" s="20">
        <v>2.1093749999999999E-7</v>
      </c>
      <c r="BJ98" s="26">
        <v>85.979440461540051</v>
      </c>
      <c r="BK98" s="25">
        <v>85.905822200488416</v>
      </c>
      <c r="BL98" s="25">
        <v>-7.3618261051635159E-2</v>
      </c>
      <c r="BM98" s="24">
        <v>5.4196483602667019E-3</v>
      </c>
      <c r="BN98" s="19"/>
      <c r="BO98" s="19"/>
      <c r="BP98" s="19"/>
      <c r="BQ98" s="19"/>
      <c r="BR98" s="19"/>
      <c r="BS98" s="19"/>
      <c r="BT98" s="19"/>
      <c r="BU98" s="23"/>
      <c r="BV98" s="23"/>
      <c r="BW98" s="23"/>
      <c r="BX98" s="23"/>
      <c r="BY98" s="23"/>
      <c r="BZ98" s="23"/>
    </row>
    <row r="99" spans="1:78" s="13" customFormat="1" ht="15.75" thickBot="1">
      <c r="A99" s="63" t="s">
        <v>107</v>
      </c>
      <c r="B99" s="62" t="s">
        <v>45</v>
      </c>
      <c r="C99" s="55"/>
      <c r="D99" s="14">
        <v>4710</v>
      </c>
      <c r="E99" s="14">
        <v>2276</v>
      </c>
      <c r="F99" s="53">
        <f t="shared" si="9"/>
        <v>0.4832271762208068</v>
      </c>
      <c r="G99" s="52"/>
      <c r="H99" s="52"/>
      <c r="U99" s="14"/>
      <c r="BF99" s="19"/>
      <c r="BG99" s="28" t="s">
        <v>30</v>
      </c>
      <c r="BH99" s="45">
        <v>0.158203125</v>
      </c>
      <c r="BI99" s="20">
        <v>1.5820312500000001E-7</v>
      </c>
      <c r="BJ99" s="26">
        <v>80.709313032375007</v>
      </c>
      <c r="BK99" s="25">
        <v>80.894357558807229</v>
      </c>
      <c r="BL99" s="25">
        <v>0.1850445264322218</v>
      </c>
      <c r="BM99" s="24">
        <v>3.424147676252523E-2</v>
      </c>
      <c r="BN99" s="19"/>
      <c r="BO99" s="35" t="s">
        <v>33</v>
      </c>
      <c r="BP99" s="34">
        <f>SUM(BM95:BM114)</f>
        <v>591.08393150020026</v>
      </c>
      <c r="BQ99" s="19"/>
      <c r="BR99" s="19"/>
      <c r="BS99" s="19"/>
      <c r="BT99" s="19"/>
      <c r="BU99" s="23"/>
      <c r="BV99" s="23"/>
      <c r="BW99" s="23"/>
      <c r="BX99" s="23"/>
      <c r="BY99" s="23"/>
      <c r="BZ99" s="23"/>
    </row>
    <row r="100" spans="1:78" s="13" customFormat="1">
      <c r="A100" s="63" t="s">
        <v>107</v>
      </c>
      <c r="B100" s="62" t="s">
        <v>45</v>
      </c>
      <c r="C100" s="55"/>
      <c r="D100" s="14">
        <v>5319</v>
      </c>
      <c r="E100" s="14">
        <v>2409</v>
      </c>
      <c r="F100" s="53">
        <f t="shared" si="9"/>
        <v>0.45290468133107725</v>
      </c>
      <c r="G100" s="52"/>
      <c r="H100" s="52"/>
      <c r="U100" s="14"/>
      <c r="BF100" s="19"/>
      <c r="BG100" s="28" t="s">
        <v>30</v>
      </c>
      <c r="BH100" s="45">
        <v>0.11865234375</v>
      </c>
      <c r="BI100" s="20">
        <v>1.1865234375E-7</v>
      </c>
      <c r="BJ100" s="26">
        <v>68.578792329937713</v>
      </c>
      <c r="BK100" s="25">
        <v>68.219802049792179</v>
      </c>
      <c r="BL100" s="25">
        <v>-0.3589902801455338</v>
      </c>
      <c r="BM100" s="24">
        <v>0.12887402123896885</v>
      </c>
      <c r="BN100" s="19"/>
      <c r="BO100" s="19"/>
      <c r="BP100" s="19"/>
      <c r="BQ100" s="19"/>
      <c r="BR100" s="33" t="s">
        <v>32</v>
      </c>
      <c r="BS100" s="19"/>
      <c r="BT100" s="19"/>
      <c r="BU100" s="23"/>
      <c r="BV100" s="23"/>
      <c r="BW100" s="23"/>
      <c r="BX100" s="23"/>
      <c r="BY100" s="23"/>
      <c r="BZ100" s="23"/>
    </row>
    <row r="101" spans="1:78" s="13" customFormat="1" ht="15.75" thickBot="1">
      <c r="A101" s="63" t="s">
        <v>107</v>
      </c>
      <c r="B101" s="62" t="s">
        <v>47</v>
      </c>
      <c r="C101" s="54">
        <v>2.3E-2</v>
      </c>
      <c r="D101" s="14">
        <v>3951</v>
      </c>
      <c r="E101" s="14">
        <v>439</v>
      </c>
      <c r="F101" s="53">
        <f t="shared" si="9"/>
        <v>0.1111111111111111</v>
      </c>
      <c r="G101" s="52"/>
      <c r="H101" s="52"/>
      <c r="U101" s="14"/>
      <c r="BF101" s="19"/>
      <c r="BG101" s="28" t="s">
        <v>30</v>
      </c>
      <c r="BH101" s="45">
        <v>8.89892578125E-2</v>
      </c>
      <c r="BI101" s="20">
        <v>8.8989257812500006E-8</v>
      </c>
      <c r="BJ101" s="26">
        <v>46.934482309314838</v>
      </c>
      <c r="BK101" s="25">
        <v>47.505429460604716</v>
      </c>
      <c r="BL101" s="25">
        <v>0.57094715128987872</v>
      </c>
      <c r="BM101" s="24">
        <v>0.32598064956602768</v>
      </c>
      <c r="BN101" s="19"/>
      <c r="BO101" s="32" t="s">
        <v>31</v>
      </c>
      <c r="BP101" s="31">
        <f>POWER(10,-BQ97)*1000000</f>
        <v>9.4887654984009015E-2</v>
      </c>
      <c r="BQ101" s="25">
        <f>ROUND(BR101,2)</f>
        <v>0.09</v>
      </c>
      <c r="BR101" s="30">
        <f>10^((1/BR97)*(LOG(((BO97-BP97)/(50-BP97)-1),10)-BR97*LOG((1/(10^(-BQ97))),10)))*1000000</f>
        <v>9.198335931821712E-2</v>
      </c>
      <c r="BS101" s="19"/>
      <c r="BT101" s="19"/>
      <c r="BU101" s="23"/>
      <c r="BV101" s="23"/>
      <c r="BW101" s="23"/>
      <c r="BX101" s="23"/>
      <c r="BY101" s="23"/>
      <c r="BZ101" s="23"/>
    </row>
    <row r="102" spans="1:78" s="13" customFormat="1">
      <c r="A102" s="63" t="s">
        <v>107</v>
      </c>
      <c r="B102" s="62" t="s">
        <v>47</v>
      </c>
      <c r="C102" s="55"/>
      <c r="D102" s="14">
        <v>4122</v>
      </c>
      <c r="E102" s="14">
        <v>386</v>
      </c>
      <c r="F102" s="53">
        <f t="shared" si="9"/>
        <v>9.3643862202814163E-2</v>
      </c>
      <c r="G102" s="52"/>
      <c r="H102" s="52"/>
      <c r="U102" s="14"/>
      <c r="BF102" s="19"/>
      <c r="BG102" s="28" t="s">
        <v>30</v>
      </c>
      <c r="BH102" s="45">
        <v>6.6741943359375E-2</v>
      </c>
      <c r="BI102" s="20">
        <v>6.6741943359375004E-8</v>
      </c>
      <c r="BJ102" s="26">
        <v>30.291221878011974</v>
      </c>
      <c r="BK102" s="25">
        <v>29.63845721709253</v>
      </c>
      <c r="BL102" s="25">
        <v>-0.65276466091944485</v>
      </c>
      <c r="BM102" s="24">
        <v>0.42610170254527779</v>
      </c>
      <c r="BN102" s="19"/>
      <c r="BO102" s="29"/>
      <c r="BP102" s="25"/>
      <c r="BQ102" s="19"/>
      <c r="BR102" s="19"/>
      <c r="BS102" s="19"/>
      <c r="BT102" s="19"/>
      <c r="BU102" s="23"/>
      <c r="BV102" s="23"/>
      <c r="BW102" s="23"/>
      <c r="BX102" s="23"/>
      <c r="BY102" s="23"/>
      <c r="BZ102" s="23"/>
    </row>
    <row r="103" spans="1:78" s="13" customFormat="1">
      <c r="A103" s="63" t="s">
        <v>107</v>
      </c>
      <c r="B103" s="62" t="s">
        <v>47</v>
      </c>
      <c r="C103" s="55"/>
      <c r="D103" s="14">
        <v>4021</v>
      </c>
      <c r="E103" s="14">
        <v>473</v>
      </c>
      <c r="F103" s="53">
        <f t="shared" si="9"/>
        <v>0.11763242974384482</v>
      </c>
      <c r="G103" s="52"/>
      <c r="H103" s="52"/>
      <c r="U103" s="14"/>
      <c r="BF103" s="19"/>
      <c r="BG103" s="28" t="s">
        <v>30</v>
      </c>
      <c r="BH103" s="45">
        <v>5.005645751953125E-2</v>
      </c>
      <c r="BI103" s="20">
        <v>5.005645751953125E-8</v>
      </c>
      <c r="BJ103" s="26">
        <v>20.624454855933074</v>
      </c>
      <c r="BK103" s="25">
        <v>20.940474991545187</v>
      </c>
      <c r="BL103" s="25">
        <v>0.31602013561211351</v>
      </c>
      <c r="BM103" s="24">
        <v>9.9868726112298606E-2</v>
      </c>
      <c r="BN103" s="19"/>
      <c r="BO103" s="19"/>
      <c r="BP103" s="19"/>
      <c r="BQ103" s="19"/>
      <c r="BR103" s="19"/>
      <c r="BS103" s="19"/>
      <c r="BT103" s="19"/>
      <c r="BU103" s="23"/>
      <c r="BV103" s="23"/>
      <c r="BW103" s="23"/>
      <c r="BX103" s="23"/>
      <c r="BY103" s="23"/>
      <c r="BZ103" s="23"/>
    </row>
    <row r="104" spans="1:78" s="13" customFormat="1">
      <c r="A104" s="63" t="s">
        <v>107</v>
      </c>
      <c r="B104" s="62" t="s">
        <v>47</v>
      </c>
      <c r="C104" s="54">
        <v>2.5000000000000001E-2</v>
      </c>
      <c r="D104" s="14">
        <v>3862</v>
      </c>
      <c r="E104" s="65" t="s">
        <v>108</v>
      </c>
      <c r="F104" s="65" t="s">
        <v>108</v>
      </c>
      <c r="G104" s="52"/>
      <c r="H104" s="52"/>
      <c r="U104" s="14"/>
      <c r="BF104" s="19"/>
      <c r="BG104" s="28" t="s">
        <v>30</v>
      </c>
      <c r="BH104" s="45">
        <v>3.7542343139648438E-2</v>
      </c>
      <c r="BI104" s="20">
        <v>3.7542343139648436E-8</v>
      </c>
      <c r="BJ104" s="26">
        <v>16.053990647514293</v>
      </c>
      <c r="BK104" s="25">
        <v>6.0392327716037357</v>
      </c>
      <c r="BL104" s="25">
        <v>-10.014757875910558</v>
      </c>
      <c r="BM104" s="24">
        <v>100.29537531311254</v>
      </c>
      <c r="BN104" s="19"/>
      <c r="BO104" s="19"/>
      <c r="BP104" s="19"/>
      <c r="BQ104" s="19"/>
      <c r="BR104" s="19"/>
      <c r="BS104" s="19"/>
      <c r="BT104" s="19"/>
      <c r="BU104" s="23"/>
      <c r="BV104" s="23"/>
      <c r="BW104" s="23"/>
      <c r="BX104" s="23"/>
      <c r="BY104" s="23"/>
      <c r="BZ104" s="23"/>
    </row>
    <row r="105" spans="1:78" s="13" customFormat="1">
      <c r="A105" s="63" t="s">
        <v>107</v>
      </c>
      <c r="B105" s="62" t="s">
        <v>47</v>
      </c>
      <c r="C105" s="57"/>
      <c r="D105" s="14">
        <v>4117</v>
      </c>
      <c r="E105" s="14">
        <v>421</v>
      </c>
      <c r="F105" s="53">
        <f>E105/D105</f>
        <v>0.10225892640272043</v>
      </c>
      <c r="G105" s="52"/>
      <c r="H105" s="52"/>
      <c r="U105" s="14"/>
      <c r="BF105" s="19"/>
      <c r="BG105" s="28" t="s">
        <v>30</v>
      </c>
      <c r="BH105" s="45">
        <v>2.8156757354736328E-2</v>
      </c>
      <c r="BI105" s="20">
        <v>2.8156757354736327E-8</v>
      </c>
      <c r="BJ105" s="26">
        <v>15.138157754627301</v>
      </c>
      <c r="BK105" s="25">
        <v>2.9458642992382948</v>
      </c>
      <c r="BL105" s="25">
        <v>-12.192293455389006</v>
      </c>
      <c r="BM105" s="24">
        <v>148.65201970232158</v>
      </c>
      <c r="BN105" s="19"/>
      <c r="BO105" s="19"/>
      <c r="BP105" s="19"/>
      <c r="BQ105" s="19"/>
      <c r="BR105" s="19"/>
      <c r="BS105" s="19"/>
      <c r="BT105" s="19"/>
      <c r="BU105" s="23"/>
      <c r="BV105" s="23"/>
      <c r="BW105" s="23"/>
      <c r="BX105" s="23"/>
      <c r="BY105" s="23"/>
      <c r="BZ105" s="23"/>
    </row>
    <row r="106" spans="1:78" s="13" customFormat="1">
      <c r="A106" s="63" t="s">
        <v>107</v>
      </c>
      <c r="B106" s="62" t="s">
        <v>47</v>
      </c>
      <c r="C106" s="55"/>
      <c r="D106" s="14">
        <v>4700</v>
      </c>
      <c r="E106" s="14">
        <v>495</v>
      </c>
      <c r="F106" s="53">
        <f>E106/D106</f>
        <v>0.10531914893617021</v>
      </c>
      <c r="G106" s="52"/>
      <c r="H106" s="52"/>
      <c r="U106" s="14"/>
      <c r="BF106" s="19"/>
      <c r="BG106" s="28" t="s">
        <v>30</v>
      </c>
      <c r="BH106" s="45">
        <v>2.1117568016052246E-2</v>
      </c>
      <c r="BI106" s="20">
        <v>2.1117568016052246E-8</v>
      </c>
      <c r="BJ106" s="26">
        <v>7.7294542318042119</v>
      </c>
      <c r="BK106" s="25">
        <v>1.5956160857768253</v>
      </c>
      <c r="BL106" s="25">
        <v>-6.1338381460273865</v>
      </c>
      <c r="BM106" s="24">
        <v>37.623970401660685</v>
      </c>
      <c r="BN106" s="19"/>
      <c r="BO106" s="19"/>
      <c r="BP106" s="19"/>
      <c r="BQ106" s="19"/>
      <c r="BR106" s="19"/>
      <c r="BS106" s="19"/>
      <c r="BT106" s="19"/>
      <c r="BU106" s="23"/>
      <c r="BV106" s="23"/>
      <c r="BW106" s="23"/>
      <c r="BX106" s="23"/>
      <c r="BY106" s="23"/>
      <c r="BZ106" s="23"/>
    </row>
    <row r="107" spans="1:78" s="13" customFormat="1">
      <c r="A107" s="63" t="s">
        <v>107</v>
      </c>
      <c r="B107" s="62" t="s">
        <v>47</v>
      </c>
      <c r="C107" s="64">
        <v>2.9000000000000001E-2</v>
      </c>
      <c r="D107" s="14">
        <v>4731</v>
      </c>
      <c r="E107" s="14">
        <v>401</v>
      </c>
      <c r="F107" s="53">
        <f>E107/D107</f>
        <v>8.4760093003593315E-2</v>
      </c>
      <c r="G107" s="52"/>
      <c r="H107" s="52"/>
      <c r="U107" s="14"/>
      <c r="BF107" s="19"/>
      <c r="BG107" s="28" t="s">
        <v>30</v>
      </c>
      <c r="BH107" s="45">
        <v>1.5838176012039185E-2</v>
      </c>
      <c r="BI107" s="20">
        <v>1.5838176012039186E-8</v>
      </c>
      <c r="BJ107" s="26">
        <v>4.163593204945526</v>
      </c>
      <c r="BK107" s="25">
        <v>1.022585581847963</v>
      </c>
      <c r="BL107" s="25">
        <v>-3.141007623097563</v>
      </c>
      <c r="BM107" s="24">
        <v>9.8659288883570024</v>
      </c>
      <c r="BN107" s="19"/>
      <c r="BO107" s="19"/>
      <c r="BP107" s="19"/>
      <c r="BQ107" s="19"/>
      <c r="BR107" s="19"/>
      <c r="BS107" s="19"/>
      <c r="BT107" s="19"/>
      <c r="BU107" s="23"/>
      <c r="BV107" s="23"/>
      <c r="BW107" s="23"/>
      <c r="BX107" s="23"/>
      <c r="BY107" s="23"/>
      <c r="BZ107" s="23"/>
    </row>
    <row r="108" spans="1:78" s="13" customFormat="1">
      <c r="A108" s="63" t="s">
        <v>107</v>
      </c>
      <c r="B108" s="62" t="s">
        <v>47</v>
      </c>
      <c r="C108" s="55"/>
      <c r="D108" s="14">
        <v>4711</v>
      </c>
      <c r="E108" s="14">
        <v>408</v>
      </c>
      <c r="F108" s="53">
        <f>E108/D108</f>
        <v>8.6605816174909783E-2</v>
      </c>
      <c r="G108" s="52"/>
      <c r="H108" s="52"/>
      <c r="U108" s="14"/>
      <c r="BF108" s="19"/>
      <c r="BG108" s="28" t="s">
        <v>30</v>
      </c>
      <c r="BH108" s="45">
        <v>1.1878632009029388E-2</v>
      </c>
      <c r="BI108" s="20">
        <v>1.1878632009029388E-8</v>
      </c>
      <c r="BJ108" s="26">
        <v>10.466443381792079</v>
      </c>
      <c r="BK108" s="25">
        <v>0.782307188567259</v>
      </c>
      <c r="BL108" s="25">
        <v>-9.6841361932248198</v>
      </c>
      <c r="BM108" s="24">
        <v>93.782493808926901</v>
      </c>
      <c r="BN108" s="19"/>
      <c r="BO108" s="19"/>
      <c r="BP108" s="19"/>
      <c r="BQ108" s="19"/>
      <c r="BR108" s="19"/>
      <c r="BS108" s="19"/>
      <c r="BT108" s="19"/>
      <c r="BU108" s="23"/>
      <c r="BV108" s="23"/>
      <c r="BW108" s="23"/>
      <c r="BX108" s="23"/>
      <c r="BY108" s="23"/>
      <c r="BZ108" s="23"/>
    </row>
    <row r="109" spans="1:78" s="13" customFormat="1">
      <c r="A109" s="63" t="s">
        <v>107</v>
      </c>
      <c r="B109" s="62" t="s">
        <v>47</v>
      </c>
      <c r="C109" s="55"/>
      <c r="D109" s="14">
        <v>4601</v>
      </c>
      <c r="E109" s="14">
        <v>416</v>
      </c>
      <c r="F109" s="53">
        <f>E109/D109</f>
        <v>9.0415127146272548E-2</v>
      </c>
      <c r="G109" s="52"/>
      <c r="H109" s="52"/>
      <c r="U109" s="14"/>
      <c r="BF109" s="19"/>
      <c r="BG109" s="28" t="s">
        <v>30</v>
      </c>
      <c r="BH109" s="45">
        <v>8.9089740067720413E-3</v>
      </c>
      <c r="BI109" s="20">
        <v>8.9089740067720405E-9</v>
      </c>
      <c r="BJ109" s="26">
        <v>11.058349601992479</v>
      </c>
      <c r="BK109" s="25">
        <v>0.68206461062774792</v>
      </c>
      <c r="BL109" s="25">
        <v>-10.376284991364731</v>
      </c>
      <c r="BM109" s="24">
        <v>107.66729022202097</v>
      </c>
      <c r="BN109" s="19"/>
      <c r="BO109" s="19"/>
      <c r="BP109" s="19"/>
      <c r="BQ109" s="19"/>
      <c r="BR109" s="19"/>
      <c r="BS109" s="19"/>
      <c r="BT109" s="19"/>
      <c r="BU109" s="23"/>
      <c r="BV109" s="23"/>
      <c r="BW109" s="23"/>
      <c r="BX109" s="23"/>
      <c r="BY109" s="23"/>
      <c r="BZ109" s="23"/>
    </row>
    <row r="110" spans="1:78" s="13" customFormat="1">
      <c r="A110" s="63" t="s">
        <v>107</v>
      </c>
      <c r="B110" s="62" t="s">
        <v>47</v>
      </c>
      <c r="C110" s="66">
        <v>2.5000000000000001E-2</v>
      </c>
      <c r="D110" s="14">
        <v>4195</v>
      </c>
      <c r="E110" s="65" t="s">
        <v>108</v>
      </c>
      <c r="F110" s="65" t="s">
        <v>108</v>
      </c>
      <c r="G110" s="52"/>
      <c r="H110" s="52"/>
      <c r="U110" s="14"/>
      <c r="BF110" s="19"/>
      <c r="BG110" s="28" t="s">
        <v>30</v>
      </c>
      <c r="BH110" s="45">
        <v>6.681730505079031E-3</v>
      </c>
      <c r="BI110" s="20">
        <v>6.6817305050790312E-9</v>
      </c>
      <c r="BJ110" s="26">
        <v>0</v>
      </c>
      <c r="BK110" s="25">
        <v>0.64033245912665393</v>
      </c>
      <c r="BL110" s="25">
        <v>0.64033245912665393</v>
      </c>
      <c r="BM110" s="24">
        <v>0.41002565821118792</v>
      </c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</row>
    <row r="111" spans="1:78" s="13" customFormat="1">
      <c r="A111" s="63" t="s">
        <v>107</v>
      </c>
      <c r="B111" s="62" t="s">
        <v>47</v>
      </c>
      <c r="C111" s="57"/>
      <c r="D111" s="14">
        <v>4335</v>
      </c>
      <c r="E111" s="14">
        <v>365</v>
      </c>
      <c r="F111" s="53">
        <f t="shared" ref="F111:F142" si="10">E111/D111</f>
        <v>8.4198385236447515E-2</v>
      </c>
      <c r="G111" s="52"/>
      <c r="H111" s="52"/>
      <c r="U111" s="14"/>
      <c r="BF111" s="19"/>
      <c r="BG111" s="28" t="s">
        <v>30</v>
      </c>
      <c r="BH111" s="45">
        <v>5.0112978788092732E-3</v>
      </c>
      <c r="BI111" s="20">
        <v>5.011297878809273E-9</v>
      </c>
      <c r="BJ111" s="26">
        <v>6.9634638087170515</v>
      </c>
      <c r="BK111" s="25">
        <v>0.62297418613864863</v>
      </c>
      <c r="BL111" s="25">
        <v>-6.3404896225784029</v>
      </c>
      <c r="BM111" s="24">
        <v>40.201808654024418</v>
      </c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</row>
    <row r="112" spans="1:78" s="13" customFormat="1">
      <c r="A112" s="63" t="s">
        <v>107</v>
      </c>
      <c r="B112" s="62" t="s">
        <v>47</v>
      </c>
      <c r="C112" s="55"/>
      <c r="D112" s="14">
        <v>3938</v>
      </c>
      <c r="E112" s="14">
        <v>446</v>
      </c>
      <c r="F112" s="53">
        <f t="shared" si="10"/>
        <v>0.11325545962417471</v>
      </c>
      <c r="G112" s="52"/>
      <c r="H112" s="52"/>
      <c r="U112" s="14"/>
      <c r="BF112" s="19"/>
      <c r="BG112" s="28" t="s">
        <v>30</v>
      </c>
      <c r="BH112" s="45">
        <v>3.7584734091069549E-3</v>
      </c>
      <c r="BI112" s="20">
        <v>3.758473409106955E-9</v>
      </c>
      <c r="BJ112" s="26">
        <v>7.4811827878013109</v>
      </c>
      <c r="BK112" s="25">
        <v>0.61575674943000536</v>
      </c>
      <c r="BL112" s="25">
        <v>-6.8654260383713055</v>
      </c>
      <c r="BM112" s="24">
        <v>47.134074688346715</v>
      </c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</row>
    <row r="113" spans="1:78" s="13" customFormat="1">
      <c r="A113" s="63" t="s">
        <v>107</v>
      </c>
      <c r="B113" s="62" t="s">
        <v>47</v>
      </c>
      <c r="C113" s="64">
        <v>2.9000000000000001E-2</v>
      </c>
      <c r="D113" s="14">
        <v>4847</v>
      </c>
      <c r="E113" s="14">
        <v>411</v>
      </c>
      <c r="F113" s="53">
        <f t="shared" si="10"/>
        <v>8.4794718382504644E-2</v>
      </c>
      <c r="G113" s="52"/>
      <c r="H113" s="52"/>
      <c r="U113" s="14"/>
      <c r="BF113" s="19"/>
      <c r="BG113" s="28" t="s">
        <v>30</v>
      </c>
      <c r="BH113" s="45">
        <v>2.8188550568302162E-3</v>
      </c>
      <c r="BI113" s="20">
        <v>2.818855056830216E-9</v>
      </c>
      <c r="BJ113" s="26">
        <v>0</v>
      </c>
      <c r="BK113" s="25">
        <v>0.61275625223996144</v>
      </c>
      <c r="BL113" s="25">
        <v>0.61275625223996144</v>
      </c>
      <c r="BM113" s="24">
        <v>0.37547022465916324</v>
      </c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</row>
    <row r="114" spans="1:78" s="13" customFormat="1">
      <c r="A114" s="63" t="s">
        <v>107</v>
      </c>
      <c r="B114" s="62" t="s">
        <v>47</v>
      </c>
      <c r="C114" s="55"/>
      <c r="D114" s="14">
        <v>4768</v>
      </c>
      <c r="E114" s="14">
        <v>407</v>
      </c>
      <c r="F114" s="53">
        <f t="shared" si="10"/>
        <v>8.5360738255033555E-2</v>
      </c>
      <c r="G114" s="52"/>
      <c r="H114" s="52"/>
      <c r="U114" s="14"/>
      <c r="BF114" s="19"/>
      <c r="BG114" s="28" t="s">
        <v>30</v>
      </c>
      <c r="BH114" s="45">
        <v>0</v>
      </c>
      <c r="BI114" s="20">
        <v>0</v>
      </c>
      <c r="BJ114" s="26">
        <v>0</v>
      </c>
      <c r="BK114" s="25">
        <v>0.61062157555790009</v>
      </c>
      <c r="BL114" s="25">
        <v>0.61062157555790009</v>
      </c>
      <c r="BM114" s="24">
        <v>0.3728587085368123</v>
      </c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</row>
    <row r="115" spans="1:78" s="13" customFormat="1">
      <c r="A115" s="63" t="s">
        <v>107</v>
      </c>
      <c r="B115" s="62" t="s">
        <v>47</v>
      </c>
      <c r="C115" s="55"/>
      <c r="D115" s="14">
        <v>4809</v>
      </c>
      <c r="E115" s="14">
        <v>394</v>
      </c>
      <c r="F115" s="53">
        <f t="shared" si="10"/>
        <v>8.1929715117488047E-2</v>
      </c>
      <c r="G115" s="52"/>
      <c r="H115" s="52"/>
      <c r="U115" s="14"/>
      <c r="BF115" s="19"/>
      <c r="BG115" s="19"/>
      <c r="BH115" s="19"/>
      <c r="BI115" s="19"/>
      <c r="BJ115" s="44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</row>
    <row r="116" spans="1:78" s="13" customFormat="1">
      <c r="A116" s="50" t="s">
        <v>105</v>
      </c>
      <c r="B116" s="55" t="s">
        <v>65</v>
      </c>
      <c r="C116" s="54">
        <v>1.4E-2</v>
      </c>
      <c r="D116" s="14">
        <v>2961</v>
      </c>
      <c r="E116" s="14">
        <v>212</v>
      </c>
      <c r="F116" s="53">
        <f t="shared" si="10"/>
        <v>7.1597433299560961E-2</v>
      </c>
      <c r="G116" s="52"/>
      <c r="H116" s="52"/>
      <c r="U116" s="14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</row>
    <row r="117" spans="1:78" s="13" customFormat="1">
      <c r="A117" s="50" t="s">
        <v>105</v>
      </c>
      <c r="B117" s="55" t="s">
        <v>65</v>
      </c>
      <c r="C117" s="61"/>
      <c r="D117" s="14">
        <v>2707</v>
      </c>
      <c r="E117" s="14">
        <v>161</v>
      </c>
      <c r="F117" s="53">
        <f t="shared" si="10"/>
        <v>5.9475434059844845E-2</v>
      </c>
      <c r="G117" s="52"/>
      <c r="H117" s="52"/>
      <c r="U117" s="14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</row>
    <row r="118" spans="1:78" s="13" customFormat="1">
      <c r="A118" s="50" t="s">
        <v>105</v>
      </c>
      <c r="B118" s="55" t="s">
        <v>65</v>
      </c>
      <c r="C118" s="61"/>
      <c r="D118" s="14">
        <v>2614</v>
      </c>
      <c r="E118" s="14">
        <v>181</v>
      </c>
      <c r="F118" s="53">
        <f t="shared" si="10"/>
        <v>6.9242540168324401E-2</v>
      </c>
      <c r="G118" s="52"/>
      <c r="H118" s="52"/>
      <c r="U118" s="14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</row>
    <row r="119" spans="1:78" s="13" customFormat="1">
      <c r="A119" s="50" t="s">
        <v>105</v>
      </c>
      <c r="B119" s="55" t="s">
        <v>63</v>
      </c>
      <c r="C119" s="54">
        <v>0.03</v>
      </c>
      <c r="D119" s="14">
        <v>4123</v>
      </c>
      <c r="E119" s="14">
        <v>250</v>
      </c>
      <c r="F119" s="53">
        <f t="shared" si="10"/>
        <v>6.0635459616783897E-2</v>
      </c>
      <c r="G119" s="52"/>
      <c r="H119" s="52"/>
      <c r="U119" s="14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</row>
    <row r="120" spans="1:78" s="13" customFormat="1">
      <c r="A120" s="50" t="s">
        <v>105</v>
      </c>
      <c r="B120" s="55" t="s">
        <v>63</v>
      </c>
      <c r="C120" s="61"/>
      <c r="D120" s="14">
        <v>4073</v>
      </c>
      <c r="E120" s="14">
        <v>279</v>
      </c>
      <c r="F120" s="53">
        <f t="shared" si="10"/>
        <v>6.8499877240363369E-2</v>
      </c>
      <c r="G120" s="52"/>
      <c r="H120" s="52"/>
      <c r="U120" s="14"/>
      <c r="BF120" s="19"/>
      <c r="BG120" s="19"/>
      <c r="BH120" s="19"/>
      <c r="BI120" s="21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</row>
    <row r="121" spans="1:78" s="13" customFormat="1">
      <c r="A121" s="50" t="s">
        <v>105</v>
      </c>
      <c r="B121" s="55" t="s">
        <v>63</v>
      </c>
      <c r="C121" s="61"/>
      <c r="D121" s="14">
        <v>4308</v>
      </c>
      <c r="E121" s="14">
        <v>203</v>
      </c>
      <c r="F121" s="53">
        <f t="shared" si="10"/>
        <v>4.712163416898793E-2</v>
      </c>
      <c r="G121" s="52"/>
      <c r="H121" s="52"/>
      <c r="U121" s="14"/>
      <c r="BF121" s="19"/>
      <c r="BG121" s="39"/>
      <c r="BH121" s="39"/>
      <c r="BI121" s="39"/>
      <c r="BJ121" s="38" t="s">
        <v>46</v>
      </c>
      <c r="BK121" s="39"/>
      <c r="BL121" s="39"/>
      <c r="BM121" s="3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</row>
    <row r="122" spans="1:78" s="13" customFormat="1">
      <c r="A122" s="50" t="s">
        <v>105</v>
      </c>
      <c r="B122" s="55" t="s">
        <v>62</v>
      </c>
      <c r="C122" s="54">
        <v>2.8000000000000001E-2</v>
      </c>
      <c r="D122" s="14">
        <v>4143</v>
      </c>
      <c r="E122" s="14">
        <v>188</v>
      </c>
      <c r="F122" s="53">
        <f t="shared" si="10"/>
        <v>4.5377745594979486E-2</v>
      </c>
      <c r="G122" s="52"/>
      <c r="H122" s="52"/>
      <c r="U122" s="14"/>
      <c r="BF122" s="46" t="s">
        <v>106</v>
      </c>
      <c r="BG122" s="39" t="s">
        <v>44</v>
      </c>
      <c r="BH122" s="38" t="s">
        <v>43</v>
      </c>
      <c r="BI122" s="38" t="s">
        <v>42</v>
      </c>
      <c r="BJ122" s="38" t="s">
        <v>41</v>
      </c>
      <c r="BK122" s="38" t="s">
        <v>40</v>
      </c>
      <c r="BL122" s="38" t="s">
        <v>39</v>
      </c>
      <c r="BM122" s="38" t="s">
        <v>38</v>
      </c>
      <c r="BN122" s="19"/>
      <c r="BO122" s="19"/>
      <c r="BP122" s="19"/>
      <c r="BQ122" s="19"/>
      <c r="BR122" s="19"/>
      <c r="BS122" s="19"/>
      <c r="BT122" s="20"/>
      <c r="BU122" s="19"/>
      <c r="BV122" s="19"/>
      <c r="BW122" s="19"/>
      <c r="BX122" s="19"/>
      <c r="BY122" s="19"/>
      <c r="BZ122" s="19"/>
    </row>
    <row r="123" spans="1:78" s="13" customFormat="1">
      <c r="A123" s="50" t="s">
        <v>105</v>
      </c>
      <c r="B123" s="55" t="s">
        <v>62</v>
      </c>
      <c r="C123" s="61"/>
      <c r="D123" s="14">
        <v>4025</v>
      </c>
      <c r="E123" s="14">
        <v>263</v>
      </c>
      <c r="F123" s="53">
        <f t="shared" si="10"/>
        <v>6.5341614906832296E-2</v>
      </c>
      <c r="G123" s="52"/>
      <c r="H123" s="52"/>
      <c r="U123" s="14"/>
      <c r="BF123" s="19"/>
      <c r="BG123" s="28" t="s">
        <v>30</v>
      </c>
      <c r="BH123" s="45">
        <v>0.5</v>
      </c>
      <c r="BI123" s="20">
        <v>4.9999999999999998E-7</v>
      </c>
      <c r="BJ123" s="26">
        <v>94.205623817919744</v>
      </c>
      <c r="BK123" s="25">
        <v>93.862595097998437</v>
      </c>
      <c r="BL123" s="25">
        <v>-0.3430287199213069</v>
      </c>
      <c r="BM123" s="24">
        <v>0.11766870269085042</v>
      </c>
      <c r="BN123" s="19"/>
      <c r="BO123" s="19"/>
      <c r="BP123" s="19"/>
      <c r="BQ123" s="19"/>
      <c r="BR123" s="19"/>
      <c r="BS123" s="19"/>
      <c r="BT123" s="19"/>
      <c r="BU123" s="23"/>
      <c r="BV123" s="23"/>
      <c r="BW123" s="23"/>
      <c r="BX123" s="23"/>
      <c r="BY123" s="23"/>
      <c r="BZ123" s="23"/>
    </row>
    <row r="124" spans="1:78" s="13" customFormat="1">
      <c r="A124" s="50" t="s">
        <v>105</v>
      </c>
      <c r="B124" s="55" t="s">
        <v>62</v>
      </c>
      <c r="C124" s="61"/>
      <c r="D124" s="14">
        <v>4411</v>
      </c>
      <c r="E124" s="14">
        <v>201</v>
      </c>
      <c r="F124" s="53">
        <f t="shared" si="10"/>
        <v>4.5567898435728858E-2</v>
      </c>
      <c r="G124" s="52"/>
      <c r="H124" s="52"/>
      <c r="U124" s="14"/>
      <c r="BF124" s="19"/>
      <c r="BG124" s="28" t="s">
        <v>30</v>
      </c>
      <c r="BH124" s="45">
        <v>0.375</v>
      </c>
      <c r="BI124" s="20">
        <v>3.7500000000000001E-7</v>
      </c>
      <c r="BJ124" s="26">
        <v>93.251934568198621</v>
      </c>
      <c r="BK124" s="25">
        <v>93.610300990781866</v>
      </c>
      <c r="BL124" s="25">
        <v>0.35836642258324503</v>
      </c>
      <c r="BM124" s="24">
        <v>0.12842649283511295</v>
      </c>
      <c r="BN124" s="19"/>
      <c r="BO124" s="20" t="s">
        <v>37</v>
      </c>
      <c r="BP124" s="20" t="s">
        <v>36</v>
      </c>
      <c r="BQ124" s="37" t="s">
        <v>35</v>
      </c>
      <c r="BR124" s="20" t="s">
        <v>34</v>
      </c>
      <c r="BS124" s="19"/>
      <c r="BT124" s="19"/>
      <c r="BU124" s="23"/>
      <c r="BV124" s="23"/>
      <c r="BW124" s="23"/>
      <c r="BX124" s="23"/>
      <c r="BY124" s="23"/>
      <c r="BZ124" s="23"/>
    </row>
    <row r="125" spans="1:78" s="13" customFormat="1">
      <c r="A125" s="50" t="s">
        <v>105</v>
      </c>
      <c r="B125" s="55" t="s">
        <v>66</v>
      </c>
      <c r="C125" s="54">
        <v>2.9000000000000001E-2</v>
      </c>
      <c r="D125" s="14">
        <v>4589</v>
      </c>
      <c r="E125" s="14">
        <v>404</v>
      </c>
      <c r="F125" s="53">
        <f t="shared" si="10"/>
        <v>8.803660928306821E-2</v>
      </c>
      <c r="G125" s="52"/>
      <c r="H125" s="52"/>
      <c r="U125" s="14"/>
      <c r="BF125" s="19"/>
      <c r="BG125" s="28" t="s">
        <v>30</v>
      </c>
      <c r="BH125" s="45">
        <v>0.28125</v>
      </c>
      <c r="BI125" s="20">
        <v>2.8125000000000001E-7</v>
      </c>
      <c r="BJ125" s="26">
        <v>92.607635089062683</v>
      </c>
      <c r="BK125" s="25">
        <v>92.790781702741114</v>
      </c>
      <c r="BL125" s="25">
        <v>0.18314661367843144</v>
      </c>
      <c r="BM125" s="24">
        <v>3.3542682101876609E-2</v>
      </c>
      <c r="BN125" s="19"/>
      <c r="BO125" s="19">
        <v>-1.9429494053165495</v>
      </c>
      <c r="BP125" s="36">
        <v>93.973426880784871</v>
      </c>
      <c r="BQ125" s="19">
        <v>7.0113568726856039</v>
      </c>
      <c r="BR125" s="19">
        <v>4.1343308543680903</v>
      </c>
      <c r="BS125" s="19"/>
      <c r="BT125" s="19"/>
      <c r="BU125" s="23"/>
      <c r="BV125" s="23"/>
      <c r="BW125" s="23"/>
      <c r="BX125" s="23"/>
      <c r="BY125" s="23"/>
      <c r="BZ125" s="23"/>
    </row>
    <row r="126" spans="1:78" s="13" customFormat="1">
      <c r="A126" s="50" t="s">
        <v>105</v>
      </c>
      <c r="B126" s="55" t="s">
        <v>66</v>
      </c>
      <c r="C126" s="61"/>
      <c r="D126" s="14">
        <v>4443</v>
      </c>
      <c r="E126" s="14">
        <v>678</v>
      </c>
      <c r="F126" s="53">
        <f t="shared" si="10"/>
        <v>0.15259959486833222</v>
      </c>
      <c r="G126" s="52"/>
      <c r="H126" s="52"/>
      <c r="U126" s="14"/>
      <c r="BF126" s="19"/>
      <c r="BG126" s="28" t="s">
        <v>30</v>
      </c>
      <c r="BH126" s="45">
        <v>0.2109375</v>
      </c>
      <c r="BI126" s="20">
        <v>2.1093749999999999E-7</v>
      </c>
      <c r="BJ126" s="26">
        <v>89.490400962043822</v>
      </c>
      <c r="BK126" s="25">
        <v>90.194871152616656</v>
      </c>
      <c r="BL126" s="25">
        <v>0.70447019057283455</v>
      </c>
      <c r="BM126" s="24">
        <v>0.49627824940572585</v>
      </c>
      <c r="BN126" s="19"/>
      <c r="BO126" s="19"/>
      <c r="BP126" s="19"/>
      <c r="BQ126" s="19"/>
      <c r="BR126" s="19"/>
      <c r="BS126" s="19"/>
      <c r="BT126" s="19"/>
      <c r="BU126" s="23"/>
      <c r="BV126" s="23"/>
      <c r="BW126" s="23"/>
      <c r="BX126" s="23"/>
      <c r="BY126" s="23"/>
      <c r="BZ126" s="23"/>
    </row>
    <row r="127" spans="1:78" s="13" customFormat="1" ht="15.75" thickBot="1">
      <c r="A127" s="50" t="s">
        <v>105</v>
      </c>
      <c r="B127" s="55" t="s">
        <v>66</v>
      </c>
      <c r="C127" s="61"/>
      <c r="D127" s="14">
        <v>4371</v>
      </c>
      <c r="E127" s="14">
        <v>538</v>
      </c>
      <c r="F127" s="53">
        <f t="shared" si="10"/>
        <v>0.1230839624799817</v>
      </c>
      <c r="G127" s="52"/>
      <c r="H127" s="52"/>
      <c r="U127" s="14"/>
      <c r="BF127" s="19"/>
      <c r="BG127" s="28" t="s">
        <v>30</v>
      </c>
      <c r="BH127" s="45">
        <v>0.158203125</v>
      </c>
      <c r="BI127" s="20">
        <v>1.5820312500000001E-7</v>
      </c>
      <c r="BJ127" s="26">
        <v>84.101850694843307</v>
      </c>
      <c r="BK127" s="25">
        <v>82.585865046944946</v>
      </c>
      <c r="BL127" s="25">
        <v>-1.5159856478983613</v>
      </c>
      <c r="BM127" s="24">
        <v>2.2982124846338143</v>
      </c>
      <c r="BN127" s="19"/>
      <c r="BO127" s="35" t="s">
        <v>33</v>
      </c>
      <c r="BP127" s="34">
        <f>SUM(BM123:BM142)</f>
        <v>51.12113047554756</v>
      </c>
      <c r="BQ127" s="19"/>
      <c r="BR127" s="19"/>
      <c r="BS127" s="19"/>
      <c r="BT127" s="19"/>
      <c r="BU127" s="23"/>
      <c r="BV127" s="23"/>
      <c r="BW127" s="23"/>
      <c r="BX127" s="23"/>
      <c r="BY127" s="23"/>
      <c r="BZ127" s="23"/>
    </row>
    <row r="128" spans="1:78" s="13" customFormat="1">
      <c r="A128" s="50" t="s">
        <v>105</v>
      </c>
      <c r="B128" s="55" t="s">
        <v>45</v>
      </c>
      <c r="C128" s="54">
        <v>2.5000000000000001E-2</v>
      </c>
      <c r="D128" s="14">
        <v>5920</v>
      </c>
      <c r="E128" s="14">
        <v>1554</v>
      </c>
      <c r="F128" s="53">
        <f t="shared" si="10"/>
        <v>0.26250000000000001</v>
      </c>
      <c r="G128" s="52"/>
      <c r="H128" s="52"/>
      <c r="U128" s="14"/>
      <c r="BF128" s="19"/>
      <c r="BG128" s="28" t="s">
        <v>30</v>
      </c>
      <c r="BH128" s="45">
        <v>0.11865234375</v>
      </c>
      <c r="BI128" s="20">
        <v>1.1865234375E-7</v>
      </c>
      <c r="BJ128" s="26">
        <v>64.011119546717282</v>
      </c>
      <c r="BK128" s="25">
        <v>64.547821228911701</v>
      </c>
      <c r="BL128" s="25">
        <v>0.53670168219441905</v>
      </c>
      <c r="BM128" s="24">
        <v>0.28804869567031921</v>
      </c>
      <c r="BN128" s="19"/>
      <c r="BO128" s="19"/>
      <c r="BP128" s="19"/>
      <c r="BQ128" s="19"/>
      <c r="BR128" s="33" t="s">
        <v>32</v>
      </c>
      <c r="BS128" s="19"/>
      <c r="BT128" s="19"/>
      <c r="BU128" s="23"/>
      <c r="BV128" s="23"/>
      <c r="BW128" s="23"/>
      <c r="BX128" s="23"/>
      <c r="BY128" s="23"/>
      <c r="BZ128" s="23"/>
    </row>
    <row r="129" spans="1:78" s="13" customFormat="1" ht="15.75" thickBot="1">
      <c r="A129" s="50" t="s">
        <v>105</v>
      </c>
      <c r="B129" s="55" t="s">
        <v>45</v>
      </c>
      <c r="C129" s="61"/>
      <c r="D129" s="14">
        <v>5783</v>
      </c>
      <c r="E129" s="14">
        <v>1564</v>
      </c>
      <c r="F129" s="53">
        <f t="shared" si="10"/>
        <v>0.2704478644302265</v>
      </c>
      <c r="G129" s="52"/>
      <c r="H129" s="52"/>
      <c r="U129" s="14"/>
      <c r="BF129" s="19"/>
      <c r="BG129" s="28" t="s">
        <v>30</v>
      </c>
      <c r="BH129" s="45">
        <v>8.89892578125E-2</v>
      </c>
      <c r="BI129" s="20">
        <v>8.8989257812500006E-8</v>
      </c>
      <c r="BJ129" s="26">
        <v>36.463670910106316</v>
      </c>
      <c r="BK129" s="25">
        <v>37.146100047150171</v>
      </c>
      <c r="BL129" s="25">
        <v>0.68242913704385444</v>
      </c>
      <c r="BM129" s="24">
        <v>0.46570952708641988</v>
      </c>
      <c r="BN129" s="19"/>
      <c r="BO129" s="32" t="s">
        <v>31</v>
      </c>
      <c r="BP129" s="31">
        <f>POWER(10,-BQ125)*1000000</f>
        <v>9.7418878883529361E-2</v>
      </c>
      <c r="BQ129" s="25">
        <f>ROUND(BR129,2)</f>
        <v>0.1</v>
      </c>
      <c r="BR129" s="30">
        <f>10^((1/BR125)*(LOG(((BO125-BP125)/(50-BP125)-1),10)-BR125*LOG((1/(10^(-BQ125))),10)))*1000000</f>
        <v>0.10142373999782067</v>
      </c>
      <c r="BS129" s="19"/>
      <c r="BT129" s="19"/>
      <c r="BU129" s="23"/>
      <c r="BV129" s="23"/>
      <c r="BW129" s="23"/>
      <c r="BX129" s="23"/>
      <c r="BY129" s="23"/>
      <c r="BZ129" s="23"/>
    </row>
    <row r="130" spans="1:78" s="13" customFormat="1">
      <c r="A130" s="50" t="s">
        <v>105</v>
      </c>
      <c r="B130" s="55" t="s">
        <v>45</v>
      </c>
      <c r="C130" s="61"/>
      <c r="D130" s="14">
        <v>5828</v>
      </c>
      <c r="E130" s="14">
        <v>1647</v>
      </c>
      <c r="F130" s="53">
        <f t="shared" si="10"/>
        <v>0.2826012354152368</v>
      </c>
      <c r="G130" s="52"/>
      <c r="H130" s="52"/>
      <c r="U130" s="14"/>
      <c r="BF130" s="19"/>
      <c r="BG130" s="28" t="s">
        <v>30</v>
      </c>
      <c r="BH130" s="45">
        <v>6.6741943359375E-2</v>
      </c>
      <c r="BI130" s="20">
        <v>6.6741943359375004E-8</v>
      </c>
      <c r="BJ130" s="26">
        <v>16.00398146674906</v>
      </c>
      <c r="BK130" s="25">
        <v>14.663834247407749</v>
      </c>
      <c r="BL130" s="25">
        <v>-1.3401472193413113</v>
      </c>
      <c r="BM130" s="24">
        <v>1.7959945695082489</v>
      </c>
      <c r="BN130" s="19"/>
      <c r="BO130" s="29"/>
      <c r="BP130" s="25"/>
      <c r="BQ130" s="19"/>
      <c r="BR130" s="19"/>
      <c r="BS130" s="19"/>
      <c r="BT130" s="19"/>
      <c r="BU130" s="23"/>
      <c r="BV130" s="23"/>
      <c r="BW130" s="23"/>
      <c r="BX130" s="23"/>
      <c r="BY130" s="23"/>
      <c r="BZ130" s="23"/>
    </row>
    <row r="131" spans="1:78" s="13" customFormat="1">
      <c r="A131" s="50" t="s">
        <v>105</v>
      </c>
      <c r="B131" s="55" t="s">
        <v>45</v>
      </c>
      <c r="C131" s="54">
        <v>2.4E-2</v>
      </c>
      <c r="D131" s="14">
        <v>5501</v>
      </c>
      <c r="E131" s="14">
        <v>1767</v>
      </c>
      <c r="F131" s="53">
        <f t="shared" si="10"/>
        <v>0.32121432466824212</v>
      </c>
      <c r="G131" s="52"/>
      <c r="H131" s="52"/>
      <c r="U131" s="14"/>
      <c r="BF131" s="19"/>
      <c r="BG131" s="28" t="s">
        <v>30</v>
      </c>
      <c r="BH131" s="45">
        <v>5.005645751953125E-2</v>
      </c>
      <c r="BI131" s="20">
        <v>5.005645751953125E-8</v>
      </c>
      <c r="BJ131" s="26">
        <v>3.072142464145855</v>
      </c>
      <c r="BK131" s="25">
        <v>3.804543285320122</v>
      </c>
      <c r="BL131" s="25">
        <v>0.73240082117426697</v>
      </c>
      <c r="BM131" s="24">
        <v>0.53641096285674061</v>
      </c>
      <c r="BN131" s="19"/>
      <c r="BO131" s="19"/>
      <c r="BP131" s="19"/>
      <c r="BQ131" s="19"/>
      <c r="BR131" s="19"/>
      <c r="BS131" s="19"/>
      <c r="BT131" s="19"/>
      <c r="BU131" s="23"/>
      <c r="BV131" s="23"/>
      <c r="BW131" s="23"/>
      <c r="BX131" s="23"/>
      <c r="BY131" s="23"/>
      <c r="BZ131" s="23"/>
    </row>
    <row r="132" spans="1:78" s="13" customFormat="1">
      <c r="A132" s="50" t="s">
        <v>105</v>
      </c>
      <c r="B132" s="55" t="s">
        <v>45</v>
      </c>
      <c r="C132" s="61"/>
      <c r="D132" s="14">
        <v>5627</v>
      </c>
      <c r="E132" s="14">
        <v>1384</v>
      </c>
      <c r="F132" s="53">
        <f t="shared" si="10"/>
        <v>0.24595699306913096</v>
      </c>
      <c r="G132" s="52"/>
      <c r="H132" s="52"/>
      <c r="U132" s="14"/>
      <c r="BF132" s="19"/>
      <c r="BG132" s="28" t="s">
        <v>30</v>
      </c>
      <c r="BH132" s="45">
        <v>3.7542343139648438E-2</v>
      </c>
      <c r="BI132" s="20">
        <v>3.7542343139648436E-8</v>
      </c>
      <c r="BJ132" s="26">
        <v>0.65423958199584131</v>
      </c>
      <c r="BK132" s="25">
        <v>6.0392327716037357</v>
      </c>
      <c r="BL132" s="25">
        <v>5.3849931896078944</v>
      </c>
      <c r="BM132" s="24">
        <v>28.998151652123404</v>
      </c>
      <c r="BN132" s="19"/>
      <c r="BO132" s="19"/>
      <c r="BP132" s="19"/>
      <c r="BQ132" s="19"/>
      <c r="BR132" s="19"/>
      <c r="BS132" s="19"/>
      <c r="BT132" s="19"/>
      <c r="BU132" s="23"/>
      <c r="BV132" s="23"/>
      <c r="BW132" s="23"/>
      <c r="BX132" s="23"/>
      <c r="BY132" s="23"/>
      <c r="BZ132" s="23"/>
    </row>
    <row r="133" spans="1:78" s="13" customFormat="1">
      <c r="A133" s="50" t="s">
        <v>105</v>
      </c>
      <c r="B133" s="55" t="s">
        <v>45</v>
      </c>
      <c r="C133" s="61"/>
      <c r="D133" s="14">
        <v>6051</v>
      </c>
      <c r="E133" s="14">
        <v>1251</v>
      </c>
      <c r="F133" s="53">
        <f t="shared" si="10"/>
        <v>0.20674268715914726</v>
      </c>
      <c r="G133" s="52"/>
      <c r="H133" s="52"/>
      <c r="U133" s="14"/>
      <c r="BF133" s="19"/>
      <c r="BG133" s="28" t="s">
        <v>30</v>
      </c>
      <c r="BH133" s="45">
        <v>2.8156757354736328E-2</v>
      </c>
      <c r="BI133" s="20">
        <v>2.8156757354736327E-8</v>
      </c>
      <c r="BJ133" s="26">
        <v>4.874271076280257</v>
      </c>
      <c r="BK133" s="25">
        <v>2.9458642992382948</v>
      </c>
      <c r="BL133" s="25">
        <v>-1.9284067770419622</v>
      </c>
      <c r="BM133" s="24">
        <v>3.7187526977413681</v>
      </c>
      <c r="BN133" s="19"/>
      <c r="BO133" s="19"/>
      <c r="BP133" s="19"/>
      <c r="BQ133" s="19"/>
      <c r="BR133" s="19"/>
      <c r="BS133" s="19"/>
      <c r="BT133" s="19"/>
      <c r="BU133" s="23"/>
      <c r="BV133" s="23"/>
      <c r="BW133" s="23"/>
      <c r="BX133" s="23"/>
      <c r="BY133" s="23"/>
      <c r="BZ133" s="23"/>
    </row>
    <row r="134" spans="1:78" s="13" customFormat="1">
      <c r="A134" s="50" t="s">
        <v>105</v>
      </c>
      <c r="B134" s="55" t="s">
        <v>45</v>
      </c>
      <c r="C134" s="54">
        <v>2.3E-2</v>
      </c>
      <c r="D134" s="14">
        <v>5873</v>
      </c>
      <c r="E134" s="14">
        <v>1621</v>
      </c>
      <c r="F134" s="53">
        <f t="shared" si="10"/>
        <v>0.27600885407798398</v>
      </c>
      <c r="G134" s="52"/>
      <c r="H134" s="52"/>
      <c r="U134" s="14"/>
      <c r="BF134" s="19"/>
      <c r="BG134" s="28" t="s">
        <v>30</v>
      </c>
      <c r="BH134" s="45">
        <v>2.1117568016052246E-2</v>
      </c>
      <c r="BI134" s="20">
        <v>2.1117568016052246E-8</v>
      </c>
      <c r="BJ134" s="26">
        <v>0</v>
      </c>
      <c r="BK134" s="25">
        <v>1.5956160857768253</v>
      </c>
      <c r="BL134" s="25">
        <v>1.5956160857768253</v>
      </c>
      <c r="BM134" s="24">
        <v>2.5459906931897573</v>
      </c>
      <c r="BN134" s="19"/>
      <c r="BO134" s="19"/>
      <c r="BP134" s="19"/>
      <c r="BQ134" s="19"/>
      <c r="BR134" s="19"/>
      <c r="BS134" s="19"/>
      <c r="BT134" s="19"/>
      <c r="BU134" s="23"/>
      <c r="BV134" s="23"/>
      <c r="BW134" s="23"/>
      <c r="BX134" s="23"/>
      <c r="BY134" s="23"/>
      <c r="BZ134" s="23"/>
    </row>
    <row r="135" spans="1:78" s="13" customFormat="1">
      <c r="A135" s="50" t="s">
        <v>105</v>
      </c>
      <c r="B135" s="55" t="s">
        <v>45</v>
      </c>
      <c r="C135" s="61"/>
      <c r="D135" s="14">
        <v>5924</v>
      </c>
      <c r="E135" s="14">
        <v>1555</v>
      </c>
      <c r="F135" s="53">
        <f t="shared" si="10"/>
        <v>0.26249155975692101</v>
      </c>
      <c r="G135" s="52"/>
      <c r="H135" s="52"/>
      <c r="J135" s="55"/>
      <c r="K135" s="61"/>
      <c r="L135" s="56"/>
      <c r="U135" s="14"/>
      <c r="BF135" s="19"/>
      <c r="BG135" s="28" t="s">
        <v>30</v>
      </c>
      <c r="BH135" s="45">
        <v>1.5838176012039185E-2</v>
      </c>
      <c r="BI135" s="20">
        <v>1.5838176012039186E-8</v>
      </c>
      <c r="BJ135" s="26">
        <v>0</v>
      </c>
      <c r="BK135" s="25">
        <v>1.022585581847963</v>
      </c>
      <c r="BL135" s="25">
        <v>1.022585581847963</v>
      </c>
      <c r="BM135" s="24">
        <v>1.0456812722033371</v>
      </c>
      <c r="BN135" s="19"/>
      <c r="BO135" s="19"/>
      <c r="BP135" s="19"/>
      <c r="BQ135" s="19"/>
      <c r="BR135" s="19"/>
      <c r="BS135" s="19"/>
      <c r="BT135" s="19"/>
      <c r="BU135" s="23"/>
      <c r="BV135" s="23"/>
      <c r="BW135" s="23"/>
      <c r="BX135" s="23"/>
      <c r="BY135" s="23"/>
      <c r="BZ135" s="23"/>
    </row>
    <row r="136" spans="1:78" s="13" customFormat="1">
      <c r="A136" s="50" t="s">
        <v>105</v>
      </c>
      <c r="B136" s="55" t="s">
        <v>45</v>
      </c>
      <c r="C136" s="61"/>
      <c r="D136" s="14">
        <v>6213</v>
      </c>
      <c r="E136" s="14">
        <v>1209</v>
      </c>
      <c r="F136" s="53">
        <f t="shared" si="10"/>
        <v>0.19459198454852727</v>
      </c>
      <c r="G136" s="52"/>
      <c r="H136" s="52"/>
      <c r="J136" s="55"/>
      <c r="K136" s="61"/>
      <c r="L136" s="56"/>
      <c r="U136" s="14"/>
      <c r="BF136" s="19"/>
      <c r="BG136" s="28" t="s">
        <v>30</v>
      </c>
      <c r="BH136" s="45">
        <v>1.1878632009029388E-2</v>
      </c>
      <c r="BI136" s="20">
        <v>1.1878632009029388E-8</v>
      </c>
      <c r="BJ136" s="26">
        <v>3.2475425832458993</v>
      </c>
      <c r="BK136" s="25">
        <v>0.782307188567259</v>
      </c>
      <c r="BL136" s="25">
        <v>-2.4652353946786403</v>
      </c>
      <c r="BM136" s="24">
        <v>6.0773855511763513</v>
      </c>
      <c r="BN136" s="19"/>
      <c r="BO136" s="19"/>
      <c r="BP136" s="19"/>
      <c r="BQ136" s="19"/>
      <c r="BR136" s="19"/>
      <c r="BS136" s="19"/>
      <c r="BT136" s="19"/>
      <c r="BU136" s="23"/>
      <c r="BV136" s="23"/>
      <c r="BW136" s="23"/>
      <c r="BX136" s="23"/>
      <c r="BY136" s="23"/>
      <c r="BZ136" s="23"/>
    </row>
    <row r="137" spans="1:78" s="13" customFormat="1">
      <c r="A137" s="50" t="s">
        <v>105</v>
      </c>
      <c r="B137" s="55" t="s">
        <v>47</v>
      </c>
      <c r="C137" s="54">
        <v>2.3E-2</v>
      </c>
      <c r="D137" s="14">
        <v>4357</v>
      </c>
      <c r="E137" s="14">
        <v>345</v>
      </c>
      <c r="F137" s="53">
        <f t="shared" si="10"/>
        <v>7.9182924030296073E-2</v>
      </c>
      <c r="G137" s="52"/>
      <c r="H137" s="52"/>
      <c r="U137" s="14"/>
      <c r="BF137" s="19"/>
      <c r="BG137" s="28" t="s">
        <v>30</v>
      </c>
      <c r="BH137" s="45">
        <v>8.9089740067720413E-3</v>
      </c>
      <c r="BI137" s="20">
        <v>8.9089740067720405E-9</v>
      </c>
      <c r="BJ137" s="26">
        <v>0</v>
      </c>
      <c r="BK137" s="25">
        <v>0.68206461062774792</v>
      </c>
      <c r="BL137" s="25">
        <v>0.68206461062774792</v>
      </c>
      <c r="BM137" s="24">
        <v>0.46521213307078141</v>
      </c>
      <c r="BN137" s="19"/>
      <c r="BO137" s="19"/>
      <c r="BP137" s="19"/>
      <c r="BQ137" s="19"/>
      <c r="BR137" s="19"/>
      <c r="BS137" s="19"/>
      <c r="BT137" s="19"/>
      <c r="BU137" s="23"/>
      <c r="BV137" s="23"/>
      <c r="BW137" s="23"/>
      <c r="BX137" s="23"/>
      <c r="BY137" s="23"/>
      <c r="BZ137" s="23"/>
    </row>
    <row r="138" spans="1:78" s="13" customFormat="1">
      <c r="A138" s="50" t="s">
        <v>105</v>
      </c>
      <c r="B138" s="55" t="s">
        <v>47</v>
      </c>
      <c r="C138" s="61"/>
      <c r="D138" s="14">
        <v>4261</v>
      </c>
      <c r="E138" s="14">
        <v>380</v>
      </c>
      <c r="F138" s="53">
        <f t="shared" si="10"/>
        <v>8.9180943440506921E-2</v>
      </c>
      <c r="G138" s="52"/>
      <c r="H138" s="52"/>
      <c r="J138" s="55"/>
      <c r="K138" s="61"/>
      <c r="L138" s="56"/>
      <c r="U138" s="14"/>
      <c r="BF138" s="19"/>
      <c r="BG138" s="28" t="s">
        <v>30</v>
      </c>
      <c r="BH138" s="45">
        <v>6.681730505079031E-3</v>
      </c>
      <c r="BI138" s="20">
        <v>6.6817305050790312E-9</v>
      </c>
      <c r="BJ138" s="26">
        <v>0</v>
      </c>
      <c r="BK138" s="25">
        <v>0.64033245912665393</v>
      </c>
      <c r="BL138" s="25">
        <v>0.64033245912665393</v>
      </c>
      <c r="BM138" s="24">
        <v>0.41002565821118792</v>
      </c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</row>
    <row r="139" spans="1:78" s="13" customFormat="1">
      <c r="A139" s="50" t="s">
        <v>105</v>
      </c>
      <c r="B139" s="55" t="s">
        <v>47</v>
      </c>
      <c r="C139" s="61"/>
      <c r="D139" s="14">
        <v>4458</v>
      </c>
      <c r="E139" s="14">
        <v>407</v>
      </c>
      <c r="F139" s="53">
        <f t="shared" si="10"/>
        <v>9.1296545536114854E-2</v>
      </c>
      <c r="G139" s="52"/>
      <c r="H139" s="52"/>
      <c r="J139" s="55"/>
      <c r="K139" s="61"/>
      <c r="L139" s="56"/>
      <c r="U139" s="14"/>
      <c r="BF139" s="19"/>
      <c r="BG139" s="28" t="s">
        <v>30</v>
      </c>
      <c r="BH139" s="45">
        <v>5.0112978788092732E-3</v>
      </c>
      <c r="BI139" s="20">
        <v>5.011297878809273E-9</v>
      </c>
      <c r="BJ139" s="26">
        <v>0</v>
      </c>
      <c r="BK139" s="25">
        <v>0.62297418613864863</v>
      </c>
      <c r="BL139" s="25">
        <v>0.62297418613864863</v>
      </c>
      <c r="BM139" s="24">
        <v>0.38809683659511163</v>
      </c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</row>
    <row r="140" spans="1:78" s="13" customFormat="1">
      <c r="A140" s="50" t="s">
        <v>105</v>
      </c>
      <c r="B140" s="55" t="s">
        <v>47</v>
      </c>
      <c r="C140" s="54">
        <v>2.7E-2</v>
      </c>
      <c r="D140" s="14">
        <v>4406</v>
      </c>
      <c r="E140" s="14">
        <v>423</v>
      </c>
      <c r="F140" s="53">
        <f t="shared" si="10"/>
        <v>9.600544711756695E-2</v>
      </c>
      <c r="G140" s="52"/>
      <c r="H140" s="52"/>
      <c r="U140" s="14"/>
      <c r="BF140" s="19"/>
      <c r="BG140" s="28" t="s">
        <v>30</v>
      </c>
      <c r="BH140" s="45">
        <v>3.7584734091069549E-3</v>
      </c>
      <c r="BI140" s="20">
        <v>3.758473409106955E-9</v>
      </c>
      <c r="BJ140" s="26">
        <v>1.3662317198661844</v>
      </c>
      <c r="BK140" s="25">
        <v>0.61575674943000536</v>
      </c>
      <c r="BL140" s="25">
        <v>-0.75047497043617906</v>
      </c>
      <c r="BM140" s="24">
        <v>0.56321268125118384</v>
      </c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</row>
    <row r="141" spans="1:78" s="13" customFormat="1">
      <c r="A141" s="50" t="s">
        <v>105</v>
      </c>
      <c r="B141" s="55" t="s">
        <v>47</v>
      </c>
      <c r="C141" s="57"/>
      <c r="D141" s="14">
        <v>4371</v>
      </c>
      <c r="E141" s="14">
        <v>446</v>
      </c>
      <c r="F141" s="53">
        <f t="shared" si="10"/>
        <v>0.10203614733470602</v>
      </c>
      <c r="G141" s="52"/>
      <c r="H141" s="52"/>
      <c r="J141" s="55"/>
      <c r="K141" s="57"/>
      <c r="L141" s="56"/>
      <c r="U141" s="14"/>
      <c r="BF141" s="19"/>
      <c r="BG141" s="28" t="s">
        <v>30</v>
      </c>
      <c r="BH141" s="45">
        <v>2.8188550568302162E-3</v>
      </c>
      <c r="BI141" s="20">
        <v>2.818855056830216E-9</v>
      </c>
      <c r="BJ141" s="26">
        <v>0</v>
      </c>
      <c r="BK141" s="25">
        <v>0.61275625223996144</v>
      </c>
      <c r="BL141" s="25">
        <v>0.61275625223996144</v>
      </c>
      <c r="BM141" s="24">
        <v>0.37547022465916324</v>
      </c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</row>
    <row r="142" spans="1:78" s="13" customFormat="1">
      <c r="A142" s="50" t="s">
        <v>105</v>
      </c>
      <c r="B142" s="55" t="s">
        <v>47</v>
      </c>
      <c r="C142" s="61"/>
      <c r="D142" s="14">
        <v>4583</v>
      </c>
      <c r="E142" s="14">
        <v>344</v>
      </c>
      <c r="F142" s="53">
        <f t="shared" si="10"/>
        <v>7.5060004363953742E-2</v>
      </c>
      <c r="G142" s="52"/>
      <c r="H142" s="52"/>
      <c r="J142" s="55"/>
      <c r="K142" s="61"/>
      <c r="L142" s="56"/>
      <c r="U142" s="14"/>
      <c r="BF142" s="19"/>
      <c r="BG142" s="28" t="s">
        <v>30</v>
      </c>
      <c r="BH142" s="45">
        <v>0</v>
      </c>
      <c r="BI142" s="20">
        <v>0</v>
      </c>
      <c r="BJ142" s="26">
        <v>0</v>
      </c>
      <c r="BK142" s="25">
        <v>0.61062157555790009</v>
      </c>
      <c r="BL142" s="25">
        <v>0.61062157555790009</v>
      </c>
      <c r="BM142" s="24">
        <v>0.3728587085368123</v>
      </c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</row>
    <row r="143" spans="1:78" s="13" customFormat="1">
      <c r="A143" s="50" t="s">
        <v>105</v>
      </c>
      <c r="B143" s="55" t="s">
        <v>47</v>
      </c>
      <c r="C143" s="54">
        <v>2.9000000000000001E-2</v>
      </c>
      <c r="D143" s="14">
        <v>4610</v>
      </c>
      <c r="E143" s="14">
        <v>424</v>
      </c>
      <c r="F143" s="53">
        <f t="shared" ref="F143:F174" si="11">E143/D143</f>
        <v>9.1973969631236441E-2</v>
      </c>
      <c r="G143" s="52"/>
      <c r="H143" s="52"/>
      <c r="U143" s="14"/>
      <c r="BF143" s="19"/>
      <c r="BG143" s="19"/>
      <c r="BH143" s="19"/>
      <c r="BI143" s="19"/>
      <c r="BJ143" s="44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</row>
    <row r="144" spans="1:78" s="13" customFormat="1">
      <c r="A144" s="50" t="s">
        <v>105</v>
      </c>
      <c r="B144" s="55" t="s">
        <v>47</v>
      </c>
      <c r="C144" s="61"/>
      <c r="D144" s="14">
        <v>4623</v>
      </c>
      <c r="E144" s="14">
        <v>360</v>
      </c>
      <c r="F144" s="53">
        <f t="shared" si="11"/>
        <v>7.7871512005191434E-2</v>
      </c>
      <c r="G144" s="52"/>
      <c r="H144" s="52"/>
      <c r="J144" s="55"/>
      <c r="K144" s="61"/>
      <c r="L144" s="56"/>
      <c r="U144" s="14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</row>
    <row r="145" spans="1:78" s="13" customFormat="1">
      <c r="A145" s="50" t="s">
        <v>105</v>
      </c>
      <c r="B145" s="55" t="s">
        <v>47</v>
      </c>
      <c r="C145" s="61"/>
      <c r="D145" s="14">
        <v>4700</v>
      </c>
      <c r="E145" s="14">
        <v>346</v>
      </c>
      <c r="F145" s="53">
        <f t="shared" si="11"/>
        <v>7.3617021276595751E-2</v>
      </c>
      <c r="G145" s="52"/>
      <c r="H145" s="52"/>
      <c r="J145" s="55"/>
      <c r="K145" s="61"/>
      <c r="L145" s="56"/>
      <c r="U145" s="14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</row>
    <row r="146" spans="1:78" s="13" customFormat="1">
      <c r="A146" s="50" t="s">
        <v>103</v>
      </c>
      <c r="B146" s="58" t="s">
        <v>55</v>
      </c>
      <c r="C146" s="57">
        <v>2.1000000000000001E-2</v>
      </c>
      <c r="D146" s="60">
        <v>4900</v>
      </c>
      <c r="E146" s="59">
        <v>85</v>
      </c>
      <c r="F146" s="53">
        <f t="shared" si="11"/>
        <v>1.7346938775510204E-2</v>
      </c>
      <c r="G146" s="52"/>
      <c r="H146" s="52"/>
      <c r="U146" s="14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</row>
    <row r="147" spans="1:78" s="13" customFormat="1">
      <c r="A147" s="50" t="s">
        <v>103</v>
      </c>
      <c r="B147" s="58" t="s">
        <v>55</v>
      </c>
      <c r="C147" s="57"/>
      <c r="D147" s="60">
        <v>5049</v>
      </c>
      <c r="E147" s="59">
        <v>135</v>
      </c>
      <c r="F147" s="53">
        <f t="shared" si="11"/>
        <v>2.6737967914438502E-2</v>
      </c>
      <c r="G147" s="52"/>
      <c r="H147" s="52"/>
      <c r="J147" s="58"/>
      <c r="K147" s="57"/>
      <c r="L147" s="56"/>
      <c r="U147" s="14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</row>
    <row r="148" spans="1:78" s="13" customFormat="1">
      <c r="A148" s="50" t="s">
        <v>103</v>
      </c>
      <c r="B148" s="58" t="s">
        <v>55</v>
      </c>
      <c r="C148" s="57"/>
      <c r="D148" s="60">
        <v>5039</v>
      </c>
      <c r="E148" s="59">
        <v>112</v>
      </c>
      <c r="F148" s="53">
        <f t="shared" si="11"/>
        <v>2.2226632268307202E-2</v>
      </c>
      <c r="G148" s="52"/>
      <c r="H148" s="52"/>
      <c r="J148" s="58"/>
      <c r="K148" s="57"/>
      <c r="L148" s="56"/>
      <c r="U148" s="14"/>
      <c r="BF148" s="19"/>
      <c r="BG148" s="19"/>
      <c r="BH148" s="19"/>
      <c r="BI148" s="21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</row>
    <row r="149" spans="1:78" s="13" customFormat="1">
      <c r="A149" s="50" t="s">
        <v>103</v>
      </c>
      <c r="B149" s="58" t="s">
        <v>54</v>
      </c>
      <c r="C149" s="57">
        <v>1.7999999999999999E-2</v>
      </c>
      <c r="D149" s="60">
        <v>4582</v>
      </c>
      <c r="E149" s="59">
        <v>346</v>
      </c>
      <c r="F149" s="53">
        <f t="shared" si="11"/>
        <v>7.5512876473155827E-2</v>
      </c>
      <c r="G149" s="52"/>
      <c r="H149" s="52"/>
      <c r="U149" s="14"/>
      <c r="BF149" s="19"/>
      <c r="BG149" s="39"/>
      <c r="BH149" s="39"/>
      <c r="BI149" s="39"/>
      <c r="BJ149" s="38" t="s">
        <v>46</v>
      </c>
      <c r="BK149" s="39"/>
      <c r="BL149" s="39"/>
      <c r="BM149" s="3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</row>
    <row r="150" spans="1:78" s="13" customFormat="1">
      <c r="A150" s="50" t="s">
        <v>103</v>
      </c>
      <c r="B150" s="58" t="s">
        <v>54</v>
      </c>
      <c r="C150" s="57"/>
      <c r="D150" s="60">
        <v>4786</v>
      </c>
      <c r="E150" s="59">
        <v>1003</v>
      </c>
      <c r="F150" s="53">
        <f t="shared" si="11"/>
        <v>0.20956957793564562</v>
      </c>
      <c r="G150" s="52"/>
      <c r="H150" s="52"/>
      <c r="U150" s="14"/>
      <c r="BF150" s="46" t="s">
        <v>104</v>
      </c>
      <c r="BG150" s="39" t="s">
        <v>44</v>
      </c>
      <c r="BH150" s="38" t="s">
        <v>43</v>
      </c>
      <c r="BI150" s="38" t="s">
        <v>42</v>
      </c>
      <c r="BJ150" s="38" t="s">
        <v>41</v>
      </c>
      <c r="BK150" s="38" t="s">
        <v>40</v>
      </c>
      <c r="BL150" s="38" t="s">
        <v>39</v>
      </c>
      <c r="BM150" s="38" t="s">
        <v>38</v>
      </c>
      <c r="BN150" s="19"/>
      <c r="BO150" s="19"/>
      <c r="BP150" s="19"/>
      <c r="BQ150" s="19"/>
      <c r="BR150" s="19"/>
      <c r="BS150" s="19"/>
      <c r="BT150" s="20"/>
      <c r="BU150" s="19"/>
      <c r="BV150" s="19"/>
      <c r="BW150" s="19"/>
      <c r="BX150" s="19"/>
      <c r="BY150" s="19"/>
      <c r="BZ150" s="19"/>
    </row>
    <row r="151" spans="1:78" s="13" customFormat="1">
      <c r="A151" s="50" t="s">
        <v>103</v>
      </c>
      <c r="B151" s="58" t="s">
        <v>54</v>
      </c>
      <c r="C151" s="57"/>
      <c r="D151" s="60">
        <v>4611</v>
      </c>
      <c r="E151" s="59">
        <v>555</v>
      </c>
      <c r="F151" s="53">
        <f t="shared" si="11"/>
        <v>0.12036434612882238</v>
      </c>
      <c r="G151" s="52"/>
      <c r="H151" s="52"/>
      <c r="U151" s="14"/>
      <c r="BF151" s="19"/>
      <c r="BG151" s="28" t="s">
        <v>30</v>
      </c>
      <c r="BH151" s="45">
        <v>0.5</v>
      </c>
      <c r="BI151" s="20">
        <v>4.9999999999999998E-7</v>
      </c>
      <c r="BJ151" s="26">
        <v>96.357375201616307</v>
      </c>
      <c r="BK151" s="25">
        <v>94.359831333600638</v>
      </c>
      <c r="BL151" s="25">
        <v>-1.9975438680156685</v>
      </c>
      <c r="BM151" s="24">
        <v>3.9901815046469986</v>
      </c>
      <c r="BN151" s="19"/>
      <c r="BO151" s="19"/>
      <c r="BP151" s="19"/>
      <c r="BQ151" s="19"/>
      <c r="BR151" s="19"/>
      <c r="BS151" s="19"/>
      <c r="BT151" s="19"/>
      <c r="BU151" s="23"/>
      <c r="BV151" s="23"/>
      <c r="BW151" s="23"/>
      <c r="BX151" s="23"/>
      <c r="BY151" s="23"/>
      <c r="BZ151" s="23"/>
    </row>
    <row r="152" spans="1:78" s="13" customFormat="1">
      <c r="A152" s="50" t="s">
        <v>103</v>
      </c>
      <c r="B152" s="58" t="s">
        <v>60</v>
      </c>
      <c r="C152" s="57">
        <v>2.9000000000000001E-2</v>
      </c>
      <c r="D152" s="60">
        <v>4081</v>
      </c>
      <c r="E152" s="59">
        <v>701</v>
      </c>
      <c r="F152" s="53">
        <f t="shared" si="11"/>
        <v>0.17177162460181328</v>
      </c>
      <c r="G152" s="52"/>
      <c r="H152" s="52"/>
      <c r="U152" s="14"/>
      <c r="BF152" s="19"/>
      <c r="BG152" s="28" t="s">
        <v>30</v>
      </c>
      <c r="BH152" s="45">
        <v>0.375</v>
      </c>
      <c r="BI152" s="20">
        <v>3.7500000000000001E-7</v>
      </c>
      <c r="BJ152" s="26">
        <v>95.031868660822767</v>
      </c>
      <c r="BK152" s="25">
        <v>94.305440780416973</v>
      </c>
      <c r="BL152" s="25">
        <v>-0.72642788040579376</v>
      </c>
      <c r="BM152" s="24">
        <v>0.52769746543085416</v>
      </c>
      <c r="BN152" s="19"/>
      <c r="BO152" s="20" t="s">
        <v>37</v>
      </c>
      <c r="BP152" s="20" t="s">
        <v>36</v>
      </c>
      <c r="BQ152" s="37" t="s">
        <v>35</v>
      </c>
      <c r="BR152" s="20" t="s">
        <v>34</v>
      </c>
      <c r="BS152" s="19"/>
      <c r="BT152" s="19"/>
      <c r="BU152" s="23"/>
      <c r="BV152" s="23"/>
      <c r="BW152" s="23"/>
      <c r="BX152" s="23"/>
      <c r="BY152" s="23"/>
      <c r="BZ152" s="23"/>
    </row>
    <row r="153" spans="1:78" s="13" customFormat="1">
      <c r="A153" s="50" t="s">
        <v>103</v>
      </c>
      <c r="B153" s="58" t="s">
        <v>60</v>
      </c>
      <c r="C153" s="57"/>
      <c r="D153" s="60">
        <v>4161</v>
      </c>
      <c r="E153" s="59">
        <v>334</v>
      </c>
      <c r="F153" s="53">
        <f t="shared" si="11"/>
        <v>8.0269166065849551E-2</v>
      </c>
      <c r="G153" s="52"/>
      <c r="H153" s="52"/>
      <c r="U153" s="14"/>
      <c r="BF153" s="19"/>
      <c r="BG153" s="28" t="s">
        <v>30</v>
      </c>
      <c r="BH153" s="45">
        <v>0.28125</v>
      </c>
      <c r="BI153" s="20">
        <v>2.8125000000000001E-7</v>
      </c>
      <c r="BJ153" s="26">
        <v>94.061317290182004</v>
      </c>
      <c r="BK153" s="25">
        <v>94.077555604235499</v>
      </c>
      <c r="BL153" s="25">
        <v>1.6238314053495628E-2</v>
      </c>
      <c r="BM153" s="24">
        <v>2.6368284329995363E-4</v>
      </c>
      <c r="BN153" s="19"/>
      <c r="BO153" s="19">
        <v>18.788992282839395</v>
      </c>
      <c r="BP153" s="36">
        <v>94.376815245052299</v>
      </c>
      <c r="BQ153" s="19">
        <v>7.0317177588627864</v>
      </c>
      <c r="BR153" s="19">
        <v>4.9929897707251465</v>
      </c>
      <c r="BS153" s="19"/>
      <c r="BT153" s="19"/>
      <c r="BU153" s="23"/>
      <c r="BV153" s="23"/>
      <c r="BW153" s="23"/>
      <c r="BX153" s="23"/>
      <c r="BY153" s="23"/>
      <c r="BZ153" s="23"/>
    </row>
    <row r="154" spans="1:78" s="13" customFormat="1">
      <c r="A154" s="50" t="s">
        <v>103</v>
      </c>
      <c r="B154" s="58" t="s">
        <v>60</v>
      </c>
      <c r="C154" s="57"/>
      <c r="D154" s="60">
        <v>3435</v>
      </c>
      <c r="E154" s="59">
        <v>304</v>
      </c>
      <c r="F154" s="53">
        <f t="shared" si="11"/>
        <v>8.850072780203784E-2</v>
      </c>
      <c r="G154" s="52"/>
      <c r="H154" s="52"/>
      <c r="U154" s="14"/>
      <c r="BF154" s="19"/>
      <c r="BG154" s="28" t="s">
        <v>30</v>
      </c>
      <c r="BH154" s="45">
        <v>0.2109375</v>
      </c>
      <c r="BI154" s="20">
        <v>2.1093749999999999E-7</v>
      </c>
      <c r="BJ154" s="26">
        <v>91.537250303724633</v>
      </c>
      <c r="BK154" s="25">
        <v>93.134050062166992</v>
      </c>
      <c r="BL154" s="25">
        <v>1.5967997584423586</v>
      </c>
      <c r="BM154" s="24">
        <v>2.5497694685615748</v>
      </c>
      <c r="BN154" s="19"/>
      <c r="BO154" s="19"/>
      <c r="BP154" s="19"/>
      <c r="BQ154" s="19"/>
      <c r="BR154" s="19"/>
      <c r="BS154" s="19"/>
      <c r="BT154" s="19"/>
      <c r="BU154" s="23"/>
      <c r="BV154" s="23"/>
      <c r="BW154" s="23"/>
      <c r="BX154" s="23"/>
      <c r="BY154" s="23"/>
      <c r="BZ154" s="23"/>
    </row>
    <row r="155" spans="1:78" s="13" customFormat="1" ht="15.75" thickBot="1">
      <c r="A155" s="50" t="s">
        <v>103</v>
      </c>
      <c r="B155" s="58" t="s">
        <v>59</v>
      </c>
      <c r="C155" s="57">
        <v>2.1999999999999999E-2</v>
      </c>
      <c r="D155" s="60">
        <v>4653</v>
      </c>
      <c r="E155" s="59">
        <v>198</v>
      </c>
      <c r="F155" s="53">
        <f t="shared" si="11"/>
        <v>4.2553191489361701E-2</v>
      </c>
      <c r="G155" s="52"/>
      <c r="H155" s="52"/>
      <c r="U155" s="14"/>
      <c r="BF155" s="19"/>
      <c r="BG155" s="28" t="s">
        <v>30</v>
      </c>
      <c r="BH155" s="45">
        <v>0.158203125</v>
      </c>
      <c r="BI155" s="20">
        <v>1.5820312500000001E-7</v>
      </c>
      <c r="BJ155" s="26">
        <v>87.64183088565008</v>
      </c>
      <c r="BK155" s="25">
        <v>89.412022153747031</v>
      </c>
      <c r="BL155" s="25">
        <v>1.7701912680969514</v>
      </c>
      <c r="BM155" s="24">
        <v>3.1335771256466929</v>
      </c>
      <c r="BN155" s="19"/>
      <c r="BO155" s="35" t="s">
        <v>33</v>
      </c>
      <c r="BP155" s="34">
        <f>SUM(BM151:BM170)</f>
        <v>49.57730129371626</v>
      </c>
      <c r="BQ155" s="19"/>
      <c r="BR155" s="19"/>
      <c r="BS155" s="19"/>
      <c r="BT155" s="19"/>
      <c r="BU155" s="23"/>
      <c r="BV155" s="23"/>
      <c r="BW155" s="23"/>
      <c r="BX155" s="23"/>
      <c r="BY155" s="23"/>
      <c r="BZ155" s="23"/>
    </row>
    <row r="156" spans="1:78" s="13" customFormat="1">
      <c r="A156" s="50" t="s">
        <v>103</v>
      </c>
      <c r="B156" s="58" t="s">
        <v>59</v>
      </c>
      <c r="C156" s="57"/>
      <c r="D156" s="60">
        <v>4914</v>
      </c>
      <c r="E156" s="59">
        <v>99</v>
      </c>
      <c r="F156" s="53">
        <f t="shared" si="11"/>
        <v>2.0146520146520148E-2</v>
      </c>
      <c r="G156" s="52"/>
      <c r="H156" s="52"/>
      <c r="U156" s="14"/>
      <c r="BF156" s="19"/>
      <c r="BG156" s="28" t="s">
        <v>30</v>
      </c>
      <c r="BH156" s="45">
        <v>0.11865234375</v>
      </c>
      <c r="BI156" s="20">
        <v>1.1865234375E-7</v>
      </c>
      <c r="BJ156" s="26">
        <v>77.321169351284027</v>
      </c>
      <c r="BK156" s="25">
        <v>77.128845732443835</v>
      </c>
      <c r="BL156" s="25">
        <v>-0.19232361884019156</v>
      </c>
      <c r="BM156" s="24">
        <v>3.6988374363787282E-2</v>
      </c>
      <c r="BN156" s="19"/>
      <c r="BO156" s="19"/>
      <c r="BP156" s="19"/>
      <c r="BQ156" s="19"/>
      <c r="BR156" s="33" t="s">
        <v>32</v>
      </c>
      <c r="BS156" s="19"/>
      <c r="BT156" s="19"/>
      <c r="BU156" s="23"/>
      <c r="BV156" s="23"/>
      <c r="BW156" s="23"/>
      <c r="BX156" s="23"/>
      <c r="BY156" s="23"/>
      <c r="BZ156" s="23"/>
    </row>
    <row r="157" spans="1:78" s="13" customFormat="1" ht="15.75" thickBot="1">
      <c r="A157" s="50" t="s">
        <v>103</v>
      </c>
      <c r="B157" s="58" t="s">
        <v>59</v>
      </c>
      <c r="C157" s="57"/>
      <c r="D157" s="60">
        <v>4701</v>
      </c>
      <c r="E157" s="59">
        <v>107</v>
      </c>
      <c r="F157" s="53">
        <f t="shared" si="11"/>
        <v>2.2761114656456072E-2</v>
      </c>
      <c r="G157" s="52"/>
      <c r="H157" s="52"/>
      <c r="U157" s="14"/>
      <c r="BF157" s="19"/>
      <c r="BG157" s="28" t="s">
        <v>30</v>
      </c>
      <c r="BH157" s="45">
        <v>8.89892578125E-2</v>
      </c>
      <c r="BI157" s="20">
        <v>8.8989257812500006E-8</v>
      </c>
      <c r="BJ157" s="26">
        <v>54.202067459197004</v>
      </c>
      <c r="BK157" s="25">
        <v>52.483290947130065</v>
      </c>
      <c r="BL157" s="25">
        <v>-1.7187765120669383</v>
      </c>
      <c r="BM157" s="24">
        <v>2.95419269843299</v>
      </c>
      <c r="BN157" s="19"/>
      <c r="BO157" s="32" t="s">
        <v>31</v>
      </c>
      <c r="BP157" s="31">
        <f>POWER(10,-BQ153)*1000000</f>
        <v>9.2957030360646925E-2</v>
      </c>
      <c r="BQ157" s="25">
        <f>ROUND(BR157,2)</f>
        <v>0.09</v>
      </c>
      <c r="BR157" s="30">
        <f>10^((1/BR153)*(LOG(((BO153-BP153)/(50-BP153)-1),10)-BR153*LOG((1/(10^(-BQ153))),10)))*1000000</f>
        <v>8.6630266980355364E-2</v>
      </c>
      <c r="BS157" s="19"/>
      <c r="BT157" s="19"/>
      <c r="BU157" s="23"/>
      <c r="BV157" s="23"/>
      <c r="BW157" s="23"/>
      <c r="BX157" s="23"/>
      <c r="BY157" s="23"/>
      <c r="BZ157" s="23"/>
    </row>
    <row r="158" spans="1:78" s="13" customFormat="1">
      <c r="A158" s="50" t="s">
        <v>103</v>
      </c>
      <c r="B158" s="58" t="s">
        <v>58</v>
      </c>
      <c r="C158" s="57">
        <v>2.4E-2</v>
      </c>
      <c r="D158" s="60">
        <v>4895</v>
      </c>
      <c r="E158" s="59">
        <v>614</v>
      </c>
      <c r="F158" s="53">
        <f t="shared" si="11"/>
        <v>0.12543411644535241</v>
      </c>
      <c r="G158" s="52"/>
      <c r="H158" s="52"/>
      <c r="U158" s="14"/>
      <c r="BF158" s="19"/>
      <c r="BG158" s="28" t="s">
        <v>30</v>
      </c>
      <c r="BH158" s="45">
        <v>6.6741943359375E-2</v>
      </c>
      <c r="BI158" s="20">
        <v>6.6741943359375004E-8</v>
      </c>
      <c r="BJ158" s="26">
        <v>27.997388135346355</v>
      </c>
      <c r="BK158" s="25">
        <v>30.924059317121049</v>
      </c>
      <c r="BL158" s="25">
        <v>2.9266711817746938</v>
      </c>
      <c r="BM158" s="24">
        <v>8.5654042062304825</v>
      </c>
      <c r="BN158" s="19"/>
      <c r="BO158" s="29"/>
      <c r="BP158" s="25"/>
      <c r="BQ158" s="19"/>
      <c r="BR158" s="19"/>
      <c r="BS158" s="19"/>
      <c r="BT158" s="19"/>
      <c r="BU158" s="23"/>
      <c r="BV158" s="23"/>
      <c r="BW158" s="23"/>
      <c r="BX158" s="23"/>
      <c r="BY158" s="23"/>
      <c r="BZ158" s="23"/>
    </row>
    <row r="159" spans="1:78" s="13" customFormat="1">
      <c r="A159" s="50" t="s">
        <v>103</v>
      </c>
      <c r="B159" s="58" t="s">
        <v>58</v>
      </c>
      <c r="C159" s="57"/>
      <c r="D159" s="60">
        <v>5081</v>
      </c>
      <c r="E159" s="59">
        <v>706</v>
      </c>
      <c r="F159" s="53">
        <f t="shared" si="11"/>
        <v>0.13894902578232632</v>
      </c>
      <c r="G159" s="52"/>
      <c r="H159" s="52"/>
      <c r="U159" s="14"/>
      <c r="BF159" s="19"/>
      <c r="BG159" s="28" t="s">
        <v>30</v>
      </c>
      <c r="BH159" s="45">
        <v>5.005645751953125E-2</v>
      </c>
      <c r="BI159" s="20">
        <v>5.005645751953125E-8</v>
      </c>
      <c r="BJ159" s="26">
        <v>23.751328950404236</v>
      </c>
      <c r="BK159" s="25">
        <v>22.076842250951913</v>
      </c>
      <c r="BL159" s="25">
        <v>-1.6744866994523235</v>
      </c>
      <c r="BM159" s="24">
        <v>2.8039057066427362</v>
      </c>
      <c r="BN159" s="19"/>
      <c r="BO159" s="19"/>
      <c r="BP159" s="19"/>
      <c r="BQ159" s="19"/>
      <c r="BR159" s="19"/>
      <c r="BS159" s="19"/>
      <c r="BT159" s="19"/>
      <c r="BU159" s="23"/>
      <c r="BV159" s="23"/>
      <c r="BW159" s="23"/>
      <c r="BX159" s="23"/>
      <c r="BY159" s="23"/>
      <c r="BZ159" s="23"/>
    </row>
    <row r="160" spans="1:78" s="13" customFormat="1">
      <c r="A160" s="50" t="s">
        <v>103</v>
      </c>
      <c r="B160" s="58" t="s">
        <v>58</v>
      </c>
      <c r="C160" s="57"/>
      <c r="D160" s="60">
        <v>5026</v>
      </c>
      <c r="E160" s="59">
        <v>372</v>
      </c>
      <c r="F160" s="53">
        <f t="shared" si="11"/>
        <v>7.4015121368881817E-2</v>
      </c>
      <c r="G160" s="52"/>
      <c r="H160" s="52"/>
      <c r="U160" s="14"/>
      <c r="BF160" s="19"/>
      <c r="BG160" s="28" t="s">
        <v>30</v>
      </c>
      <c r="BH160" s="45">
        <v>3.7542343139648438E-2</v>
      </c>
      <c r="BI160" s="20">
        <v>3.7542343139648436E-8</v>
      </c>
      <c r="BJ160" s="26">
        <v>9.1605639224384809</v>
      </c>
      <c r="BK160" s="25">
        <v>6.0392327716037357</v>
      </c>
      <c r="BL160" s="25">
        <v>-3.1213311508347452</v>
      </c>
      <c r="BM160" s="24">
        <v>9.7427081531713551</v>
      </c>
      <c r="BN160" s="19"/>
      <c r="BO160" s="19"/>
      <c r="BP160" s="19"/>
      <c r="BQ160" s="19"/>
      <c r="BR160" s="19"/>
      <c r="BS160" s="19"/>
      <c r="BT160" s="19"/>
      <c r="BU160" s="23"/>
      <c r="BV160" s="23"/>
      <c r="BW160" s="23"/>
      <c r="BX160" s="23"/>
      <c r="BY160" s="23"/>
      <c r="BZ160" s="23"/>
    </row>
    <row r="161" spans="1:78" s="13" customFormat="1">
      <c r="A161" s="50" t="s">
        <v>103</v>
      </c>
      <c r="B161" s="58" t="s">
        <v>57</v>
      </c>
      <c r="C161" s="57">
        <v>3.5999999999999997E-2</v>
      </c>
      <c r="D161" s="60">
        <v>4996</v>
      </c>
      <c r="E161" s="59">
        <v>1334</v>
      </c>
      <c r="F161" s="53">
        <f t="shared" si="11"/>
        <v>0.26701361088871095</v>
      </c>
      <c r="G161" s="52"/>
      <c r="H161" s="52"/>
      <c r="U161" s="14"/>
      <c r="BF161" s="19"/>
      <c r="BG161" s="28" t="s">
        <v>30</v>
      </c>
      <c r="BH161" s="45">
        <v>2.8156757354736328E-2</v>
      </c>
      <c r="BI161" s="20">
        <v>2.8156757354736327E-8</v>
      </c>
      <c r="BJ161" s="26">
        <v>0</v>
      </c>
      <c r="BK161" s="25">
        <v>2.9458642992382948</v>
      </c>
      <c r="BL161" s="25">
        <v>2.9458642992382948</v>
      </c>
      <c r="BM161" s="24">
        <v>8.6781164695267297</v>
      </c>
      <c r="BN161" s="19"/>
      <c r="BO161" s="19"/>
      <c r="BP161" s="19"/>
      <c r="BQ161" s="19"/>
      <c r="BR161" s="19"/>
      <c r="BS161" s="19"/>
      <c r="BT161" s="19"/>
      <c r="BU161" s="23"/>
      <c r="BV161" s="23"/>
      <c r="BW161" s="23"/>
      <c r="BX161" s="23"/>
      <c r="BY161" s="23"/>
      <c r="BZ161" s="23"/>
    </row>
    <row r="162" spans="1:78" s="13" customFormat="1">
      <c r="A162" s="50" t="s">
        <v>103</v>
      </c>
      <c r="B162" s="58" t="s">
        <v>57</v>
      </c>
      <c r="C162" s="57"/>
      <c r="D162" s="60">
        <v>4980</v>
      </c>
      <c r="E162" s="59">
        <v>1414</v>
      </c>
      <c r="F162" s="53">
        <f t="shared" si="11"/>
        <v>0.28393574297188756</v>
      </c>
      <c r="G162" s="52"/>
      <c r="H162" s="52"/>
      <c r="U162" s="14"/>
      <c r="BF162" s="19"/>
      <c r="BG162" s="28" t="s">
        <v>30</v>
      </c>
      <c r="BH162" s="45">
        <v>2.1117568016052246E-2</v>
      </c>
      <c r="BI162" s="20">
        <v>2.1117568016052246E-8</v>
      </c>
      <c r="BJ162" s="26">
        <v>0</v>
      </c>
      <c r="BK162" s="25">
        <v>1.5956160857768253</v>
      </c>
      <c r="BL162" s="25">
        <v>1.5956160857768253</v>
      </c>
      <c r="BM162" s="24">
        <v>2.5459906931897573</v>
      </c>
      <c r="BN162" s="19"/>
      <c r="BO162" s="19"/>
      <c r="BP162" s="19"/>
      <c r="BQ162" s="19"/>
      <c r="BR162" s="19"/>
      <c r="BS162" s="19"/>
      <c r="BT162" s="19"/>
      <c r="BU162" s="23"/>
      <c r="BV162" s="23"/>
      <c r="BW162" s="23"/>
      <c r="BX162" s="23"/>
      <c r="BY162" s="23"/>
      <c r="BZ162" s="23"/>
    </row>
    <row r="163" spans="1:78" s="13" customFormat="1">
      <c r="A163" s="50" t="s">
        <v>103</v>
      </c>
      <c r="B163" s="58" t="s">
        <v>57</v>
      </c>
      <c r="C163" s="57"/>
      <c r="D163" s="60">
        <v>4851</v>
      </c>
      <c r="E163" s="59">
        <v>1180</v>
      </c>
      <c r="F163" s="53">
        <f t="shared" si="11"/>
        <v>0.2432488146773861</v>
      </c>
      <c r="G163" s="52"/>
      <c r="H163" s="52"/>
      <c r="U163" s="14"/>
      <c r="BF163" s="19"/>
      <c r="BG163" s="28" t="s">
        <v>30</v>
      </c>
      <c r="BH163" s="45">
        <v>1.5838176012039185E-2</v>
      </c>
      <c r="BI163" s="20">
        <v>1.5838176012039186E-8</v>
      </c>
      <c r="BJ163" s="26">
        <v>0</v>
      </c>
      <c r="BK163" s="25">
        <v>1.022585581847963</v>
      </c>
      <c r="BL163" s="25">
        <v>1.022585581847963</v>
      </c>
      <c r="BM163" s="24">
        <v>1.0456812722033371</v>
      </c>
      <c r="BN163" s="19"/>
      <c r="BO163" s="19"/>
      <c r="BP163" s="19"/>
      <c r="BQ163" s="19"/>
      <c r="BR163" s="19"/>
      <c r="BS163" s="19"/>
      <c r="BT163" s="19"/>
      <c r="BU163" s="23"/>
      <c r="BV163" s="23"/>
      <c r="BW163" s="23"/>
      <c r="BX163" s="23"/>
      <c r="BY163" s="23"/>
      <c r="BZ163" s="23"/>
    </row>
    <row r="164" spans="1:78" s="13" customFormat="1">
      <c r="A164" s="50" t="s">
        <v>103</v>
      </c>
      <c r="B164" s="58" t="s">
        <v>56</v>
      </c>
      <c r="C164" s="57">
        <v>0.02</v>
      </c>
      <c r="D164" s="60">
        <v>5323</v>
      </c>
      <c r="E164" s="59">
        <v>442</v>
      </c>
      <c r="F164" s="53">
        <f t="shared" si="11"/>
        <v>8.3035882021416499E-2</v>
      </c>
      <c r="G164" s="52"/>
      <c r="H164" s="52"/>
      <c r="U164" s="14"/>
      <c r="BF164" s="19"/>
      <c r="BG164" s="28" t="s">
        <v>30</v>
      </c>
      <c r="BH164" s="45">
        <v>1.1878632009029388E-2</v>
      </c>
      <c r="BI164" s="20">
        <v>1.1878632009029388E-8</v>
      </c>
      <c r="BJ164" s="26">
        <v>0</v>
      </c>
      <c r="BK164" s="25">
        <v>0.782307188567259</v>
      </c>
      <c r="BL164" s="25">
        <v>0.782307188567259</v>
      </c>
      <c r="BM164" s="24">
        <v>0.61200453728400894</v>
      </c>
      <c r="BN164" s="19"/>
      <c r="BO164" s="19"/>
      <c r="BP164" s="19"/>
      <c r="BQ164" s="19"/>
      <c r="BR164" s="19"/>
      <c r="BS164" s="19"/>
      <c r="BT164" s="19"/>
      <c r="BU164" s="23"/>
      <c r="BV164" s="23"/>
      <c r="BW164" s="23"/>
      <c r="BX164" s="23"/>
      <c r="BY164" s="23"/>
      <c r="BZ164" s="23"/>
    </row>
    <row r="165" spans="1:78" s="13" customFormat="1">
      <c r="A165" s="50" t="s">
        <v>103</v>
      </c>
      <c r="B165" s="58" t="s">
        <v>56</v>
      </c>
      <c r="C165" s="57"/>
      <c r="D165" s="60">
        <v>5255</v>
      </c>
      <c r="E165" s="59">
        <v>435</v>
      </c>
      <c r="F165" s="53">
        <f t="shared" si="11"/>
        <v>8.2778306374881067E-2</v>
      </c>
      <c r="G165" s="52"/>
      <c r="H165" s="52"/>
      <c r="J165" s="58"/>
      <c r="K165" s="57"/>
      <c r="L165" s="56"/>
      <c r="U165" s="14"/>
      <c r="BF165" s="19"/>
      <c r="BG165" s="28" t="s">
        <v>30</v>
      </c>
      <c r="BH165" s="45">
        <v>8.9089740067720413E-3</v>
      </c>
      <c r="BI165" s="20">
        <v>8.9089740067720405E-9</v>
      </c>
      <c r="BJ165" s="26">
        <v>0</v>
      </c>
      <c r="BK165" s="25">
        <v>0.68206461062774792</v>
      </c>
      <c r="BL165" s="25">
        <v>0.68206461062774792</v>
      </c>
      <c r="BM165" s="24">
        <v>0.46521213307078141</v>
      </c>
      <c r="BN165" s="19"/>
      <c r="BO165" s="19"/>
      <c r="BP165" s="19"/>
      <c r="BQ165" s="19"/>
      <c r="BR165" s="19"/>
      <c r="BS165" s="19"/>
      <c r="BT165" s="19"/>
      <c r="BU165" s="23"/>
      <c r="BV165" s="23"/>
      <c r="BW165" s="23"/>
      <c r="BX165" s="23"/>
      <c r="BY165" s="23"/>
      <c r="BZ165" s="23"/>
    </row>
    <row r="166" spans="1:78" s="13" customFormat="1">
      <c r="A166" s="50" t="s">
        <v>103</v>
      </c>
      <c r="B166" s="58" t="s">
        <v>56</v>
      </c>
      <c r="C166" s="57"/>
      <c r="D166" s="60">
        <v>5052</v>
      </c>
      <c r="E166" s="59">
        <v>383</v>
      </c>
      <c r="F166" s="53">
        <f t="shared" si="11"/>
        <v>7.5811559778305615E-2</v>
      </c>
      <c r="G166" s="52"/>
      <c r="H166" s="52"/>
      <c r="J166" s="58"/>
      <c r="K166" s="57"/>
      <c r="L166" s="56"/>
      <c r="U166" s="14"/>
      <c r="BF166" s="19"/>
      <c r="BG166" s="28" t="s">
        <v>30</v>
      </c>
      <c r="BH166" s="45">
        <v>6.681730505079031E-3</v>
      </c>
      <c r="BI166" s="20">
        <v>6.6817305050790312E-9</v>
      </c>
      <c r="BJ166" s="26">
        <v>0</v>
      </c>
      <c r="BK166" s="25">
        <v>0.64033245912665393</v>
      </c>
      <c r="BL166" s="25">
        <v>0.64033245912665393</v>
      </c>
      <c r="BM166" s="24">
        <v>0.41002565821118792</v>
      </c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</row>
    <row r="167" spans="1:78" s="13" customFormat="1">
      <c r="A167" s="50" t="s">
        <v>103</v>
      </c>
      <c r="B167" s="58" t="s">
        <v>45</v>
      </c>
      <c r="C167" s="57">
        <v>2.1999999999999999E-2</v>
      </c>
      <c r="D167" s="60">
        <v>5757</v>
      </c>
      <c r="E167" s="59">
        <v>1789</v>
      </c>
      <c r="F167" s="53">
        <f t="shared" si="11"/>
        <v>0.3107521278443634</v>
      </c>
      <c r="G167" s="52"/>
      <c r="H167" s="52"/>
      <c r="U167" s="14"/>
      <c r="BF167" s="19"/>
      <c r="BG167" s="28" t="s">
        <v>30</v>
      </c>
      <c r="BH167" s="45">
        <v>5.0112978788092732E-3</v>
      </c>
      <c r="BI167" s="20">
        <v>5.011297878809273E-9</v>
      </c>
      <c r="BJ167" s="26">
        <v>0</v>
      </c>
      <c r="BK167" s="25">
        <v>0.62297418613864863</v>
      </c>
      <c r="BL167" s="25">
        <v>0.62297418613864863</v>
      </c>
      <c r="BM167" s="24">
        <v>0.38809683659511163</v>
      </c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</row>
    <row r="168" spans="1:78" s="13" customFormat="1">
      <c r="A168" s="50" t="s">
        <v>103</v>
      </c>
      <c r="B168" s="58" t="s">
        <v>45</v>
      </c>
      <c r="C168" s="57"/>
      <c r="D168" s="60">
        <v>5899</v>
      </c>
      <c r="E168" s="59">
        <v>2165</v>
      </c>
      <c r="F168" s="53">
        <f t="shared" si="11"/>
        <v>0.36701135785726396</v>
      </c>
      <c r="G168" s="52"/>
      <c r="H168" s="52"/>
      <c r="J168" s="58"/>
      <c r="K168" s="57"/>
      <c r="L168" s="56"/>
      <c r="U168" s="14"/>
      <c r="BF168" s="19"/>
      <c r="BG168" s="28" t="s">
        <v>30</v>
      </c>
      <c r="BH168" s="45">
        <v>3.7584734091069549E-3</v>
      </c>
      <c r="BI168" s="20">
        <v>3.758473409106955E-9</v>
      </c>
      <c r="BJ168" s="26">
        <v>0</v>
      </c>
      <c r="BK168" s="25">
        <v>0.61575674943000536</v>
      </c>
      <c r="BL168" s="25">
        <v>0.61575674943000536</v>
      </c>
      <c r="BM168" s="24">
        <v>0.37915637446860639</v>
      </c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</row>
    <row r="169" spans="1:78" s="13" customFormat="1">
      <c r="A169" s="50" t="s">
        <v>103</v>
      </c>
      <c r="B169" s="58" t="s">
        <v>45</v>
      </c>
      <c r="C169" s="57"/>
      <c r="D169" s="60">
        <v>5700</v>
      </c>
      <c r="E169" s="59">
        <v>2178</v>
      </c>
      <c r="F169" s="53">
        <f t="shared" si="11"/>
        <v>0.38210526315789473</v>
      </c>
      <c r="G169" s="52"/>
      <c r="H169" s="52"/>
      <c r="J169" s="58"/>
      <c r="K169" s="57"/>
      <c r="L169" s="56"/>
      <c r="U169" s="14"/>
      <c r="BF169" s="19"/>
      <c r="BG169" s="28" t="s">
        <v>30</v>
      </c>
      <c r="BH169" s="45">
        <v>2.8188550568302162E-3</v>
      </c>
      <c r="BI169" s="20">
        <v>2.818855056830216E-9</v>
      </c>
      <c r="BJ169" s="26">
        <v>0</v>
      </c>
      <c r="BK169" s="25">
        <v>0.61275625223996144</v>
      </c>
      <c r="BL169" s="25">
        <v>0.61275625223996144</v>
      </c>
      <c r="BM169" s="24">
        <v>0.37547022465916324</v>
      </c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</row>
    <row r="170" spans="1:78" s="13" customFormat="1">
      <c r="A170" s="50" t="s">
        <v>103</v>
      </c>
      <c r="B170" s="58" t="s">
        <v>47</v>
      </c>
      <c r="C170" s="54">
        <v>2.5999999999999999E-2</v>
      </c>
      <c r="D170" s="60">
        <v>5070</v>
      </c>
      <c r="E170" s="59">
        <v>438</v>
      </c>
      <c r="F170" s="53">
        <f t="shared" si="11"/>
        <v>8.6390532544378701E-2</v>
      </c>
      <c r="G170" s="52"/>
      <c r="H170" s="52"/>
      <c r="U170" s="14"/>
      <c r="BF170" s="19"/>
      <c r="BG170" s="28" t="s">
        <v>30</v>
      </c>
      <c r="BH170" s="45">
        <v>0</v>
      </c>
      <c r="BI170" s="20">
        <v>0</v>
      </c>
      <c r="BJ170" s="26">
        <v>0</v>
      </c>
      <c r="BK170" s="25">
        <v>0.61062157555790009</v>
      </c>
      <c r="BL170" s="25">
        <v>0.61062157555790009</v>
      </c>
      <c r="BM170" s="24">
        <v>0.3728587085368123</v>
      </c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</row>
    <row r="171" spans="1:78" s="13" customFormat="1">
      <c r="A171" s="50" t="s">
        <v>103</v>
      </c>
      <c r="B171" s="58" t="s">
        <v>47</v>
      </c>
      <c r="C171" s="57"/>
      <c r="D171" s="60">
        <v>5121</v>
      </c>
      <c r="E171" s="59">
        <v>473</v>
      </c>
      <c r="F171" s="53">
        <f t="shared" si="11"/>
        <v>9.2364772505370049E-2</v>
      </c>
      <c r="G171" s="52"/>
      <c r="H171" s="52"/>
      <c r="J171" s="58"/>
      <c r="K171" s="57"/>
      <c r="L171" s="56"/>
      <c r="U171" s="14"/>
      <c r="BF171" s="19"/>
      <c r="BG171" s="19"/>
      <c r="BH171" s="19"/>
      <c r="BI171" s="19"/>
      <c r="BJ171" s="44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</row>
    <row r="172" spans="1:78" s="13" customFormat="1">
      <c r="A172" s="50" t="s">
        <v>103</v>
      </c>
      <c r="B172" s="58" t="s">
        <v>47</v>
      </c>
      <c r="C172" s="57"/>
      <c r="D172" s="60">
        <v>5253</v>
      </c>
      <c r="E172" s="59">
        <v>347</v>
      </c>
      <c r="F172" s="53">
        <f t="shared" si="11"/>
        <v>6.6057490957548065E-2</v>
      </c>
      <c r="G172" s="52"/>
      <c r="H172" s="52"/>
      <c r="J172" s="58"/>
      <c r="K172" s="57"/>
      <c r="L172" s="56"/>
      <c r="U172" s="14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</row>
    <row r="173" spans="1:78" s="13" customFormat="1">
      <c r="A173" s="50" t="s">
        <v>103</v>
      </c>
      <c r="B173" s="58" t="s">
        <v>47</v>
      </c>
      <c r="C173" s="54">
        <v>3.1E-2</v>
      </c>
      <c r="D173" s="60">
        <v>4910</v>
      </c>
      <c r="E173" s="59">
        <v>454</v>
      </c>
      <c r="F173" s="53">
        <f t="shared" si="11"/>
        <v>9.246435845213849E-2</v>
      </c>
      <c r="G173" s="52"/>
      <c r="H173" s="52"/>
      <c r="U173" s="14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</row>
    <row r="174" spans="1:78" s="13" customFormat="1">
      <c r="A174" s="50" t="s">
        <v>103</v>
      </c>
      <c r="B174" s="58" t="s">
        <v>47</v>
      </c>
      <c r="C174" s="57"/>
      <c r="D174" s="60">
        <v>4976</v>
      </c>
      <c r="E174" s="59">
        <v>532</v>
      </c>
      <c r="F174" s="53">
        <f t="shared" si="11"/>
        <v>0.10691318327974277</v>
      </c>
      <c r="G174" s="52"/>
      <c r="H174" s="52"/>
      <c r="J174" s="58"/>
      <c r="K174" s="57"/>
      <c r="L174" s="56"/>
      <c r="U174" s="14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</row>
    <row r="175" spans="1:78" s="13" customFormat="1">
      <c r="A175" s="50" t="s">
        <v>103</v>
      </c>
      <c r="B175" s="58" t="s">
        <v>47</v>
      </c>
      <c r="C175" s="57"/>
      <c r="D175" s="60">
        <v>5091</v>
      </c>
      <c r="E175" s="59">
        <v>465</v>
      </c>
      <c r="F175" s="53">
        <f t="shared" ref="F175:F206" si="12">E175/D175</f>
        <v>9.1337654684737771E-2</v>
      </c>
      <c r="G175" s="52"/>
      <c r="H175" s="52"/>
      <c r="J175" s="58"/>
      <c r="K175" s="57"/>
      <c r="L175" s="56"/>
      <c r="U175" s="14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</row>
    <row r="176" spans="1:78" s="13" customFormat="1">
      <c r="A176" s="50" t="s">
        <v>103</v>
      </c>
      <c r="B176" s="58" t="s">
        <v>47</v>
      </c>
      <c r="C176" s="54">
        <v>2.5999999999999999E-2</v>
      </c>
      <c r="D176" s="60">
        <v>4897</v>
      </c>
      <c r="E176" s="59">
        <v>338</v>
      </c>
      <c r="F176" s="53">
        <f t="shared" si="12"/>
        <v>6.9021850112313668E-2</v>
      </c>
      <c r="G176" s="52"/>
      <c r="H176" s="52"/>
      <c r="U176" s="14"/>
      <c r="BF176" s="19"/>
      <c r="BG176" s="19"/>
      <c r="BH176" s="19"/>
      <c r="BI176" s="21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</row>
    <row r="177" spans="1:78" s="13" customFormat="1">
      <c r="A177" s="50" t="s">
        <v>103</v>
      </c>
      <c r="B177" s="58" t="s">
        <v>47</v>
      </c>
      <c r="C177" s="57"/>
      <c r="D177" s="60">
        <v>4775</v>
      </c>
      <c r="E177" s="59">
        <v>515</v>
      </c>
      <c r="F177" s="53">
        <f t="shared" si="12"/>
        <v>0.10785340314136126</v>
      </c>
      <c r="G177" s="52"/>
      <c r="H177" s="52"/>
      <c r="J177" s="58"/>
      <c r="K177" s="57"/>
      <c r="L177" s="56"/>
      <c r="U177" s="14"/>
      <c r="BF177" s="19"/>
      <c r="BG177" s="39"/>
      <c r="BH177" s="39"/>
      <c r="BI177" s="39"/>
      <c r="BJ177" s="38" t="s">
        <v>46</v>
      </c>
      <c r="BK177" s="39"/>
      <c r="BL177" s="39"/>
      <c r="BM177" s="3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</row>
    <row r="178" spans="1:78" s="13" customFormat="1">
      <c r="A178" s="50" t="s">
        <v>103</v>
      </c>
      <c r="B178" s="58" t="s">
        <v>47</v>
      </c>
      <c r="C178" s="57"/>
      <c r="D178" s="60">
        <v>4924</v>
      </c>
      <c r="E178" s="59">
        <v>412</v>
      </c>
      <c r="F178" s="53">
        <f t="shared" si="12"/>
        <v>8.3671811535337121E-2</v>
      </c>
      <c r="G178" s="52"/>
      <c r="H178" s="52"/>
      <c r="J178" s="58"/>
      <c r="K178" s="57"/>
      <c r="L178" s="56"/>
      <c r="U178" s="14"/>
      <c r="BF178" s="46" t="s">
        <v>102</v>
      </c>
      <c r="BG178" s="39" t="s">
        <v>44</v>
      </c>
      <c r="BH178" s="38" t="s">
        <v>43</v>
      </c>
      <c r="BI178" s="38" t="s">
        <v>42</v>
      </c>
      <c r="BJ178" s="38" t="s">
        <v>41</v>
      </c>
      <c r="BK178" s="38" t="s">
        <v>40</v>
      </c>
      <c r="BL178" s="38" t="s">
        <v>39</v>
      </c>
      <c r="BM178" s="38" t="s">
        <v>38</v>
      </c>
      <c r="BN178" s="19"/>
      <c r="BO178" s="19"/>
      <c r="BP178" s="19"/>
      <c r="BQ178" s="19"/>
      <c r="BR178" s="19"/>
      <c r="BS178" s="19"/>
      <c r="BT178" s="20"/>
      <c r="BU178" s="19"/>
      <c r="BV178" s="19"/>
      <c r="BW178" s="19"/>
      <c r="BX178" s="19"/>
      <c r="BY178" s="19"/>
      <c r="BZ178" s="19"/>
    </row>
    <row r="179" spans="1:78" s="13" customFormat="1">
      <c r="A179" s="50" t="s">
        <v>101</v>
      </c>
      <c r="B179" s="55" t="s">
        <v>48</v>
      </c>
      <c r="C179" s="54">
        <v>3.1E-2</v>
      </c>
      <c r="D179" s="14">
        <v>3722</v>
      </c>
      <c r="E179" s="14">
        <v>1741</v>
      </c>
      <c r="F179" s="53">
        <f t="shared" si="12"/>
        <v>0.46775926921010208</v>
      </c>
      <c r="G179" s="52"/>
      <c r="H179" s="52"/>
      <c r="U179" s="14"/>
      <c r="BF179" s="19"/>
      <c r="BG179" s="28" t="s">
        <v>30</v>
      </c>
      <c r="BH179" s="45">
        <v>0.5</v>
      </c>
      <c r="BI179" s="20">
        <v>4.9999999999999998E-7</v>
      </c>
      <c r="BJ179" s="26">
        <v>92.390564798479275</v>
      </c>
      <c r="BK179" s="25">
        <v>92.411238093755827</v>
      </c>
      <c r="BL179" s="25">
        <v>2.0673295276552039E-2</v>
      </c>
      <c r="BM179" s="24">
        <v>4.2738513759150884E-4</v>
      </c>
      <c r="BN179" s="19"/>
      <c r="BO179" s="19"/>
      <c r="BP179" s="19"/>
      <c r="BQ179" s="19"/>
      <c r="BR179" s="19"/>
      <c r="BS179" s="19"/>
      <c r="BT179" s="19"/>
      <c r="BU179" s="23"/>
      <c r="BV179" s="23"/>
      <c r="BW179" s="23"/>
      <c r="BX179" s="23"/>
      <c r="BY179" s="23"/>
      <c r="BZ179" s="23"/>
    </row>
    <row r="180" spans="1:78" s="13" customFormat="1">
      <c r="A180" s="50" t="s">
        <v>101</v>
      </c>
      <c r="B180" s="55" t="s">
        <v>48</v>
      </c>
      <c r="C180" s="55"/>
      <c r="D180" s="14">
        <v>4218</v>
      </c>
      <c r="E180" s="14">
        <v>1926</v>
      </c>
      <c r="F180" s="53">
        <f t="shared" si="12"/>
        <v>0.45661450924608821</v>
      </c>
      <c r="G180" s="52"/>
      <c r="H180" s="52"/>
      <c r="J180" s="55"/>
      <c r="K180" s="55"/>
      <c r="L180" s="56"/>
      <c r="U180" s="14"/>
      <c r="BF180" s="19"/>
      <c r="BG180" s="28" t="s">
        <v>30</v>
      </c>
      <c r="BH180" s="45">
        <v>0.375</v>
      </c>
      <c r="BI180" s="20">
        <v>3.7500000000000001E-7</v>
      </c>
      <c r="BJ180" s="26">
        <v>92.3531752657277</v>
      </c>
      <c r="BK180" s="25">
        <v>92.206844388636213</v>
      </c>
      <c r="BL180" s="25">
        <v>-0.1463308770914864</v>
      </c>
      <c r="BM180" s="24">
        <v>2.1412725590363699E-2</v>
      </c>
      <c r="BN180" s="19"/>
      <c r="BO180" s="20" t="s">
        <v>37</v>
      </c>
      <c r="BP180" s="20" t="s">
        <v>36</v>
      </c>
      <c r="BQ180" s="37" t="s">
        <v>35</v>
      </c>
      <c r="BR180" s="20" t="s">
        <v>34</v>
      </c>
      <c r="BS180" s="19"/>
      <c r="BT180" s="19"/>
      <c r="BU180" s="23"/>
      <c r="BV180" s="23"/>
      <c r="BW180" s="23"/>
      <c r="BX180" s="23"/>
      <c r="BY180" s="23"/>
      <c r="BZ180" s="23"/>
    </row>
    <row r="181" spans="1:78" s="13" customFormat="1">
      <c r="A181" s="50" t="s">
        <v>101</v>
      </c>
      <c r="B181" s="55" t="s">
        <v>48</v>
      </c>
      <c r="C181" s="55"/>
      <c r="D181" s="14">
        <v>3969</v>
      </c>
      <c r="E181" s="14">
        <v>1868</v>
      </c>
      <c r="F181" s="53">
        <f t="shared" si="12"/>
        <v>0.47064751826656587</v>
      </c>
      <c r="G181" s="52"/>
      <c r="H181" s="52"/>
      <c r="J181" s="55"/>
      <c r="K181" s="55"/>
      <c r="L181" s="56"/>
      <c r="U181" s="14"/>
      <c r="BF181" s="19"/>
      <c r="BG181" s="28" t="s">
        <v>30</v>
      </c>
      <c r="BH181" s="45">
        <v>0.28125</v>
      </c>
      <c r="BI181" s="20">
        <v>2.8125000000000001E-7</v>
      </c>
      <c r="BJ181" s="26">
        <v>91.254381983482006</v>
      </c>
      <c r="BK181" s="25">
        <v>91.450329082585483</v>
      </c>
      <c r="BL181" s="25">
        <v>0.19594709910347774</v>
      </c>
      <c r="BM181" s="24">
        <v>3.8395265647068126E-2</v>
      </c>
      <c r="BN181" s="19"/>
      <c r="BO181" s="19">
        <v>9.1083828966962308</v>
      </c>
      <c r="BP181" s="36">
        <v>92.485963319178296</v>
      </c>
      <c r="BQ181" s="19">
        <v>6.9649988287585245</v>
      </c>
      <c r="BR181" s="19">
        <v>4.5893609780101023</v>
      </c>
      <c r="BS181" s="19"/>
      <c r="BT181" s="19"/>
      <c r="BU181" s="23"/>
      <c r="BV181" s="23"/>
      <c r="BW181" s="23"/>
      <c r="BX181" s="23"/>
      <c r="BY181" s="23"/>
      <c r="BZ181" s="23"/>
    </row>
    <row r="182" spans="1:78" s="13" customFormat="1">
      <c r="A182" s="50" t="s">
        <v>101</v>
      </c>
      <c r="B182" s="55" t="s">
        <v>49</v>
      </c>
      <c r="C182" s="54">
        <v>1.7999999999999999E-2</v>
      </c>
      <c r="D182" s="14">
        <v>3217</v>
      </c>
      <c r="E182" s="14">
        <v>208</v>
      </c>
      <c r="F182" s="53">
        <f t="shared" si="12"/>
        <v>6.4656512278520359E-2</v>
      </c>
      <c r="G182" s="52"/>
      <c r="H182" s="52"/>
      <c r="U182" s="14"/>
      <c r="BF182" s="19"/>
      <c r="BG182" s="28" t="s">
        <v>30</v>
      </c>
      <c r="BH182" s="45">
        <v>0.2109375</v>
      </c>
      <c r="BI182" s="20">
        <v>2.1093749999999999E-7</v>
      </c>
      <c r="BJ182" s="26">
        <v>87.985907328952706</v>
      </c>
      <c r="BK182" s="25">
        <v>88.735909835299765</v>
      </c>
      <c r="BL182" s="25">
        <v>0.75000250634705878</v>
      </c>
      <c r="BM182" s="24">
        <v>0.56250375952686993</v>
      </c>
      <c r="BN182" s="19"/>
      <c r="BO182" s="19"/>
      <c r="BP182" s="19"/>
      <c r="BQ182" s="19"/>
      <c r="BR182" s="19"/>
      <c r="BS182" s="19"/>
      <c r="BT182" s="19"/>
      <c r="BU182" s="23"/>
      <c r="BV182" s="23"/>
      <c r="BW182" s="23"/>
      <c r="BX182" s="23"/>
      <c r="BY182" s="23"/>
      <c r="BZ182" s="23"/>
    </row>
    <row r="183" spans="1:78" s="13" customFormat="1" ht="15.75" thickBot="1">
      <c r="A183" s="50" t="s">
        <v>101</v>
      </c>
      <c r="B183" s="55" t="s">
        <v>49</v>
      </c>
      <c r="C183" s="55"/>
      <c r="D183" s="14">
        <v>3934</v>
      </c>
      <c r="E183" s="14">
        <v>294</v>
      </c>
      <c r="F183" s="53">
        <f t="shared" si="12"/>
        <v>7.4733096085409248E-2</v>
      </c>
      <c r="G183" s="52"/>
      <c r="H183" s="52"/>
      <c r="J183" s="55"/>
      <c r="K183" s="55"/>
      <c r="L183" s="56"/>
      <c r="U183" s="14"/>
      <c r="BF183" s="19"/>
      <c r="BG183" s="28" t="s">
        <v>30</v>
      </c>
      <c r="BH183" s="45">
        <v>0.158203125</v>
      </c>
      <c r="BI183" s="20">
        <v>1.5820312500000001E-7</v>
      </c>
      <c r="BJ183" s="26">
        <v>81.259817998661148</v>
      </c>
      <c r="BK183" s="25">
        <v>79.98689140872591</v>
      </c>
      <c r="BL183" s="25">
        <v>-1.2729265899352384</v>
      </c>
      <c r="BM183" s="24">
        <v>1.6203421033641547</v>
      </c>
      <c r="BN183" s="19"/>
      <c r="BO183" s="35" t="s">
        <v>33</v>
      </c>
      <c r="BP183" s="34">
        <f>SUM(BM179:BM198)</f>
        <v>37.639096056497934</v>
      </c>
      <c r="BQ183" s="19"/>
      <c r="BR183" s="19"/>
      <c r="BS183" s="19"/>
      <c r="BT183" s="19"/>
      <c r="BU183" s="23"/>
      <c r="BV183" s="23"/>
      <c r="BW183" s="23"/>
      <c r="BX183" s="23"/>
      <c r="BY183" s="23"/>
      <c r="BZ183" s="23"/>
    </row>
    <row r="184" spans="1:78" s="13" customFormat="1">
      <c r="A184" s="50" t="s">
        <v>101</v>
      </c>
      <c r="B184" s="55" t="s">
        <v>49</v>
      </c>
      <c r="C184" s="55"/>
      <c r="D184" s="14">
        <v>3748</v>
      </c>
      <c r="E184" s="14">
        <v>307</v>
      </c>
      <c r="F184" s="53">
        <f t="shared" si="12"/>
        <v>8.1910352187833504E-2</v>
      </c>
      <c r="G184" s="52"/>
      <c r="H184" s="52"/>
      <c r="J184" s="55"/>
      <c r="K184" s="55"/>
      <c r="L184" s="56"/>
      <c r="U184" s="14"/>
      <c r="BF184" s="19"/>
      <c r="BG184" s="28" t="s">
        <v>30</v>
      </c>
      <c r="BH184" s="45">
        <v>0.11865234375</v>
      </c>
      <c r="BI184" s="20">
        <v>1.1865234375E-7</v>
      </c>
      <c r="BJ184" s="26">
        <v>59.116433854993588</v>
      </c>
      <c r="BK184" s="25">
        <v>59.326265876663513</v>
      </c>
      <c r="BL184" s="25">
        <v>0.20983202166992498</v>
      </c>
      <c r="BM184" s="24">
        <v>4.4029477318087866E-2</v>
      </c>
      <c r="BN184" s="19"/>
      <c r="BO184" s="19"/>
      <c r="BP184" s="19"/>
      <c r="BQ184" s="19"/>
      <c r="BR184" s="33" t="s">
        <v>32</v>
      </c>
      <c r="BS184" s="19"/>
      <c r="BT184" s="19"/>
      <c r="BU184" s="23"/>
      <c r="BV184" s="23"/>
      <c r="BW184" s="23"/>
      <c r="BX184" s="23"/>
      <c r="BY184" s="23"/>
      <c r="BZ184" s="23"/>
    </row>
    <row r="185" spans="1:78" s="13" customFormat="1" ht="15.75" thickBot="1">
      <c r="A185" s="50" t="s">
        <v>101</v>
      </c>
      <c r="B185" s="55" t="s">
        <v>50</v>
      </c>
      <c r="C185" s="54">
        <v>1.2E-2</v>
      </c>
      <c r="D185" s="14">
        <v>2627</v>
      </c>
      <c r="E185" s="14">
        <v>115</v>
      </c>
      <c r="F185" s="53">
        <f t="shared" si="12"/>
        <v>4.3776170536733917E-2</v>
      </c>
      <c r="G185" s="52"/>
      <c r="H185" s="52"/>
      <c r="U185" s="14"/>
      <c r="BF185" s="19"/>
      <c r="BG185" s="28" t="s">
        <v>30</v>
      </c>
      <c r="BH185" s="45">
        <v>8.89892578125E-2</v>
      </c>
      <c r="BI185" s="20">
        <v>8.8989257812500006E-8</v>
      </c>
      <c r="BJ185" s="26">
        <v>31.662214755264927</v>
      </c>
      <c r="BK185" s="25">
        <v>33.119015407434617</v>
      </c>
      <c r="BL185" s="25">
        <v>1.4568006521696901</v>
      </c>
      <c r="BM185" s="24">
        <v>2.1222681401620345</v>
      </c>
      <c r="BN185" s="19"/>
      <c r="BO185" s="32" t="s">
        <v>31</v>
      </c>
      <c r="BP185" s="31">
        <f>POWER(10,-BQ181)*1000000</f>
        <v>0.10839298372493866</v>
      </c>
      <c r="BQ185" s="25">
        <f>ROUND(BR185,2)</f>
        <v>0.11</v>
      </c>
      <c r="BR185" s="30">
        <f>10^((1/BR181)*(LOG(((BO181-BP181)/(50-BP181)-1),10)-BR181*LOG((1/(10^(-BQ181))),10)))*1000000</f>
        <v>0.10749336860685782</v>
      </c>
      <c r="BS185" s="19"/>
      <c r="BT185" s="19"/>
      <c r="BU185" s="23"/>
      <c r="BV185" s="23"/>
      <c r="BW185" s="23"/>
      <c r="BX185" s="23"/>
      <c r="BY185" s="23"/>
      <c r="BZ185" s="23"/>
    </row>
    <row r="186" spans="1:78">
      <c r="A186" s="50" t="s">
        <v>101</v>
      </c>
      <c r="B186" s="3" t="s">
        <v>50</v>
      </c>
      <c r="C186" s="3"/>
      <c r="D186" s="1">
        <v>2312</v>
      </c>
      <c r="E186" s="1">
        <v>109</v>
      </c>
      <c r="F186" s="49">
        <f t="shared" si="12"/>
        <v>4.7145328719723184E-2</v>
      </c>
      <c r="G186" s="48"/>
      <c r="H186" s="48"/>
      <c r="J186" s="3"/>
      <c r="K186" s="3"/>
      <c r="L186" s="47"/>
      <c r="BF186" s="19"/>
      <c r="BG186" s="28" t="s">
        <v>30</v>
      </c>
      <c r="BH186" s="45">
        <v>6.6741943359375E-2</v>
      </c>
      <c r="BI186" s="20">
        <v>6.6741943359375004E-8</v>
      </c>
      <c r="BJ186" s="26">
        <v>20.333131278603467</v>
      </c>
      <c r="BK186" s="25">
        <v>17.236219123195937</v>
      </c>
      <c r="BL186" s="25">
        <v>-3.0969121554075301</v>
      </c>
      <c r="BM186" s="24">
        <v>9.5908648983109135</v>
      </c>
      <c r="BN186" s="19"/>
      <c r="BO186" s="29"/>
      <c r="BP186" s="25"/>
      <c r="BQ186" s="19"/>
      <c r="BR186" s="19"/>
      <c r="BS186" s="19"/>
      <c r="BT186" s="19"/>
      <c r="BU186" s="23"/>
      <c r="BV186" s="23"/>
      <c r="BW186" s="23"/>
      <c r="BX186" s="23"/>
      <c r="BY186" s="23"/>
      <c r="BZ186" s="23"/>
    </row>
    <row r="187" spans="1:78">
      <c r="A187" s="50" t="s">
        <v>101</v>
      </c>
      <c r="B187" s="3" t="s">
        <v>50</v>
      </c>
      <c r="C187" s="3"/>
      <c r="D187" s="1">
        <v>2628</v>
      </c>
      <c r="E187" s="1">
        <v>219</v>
      </c>
      <c r="F187" s="49">
        <f t="shared" si="12"/>
        <v>8.3333333333333329E-2</v>
      </c>
      <c r="G187" s="48"/>
      <c r="H187" s="48"/>
      <c r="J187" s="3"/>
      <c r="K187" s="3"/>
      <c r="L187" s="47"/>
      <c r="BF187" s="19"/>
      <c r="BG187" s="28" t="s">
        <v>30</v>
      </c>
      <c r="BH187" s="45">
        <v>5.005645751953125E-2</v>
      </c>
      <c r="BI187" s="20">
        <v>5.005645751953125E-8</v>
      </c>
      <c r="BJ187" s="26">
        <v>9.5643844966066478</v>
      </c>
      <c r="BK187" s="25">
        <v>11.446035645619332</v>
      </c>
      <c r="BL187" s="25">
        <v>1.8816511490126846</v>
      </c>
      <c r="BM187" s="24">
        <v>3.5406110465807563</v>
      </c>
      <c r="BN187" s="19"/>
      <c r="BO187" s="19"/>
      <c r="BP187" s="19"/>
      <c r="BQ187" s="19"/>
      <c r="BR187" s="19"/>
      <c r="BS187" s="19"/>
      <c r="BT187" s="19"/>
      <c r="BU187" s="23"/>
      <c r="BV187" s="23"/>
      <c r="BW187" s="23"/>
      <c r="BX187" s="23"/>
      <c r="BY187" s="23"/>
      <c r="BZ187" s="23"/>
    </row>
    <row r="188" spans="1:78">
      <c r="A188" s="50" t="s">
        <v>101</v>
      </c>
      <c r="B188" s="3" t="s">
        <v>45</v>
      </c>
      <c r="C188" s="51">
        <v>2.4E-2</v>
      </c>
      <c r="D188" s="1">
        <v>6020</v>
      </c>
      <c r="E188" s="1">
        <v>1957</v>
      </c>
      <c r="F188" s="49">
        <f t="shared" si="12"/>
        <v>0.3250830564784053</v>
      </c>
      <c r="G188" s="48"/>
      <c r="H188" s="48"/>
      <c r="BF188" s="19"/>
      <c r="BG188" s="28" t="s">
        <v>30</v>
      </c>
      <c r="BH188" s="45">
        <v>3.7542343139648438E-2</v>
      </c>
      <c r="BI188" s="20">
        <v>3.7542343139648436E-8</v>
      </c>
      <c r="BJ188" s="26">
        <v>4.619246183692594</v>
      </c>
      <c r="BK188" s="25">
        <v>6.0392327716037357</v>
      </c>
      <c r="BL188" s="25">
        <v>1.4199865879111417</v>
      </c>
      <c r="BM188" s="24">
        <v>2.0163619098475265</v>
      </c>
      <c r="BN188" s="19"/>
      <c r="BO188" s="19"/>
      <c r="BP188" s="19"/>
      <c r="BQ188" s="19"/>
      <c r="BR188" s="19"/>
      <c r="BS188" s="19"/>
      <c r="BT188" s="19"/>
      <c r="BU188" s="23"/>
      <c r="BV188" s="23"/>
      <c r="BW188" s="23"/>
      <c r="BX188" s="23"/>
      <c r="BY188" s="23"/>
      <c r="BZ188" s="23"/>
    </row>
    <row r="189" spans="1:78">
      <c r="A189" s="50" t="s">
        <v>101</v>
      </c>
      <c r="B189" s="3" t="s">
        <v>45</v>
      </c>
      <c r="C189" s="3"/>
      <c r="D189" s="1">
        <v>6272</v>
      </c>
      <c r="E189" s="1">
        <v>1791</v>
      </c>
      <c r="F189" s="49">
        <f t="shared" si="12"/>
        <v>0.28555484693877553</v>
      </c>
      <c r="G189" s="48"/>
      <c r="H189" s="48"/>
      <c r="J189" s="3"/>
      <c r="K189" s="3"/>
      <c r="L189" s="47"/>
      <c r="BF189" s="19"/>
      <c r="BG189" s="28" t="s">
        <v>30</v>
      </c>
      <c r="BH189" s="45">
        <v>2.8156757354736328E-2</v>
      </c>
      <c r="BI189" s="20">
        <v>2.8156757354736327E-8</v>
      </c>
      <c r="BJ189" s="26">
        <v>0</v>
      </c>
      <c r="BK189" s="25">
        <v>2.9458642992382948</v>
      </c>
      <c r="BL189" s="25">
        <v>2.9458642992382948</v>
      </c>
      <c r="BM189" s="24">
        <v>8.6781164695267297</v>
      </c>
      <c r="BN189" s="19"/>
      <c r="BO189" s="19"/>
      <c r="BP189" s="19"/>
      <c r="BQ189" s="19"/>
      <c r="BR189" s="19"/>
      <c r="BS189" s="19"/>
      <c r="BT189" s="19"/>
      <c r="BU189" s="23"/>
      <c r="BV189" s="23"/>
      <c r="BW189" s="23"/>
      <c r="BX189" s="23"/>
      <c r="BY189" s="23"/>
      <c r="BZ189" s="23"/>
    </row>
    <row r="190" spans="1:78">
      <c r="A190" s="50" t="s">
        <v>101</v>
      </c>
      <c r="B190" s="3" t="s">
        <v>45</v>
      </c>
      <c r="C190" s="3"/>
      <c r="D190" s="1">
        <v>6098</v>
      </c>
      <c r="E190" s="1">
        <v>1756</v>
      </c>
      <c r="F190" s="49">
        <f t="shared" si="12"/>
        <v>0.2879632666448016</v>
      </c>
      <c r="G190" s="48"/>
      <c r="H190" s="48"/>
      <c r="J190" s="3"/>
      <c r="K190" s="3"/>
      <c r="L190" s="47"/>
      <c r="BF190" s="19"/>
      <c r="BG190" s="28" t="s">
        <v>30</v>
      </c>
      <c r="BH190" s="45">
        <v>2.1117568016052246E-2</v>
      </c>
      <c r="BI190" s="20">
        <v>2.1117568016052246E-8</v>
      </c>
      <c r="BJ190" s="26">
        <v>0</v>
      </c>
      <c r="BK190" s="25">
        <v>1.5956160857768253</v>
      </c>
      <c r="BL190" s="25">
        <v>1.5956160857768253</v>
      </c>
      <c r="BM190" s="24">
        <v>2.5459906931897573</v>
      </c>
      <c r="BN190" s="19"/>
      <c r="BO190" s="19"/>
      <c r="BP190" s="19"/>
      <c r="BQ190" s="19"/>
      <c r="BR190" s="19"/>
      <c r="BS190" s="19"/>
      <c r="BT190" s="19"/>
      <c r="BU190" s="23"/>
      <c r="BV190" s="23"/>
      <c r="BW190" s="23"/>
      <c r="BX190" s="23"/>
      <c r="BY190" s="23"/>
      <c r="BZ190" s="23"/>
    </row>
    <row r="191" spans="1:78">
      <c r="A191" s="50" t="s">
        <v>101</v>
      </c>
      <c r="B191" s="3" t="s">
        <v>47</v>
      </c>
      <c r="C191" s="51">
        <v>2.5999999999999999E-2</v>
      </c>
      <c r="D191" s="1">
        <v>3689</v>
      </c>
      <c r="E191" s="1">
        <v>318</v>
      </c>
      <c r="F191" s="49">
        <f t="shared" si="12"/>
        <v>8.620222282461372E-2</v>
      </c>
      <c r="G191" s="48"/>
      <c r="H191" s="48"/>
      <c r="BF191" s="19"/>
      <c r="BG191" s="28" t="s">
        <v>30</v>
      </c>
      <c r="BH191" s="45">
        <v>1.5838176012039185E-2</v>
      </c>
      <c r="BI191" s="20">
        <v>1.5838176012039186E-8</v>
      </c>
      <c r="BJ191" s="26">
        <v>0</v>
      </c>
      <c r="BK191" s="25">
        <v>1.022585581847963</v>
      </c>
      <c r="BL191" s="25">
        <v>1.022585581847963</v>
      </c>
      <c r="BM191" s="24">
        <v>1.0456812722033371</v>
      </c>
      <c r="BN191" s="19"/>
      <c r="BO191" s="19"/>
      <c r="BP191" s="19"/>
      <c r="BQ191" s="19"/>
      <c r="BR191" s="19"/>
      <c r="BS191" s="19"/>
      <c r="BT191" s="19"/>
      <c r="BU191" s="23"/>
      <c r="BV191" s="23"/>
      <c r="BW191" s="23"/>
      <c r="BX191" s="23"/>
      <c r="BY191" s="23"/>
      <c r="BZ191" s="23"/>
    </row>
    <row r="192" spans="1:78">
      <c r="A192" s="50" t="s">
        <v>101</v>
      </c>
      <c r="B192" s="3" t="s">
        <v>47</v>
      </c>
      <c r="C192" s="3"/>
      <c r="D192" s="1">
        <v>3893</v>
      </c>
      <c r="E192" s="1">
        <v>286</v>
      </c>
      <c r="F192" s="49">
        <f t="shared" si="12"/>
        <v>7.3465193937837139E-2</v>
      </c>
      <c r="G192" s="48"/>
      <c r="H192" s="48"/>
      <c r="J192" s="3"/>
      <c r="K192" s="3"/>
      <c r="L192" s="47"/>
      <c r="BF192" s="19"/>
      <c r="BG192" s="28" t="s">
        <v>30</v>
      </c>
      <c r="BH192" s="45">
        <v>1.1878632009029388E-2</v>
      </c>
      <c r="BI192" s="20">
        <v>1.1878632009029388E-8</v>
      </c>
      <c r="BJ192" s="26">
        <v>0</v>
      </c>
      <c r="BK192" s="25">
        <v>0.782307188567259</v>
      </c>
      <c r="BL192" s="25">
        <v>0.782307188567259</v>
      </c>
      <c r="BM192" s="24">
        <v>0.61200453728400894</v>
      </c>
      <c r="BN192" s="19"/>
      <c r="BO192" s="19"/>
      <c r="BP192" s="19"/>
      <c r="BQ192" s="19"/>
      <c r="BR192" s="19"/>
      <c r="BS192" s="19"/>
      <c r="BT192" s="19"/>
      <c r="BU192" s="23"/>
      <c r="BV192" s="23"/>
      <c r="BW192" s="23"/>
      <c r="BX192" s="23"/>
      <c r="BY192" s="23"/>
      <c r="BZ192" s="23"/>
    </row>
    <row r="193" spans="1:78">
      <c r="A193" s="50" t="s">
        <v>101</v>
      </c>
      <c r="B193" s="3" t="s">
        <v>47</v>
      </c>
      <c r="C193" s="3"/>
      <c r="D193" s="1">
        <v>3908</v>
      </c>
      <c r="E193" s="1">
        <v>299</v>
      </c>
      <c r="F193" s="49">
        <f t="shared" si="12"/>
        <v>7.6509723643807578E-2</v>
      </c>
      <c r="G193" s="48"/>
      <c r="H193" s="48"/>
      <c r="J193" s="3"/>
      <c r="K193" s="3"/>
      <c r="L193" s="47"/>
      <c r="BF193" s="19"/>
      <c r="BG193" s="28" t="s">
        <v>30</v>
      </c>
      <c r="BH193" s="45">
        <v>8.9089740067720413E-3</v>
      </c>
      <c r="BI193" s="20">
        <v>8.9089740067720405E-9</v>
      </c>
      <c r="BJ193" s="26">
        <v>2.5784883265645542</v>
      </c>
      <c r="BK193" s="25">
        <v>0.68206461062774792</v>
      </c>
      <c r="BL193" s="25">
        <v>-1.8964237159368063</v>
      </c>
      <c r="BM193" s="24">
        <v>3.5964229103675645</v>
      </c>
      <c r="BN193" s="19"/>
      <c r="BO193" s="19"/>
      <c r="BP193" s="19"/>
      <c r="BQ193" s="19"/>
      <c r="BR193" s="19"/>
      <c r="BS193" s="19"/>
      <c r="BT193" s="19"/>
      <c r="BU193" s="23"/>
      <c r="BV193" s="23"/>
      <c r="BW193" s="23"/>
      <c r="BX193" s="23"/>
      <c r="BY193" s="23"/>
      <c r="BZ193" s="23"/>
    </row>
    <row r="194" spans="1:78">
      <c r="BF194" s="19"/>
      <c r="BG194" s="28" t="s">
        <v>30</v>
      </c>
      <c r="BH194" s="45">
        <v>6.681730505079031E-3</v>
      </c>
      <c r="BI194" s="20">
        <v>6.6817305050790312E-9</v>
      </c>
      <c r="BJ194" s="26">
        <v>0</v>
      </c>
      <c r="BK194" s="25">
        <v>0.64033245912665393</v>
      </c>
      <c r="BL194" s="25">
        <v>0.64033245912665393</v>
      </c>
      <c r="BM194" s="24">
        <v>0.41002565821118792</v>
      </c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</row>
    <row r="195" spans="1:78">
      <c r="BF195" s="19"/>
      <c r="BG195" s="28" t="s">
        <v>30</v>
      </c>
      <c r="BH195" s="45">
        <v>5.0112978788092732E-3</v>
      </c>
      <c r="BI195" s="20">
        <v>5.011297878809273E-9</v>
      </c>
      <c r="BJ195" s="26">
        <v>0</v>
      </c>
      <c r="BK195" s="25">
        <v>0.62297418613864863</v>
      </c>
      <c r="BL195" s="25">
        <v>0.62297418613864863</v>
      </c>
      <c r="BM195" s="24">
        <v>0.38809683659511163</v>
      </c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</row>
    <row r="196" spans="1:78">
      <c r="BF196" s="19"/>
      <c r="BG196" s="28" t="s">
        <v>30</v>
      </c>
      <c r="BH196" s="45">
        <v>3.7584734091069549E-3</v>
      </c>
      <c r="BI196" s="20">
        <v>3.758473409106955E-9</v>
      </c>
      <c r="BJ196" s="26">
        <v>0</v>
      </c>
      <c r="BK196" s="25">
        <v>0.61575674943000536</v>
      </c>
      <c r="BL196" s="25">
        <v>0.61575674943000536</v>
      </c>
      <c r="BM196" s="24">
        <v>0.37915637446860639</v>
      </c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</row>
    <row r="197" spans="1:78">
      <c r="BF197" s="19"/>
      <c r="BG197" s="28" t="s">
        <v>30</v>
      </c>
      <c r="BH197" s="45">
        <v>2.8188550568302162E-3</v>
      </c>
      <c r="BI197" s="20">
        <v>2.818855056830216E-9</v>
      </c>
      <c r="BJ197" s="26">
        <v>0.84411287010391911</v>
      </c>
      <c r="BK197" s="25">
        <v>0.61275625223996144</v>
      </c>
      <c r="BL197" s="25">
        <v>-0.23135661786395767</v>
      </c>
      <c r="BM197" s="24">
        <v>5.3525884629449336E-2</v>
      </c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</row>
    <row r="198" spans="1:78">
      <c r="BF198" s="19"/>
      <c r="BG198" s="28" t="s">
        <v>30</v>
      </c>
      <c r="BH198" s="45">
        <v>0</v>
      </c>
      <c r="BI198" s="20">
        <v>0</v>
      </c>
      <c r="BJ198" s="26">
        <v>0</v>
      </c>
      <c r="BK198" s="25">
        <v>0.61062157555790009</v>
      </c>
      <c r="BL198" s="25">
        <v>0.61062157555790009</v>
      </c>
      <c r="BM198" s="24">
        <v>0.3728587085368123</v>
      </c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</row>
    <row r="199" spans="1:78">
      <c r="BF199" s="19"/>
      <c r="BG199" s="19"/>
      <c r="BH199" s="19"/>
      <c r="BI199" s="19"/>
      <c r="BJ199" s="44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</row>
    <row r="200" spans="1:78"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</row>
    <row r="201" spans="1:78"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</row>
    <row r="202" spans="1:78"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</row>
    <row r="203" spans="1:78"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</row>
    <row r="204" spans="1:78">
      <c r="BF204" s="19"/>
      <c r="BG204" s="19"/>
      <c r="BH204" s="19"/>
      <c r="BI204" s="21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</row>
    <row r="205" spans="1:78">
      <c r="BF205" s="19"/>
      <c r="BG205" s="39"/>
      <c r="BH205" s="39"/>
      <c r="BI205" s="39"/>
      <c r="BJ205" s="38" t="s">
        <v>46</v>
      </c>
      <c r="BK205" s="39"/>
      <c r="BL205" s="39"/>
      <c r="BM205" s="3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</row>
    <row r="206" spans="1:78">
      <c r="BF206" s="46" t="s">
        <v>100</v>
      </c>
      <c r="BG206" s="39" t="s">
        <v>44</v>
      </c>
      <c r="BH206" s="38" t="s">
        <v>43</v>
      </c>
      <c r="BI206" s="38" t="s">
        <v>42</v>
      </c>
      <c r="BJ206" s="38" t="s">
        <v>41</v>
      </c>
      <c r="BK206" s="38" t="s">
        <v>40</v>
      </c>
      <c r="BL206" s="38" t="s">
        <v>39</v>
      </c>
      <c r="BM206" s="38" t="s">
        <v>38</v>
      </c>
      <c r="BN206" s="19"/>
      <c r="BO206" s="19"/>
      <c r="BP206" s="19"/>
      <c r="BQ206" s="19"/>
      <c r="BR206" s="19"/>
      <c r="BS206" s="19"/>
      <c r="BT206" s="20"/>
      <c r="BU206" s="19"/>
      <c r="BV206" s="19"/>
      <c r="BW206" s="19"/>
      <c r="BX206" s="19"/>
      <c r="BY206" s="19"/>
      <c r="BZ206" s="19"/>
    </row>
    <row r="207" spans="1:78">
      <c r="BF207" s="19"/>
      <c r="BG207" s="28" t="s">
        <v>30</v>
      </c>
      <c r="BH207" s="45">
        <v>0.5</v>
      </c>
      <c r="BI207" s="20">
        <v>4.9999999999999998E-7</v>
      </c>
      <c r="BJ207" s="26">
        <v>92.937478343293805</v>
      </c>
      <c r="BK207" s="25">
        <v>92.912293670923759</v>
      </c>
      <c r="BL207" s="25">
        <v>-2.5184672370045291E-2</v>
      </c>
      <c r="BM207" s="24">
        <v>6.3426772238652266E-4</v>
      </c>
      <c r="BN207" s="19"/>
      <c r="BO207" s="19"/>
      <c r="BP207" s="19"/>
      <c r="BQ207" s="19"/>
      <c r="BR207" s="19"/>
      <c r="BS207" s="19"/>
      <c r="BT207" s="19"/>
      <c r="BU207" s="23"/>
      <c r="BV207" s="23"/>
      <c r="BW207" s="23"/>
      <c r="BX207" s="23"/>
      <c r="BY207" s="23"/>
      <c r="BZ207" s="23"/>
    </row>
    <row r="208" spans="1:78">
      <c r="BF208" s="19"/>
      <c r="BG208" s="28" t="s">
        <v>30</v>
      </c>
      <c r="BH208" s="45">
        <v>0.375</v>
      </c>
      <c r="BI208" s="20">
        <v>3.7500000000000001E-7</v>
      </c>
      <c r="BJ208" s="26">
        <v>92.729537344653465</v>
      </c>
      <c r="BK208" s="25">
        <v>92.661418490634489</v>
      </c>
      <c r="BL208" s="25">
        <v>-6.8118854018976549E-2</v>
      </c>
      <c r="BM208" s="24">
        <v>4.6401782728586376E-3</v>
      </c>
      <c r="BN208" s="19"/>
      <c r="BO208" s="20" t="s">
        <v>37</v>
      </c>
      <c r="BP208" s="20" t="s">
        <v>36</v>
      </c>
      <c r="BQ208" s="37" t="s">
        <v>35</v>
      </c>
      <c r="BR208" s="20" t="s">
        <v>34</v>
      </c>
      <c r="BS208" s="19"/>
      <c r="BT208" s="19"/>
      <c r="BU208" s="23"/>
      <c r="BV208" s="23"/>
      <c r="BW208" s="23"/>
      <c r="BX208" s="23"/>
      <c r="BY208" s="23"/>
      <c r="BZ208" s="23"/>
    </row>
    <row r="209" spans="58:78">
      <c r="BF209" s="19"/>
      <c r="BG209" s="28" t="s">
        <v>30</v>
      </c>
      <c r="BH209" s="45">
        <v>0.28125</v>
      </c>
      <c r="BI209" s="20">
        <v>2.8125000000000001E-7</v>
      </c>
      <c r="BJ209" s="26">
        <v>91.664186142006926</v>
      </c>
      <c r="BK209" s="25">
        <v>91.735934293743838</v>
      </c>
      <c r="BL209" s="25">
        <v>7.1748151736912291E-2</v>
      </c>
      <c r="BM209" s="24">
        <v>5.1477972776629907E-3</v>
      </c>
      <c r="BN209" s="19"/>
      <c r="BO209" s="19">
        <v>17.346487244700214</v>
      </c>
      <c r="BP209" s="36">
        <v>93.004024094544448</v>
      </c>
      <c r="BQ209" s="19">
        <v>6.9359991304394066</v>
      </c>
      <c r="BR209" s="19">
        <v>4.5920530032256082</v>
      </c>
      <c r="BS209" s="19"/>
      <c r="BT209" s="19"/>
      <c r="BU209" s="23"/>
      <c r="BV209" s="23"/>
      <c r="BW209" s="23"/>
      <c r="BX209" s="23"/>
      <c r="BY209" s="23"/>
      <c r="BZ209" s="23"/>
    </row>
    <row r="210" spans="58:78">
      <c r="BF210" s="19"/>
      <c r="BG210" s="28" t="s">
        <v>30</v>
      </c>
      <c r="BH210" s="45">
        <v>0.2109375</v>
      </c>
      <c r="BI210" s="20">
        <v>2.1093749999999999E-7</v>
      </c>
      <c r="BJ210" s="26">
        <v>88.980165205845466</v>
      </c>
      <c r="BK210" s="25">
        <v>88.461224390467606</v>
      </c>
      <c r="BL210" s="25">
        <v>-0.51894081537786008</v>
      </c>
      <c r="BM210" s="24">
        <v>0.26929956986503828</v>
      </c>
      <c r="BN210" s="19"/>
      <c r="BO210" s="19"/>
      <c r="BP210" s="19"/>
      <c r="BQ210" s="19"/>
      <c r="BR210" s="19"/>
      <c r="BS210" s="19"/>
      <c r="BT210" s="19"/>
      <c r="BU210" s="23"/>
      <c r="BV210" s="23"/>
      <c r="BW210" s="23"/>
      <c r="BX210" s="23"/>
      <c r="BY210" s="23"/>
      <c r="BZ210" s="23"/>
    </row>
    <row r="211" spans="58:78" ht="15.75" thickBot="1">
      <c r="BF211" s="19"/>
      <c r="BG211" s="28" t="s">
        <v>30</v>
      </c>
      <c r="BH211" s="45">
        <v>0.158203125</v>
      </c>
      <c r="BI211" s="20">
        <v>1.5820312500000001E-7</v>
      </c>
      <c r="BJ211" s="26">
        <v>77.124060653803937</v>
      </c>
      <c r="BK211" s="25">
        <v>78.391113709435913</v>
      </c>
      <c r="BL211" s="25">
        <v>1.2670530556319761</v>
      </c>
      <c r="BM211" s="24">
        <v>1.6054234457863277</v>
      </c>
      <c r="BN211" s="19"/>
      <c r="BO211" s="35" t="s">
        <v>33</v>
      </c>
      <c r="BP211" s="34">
        <f>SUM(BM207:BM226)</f>
        <v>724.65690299893708</v>
      </c>
      <c r="BQ211" s="19"/>
      <c r="BR211" s="19"/>
      <c r="BS211" s="19"/>
      <c r="BT211" s="19"/>
      <c r="BU211" s="23"/>
      <c r="BV211" s="23"/>
      <c r="BW211" s="23"/>
      <c r="BX211" s="23"/>
      <c r="BY211" s="23"/>
      <c r="BZ211" s="23"/>
    </row>
    <row r="212" spans="58:78">
      <c r="BF212" s="19"/>
      <c r="BG212" s="28" t="s">
        <v>30</v>
      </c>
      <c r="BH212" s="45">
        <v>0.11865234375</v>
      </c>
      <c r="BI212" s="20">
        <v>1.1865234375E-7</v>
      </c>
      <c r="BJ212" s="26">
        <v>58.750696871527666</v>
      </c>
      <c r="BK212" s="25">
        <v>57.228254900435502</v>
      </c>
      <c r="BL212" s="25">
        <v>-1.5224419710921637</v>
      </c>
      <c r="BM212" s="24">
        <v>2.3178295553429926</v>
      </c>
      <c r="BN212" s="19"/>
      <c r="BO212" s="19"/>
      <c r="BP212" s="19"/>
      <c r="BQ212" s="19"/>
      <c r="BR212" s="33" t="s">
        <v>32</v>
      </c>
      <c r="BS212" s="19"/>
      <c r="BT212" s="19"/>
      <c r="BU212" s="23"/>
      <c r="BV212" s="23"/>
      <c r="BW212" s="23"/>
      <c r="BX212" s="23"/>
      <c r="BY212" s="23"/>
      <c r="BZ212" s="23"/>
    </row>
    <row r="213" spans="58:78" ht="15.75" thickBot="1">
      <c r="BF213" s="19"/>
      <c r="BG213" s="28" t="s">
        <v>30</v>
      </c>
      <c r="BH213" s="45">
        <v>8.89892578125E-2</v>
      </c>
      <c r="BI213" s="20">
        <v>8.8989257812500006E-8</v>
      </c>
      <c r="BJ213" s="26">
        <v>33.061670457577982</v>
      </c>
      <c r="BK213" s="25">
        <v>34.692957129282533</v>
      </c>
      <c r="BL213" s="25">
        <v>1.6312866717045509</v>
      </c>
      <c r="BM213" s="24">
        <v>2.6610962052809111</v>
      </c>
      <c r="BN213" s="19"/>
      <c r="BO213" s="32" t="s">
        <v>31</v>
      </c>
      <c r="BP213" s="31">
        <f>POWER(10,-BQ209)*1000000</f>
        <v>0.11587796763046446</v>
      </c>
      <c r="BQ213" s="25">
        <f>ROUND(BR213,2)</f>
        <v>0.11</v>
      </c>
      <c r="BR213" s="30">
        <f>10^((1/BR209)*(LOG(((BO209-BP209)/(50-BP209)-1),10)-BR209*LOG((1/(10^(-BQ209))),10)))*1000000</f>
        <v>0.10913408361928902</v>
      </c>
      <c r="BS213" s="19"/>
      <c r="BT213" s="19"/>
      <c r="BU213" s="23"/>
      <c r="BV213" s="23"/>
      <c r="BW213" s="23"/>
      <c r="BX213" s="23"/>
      <c r="BY213" s="23"/>
      <c r="BZ213" s="23"/>
    </row>
    <row r="214" spans="58:78">
      <c r="BF214" s="19"/>
      <c r="BG214" s="28" t="s">
        <v>30</v>
      </c>
      <c r="BH214" s="45">
        <v>6.6741943359375E-2</v>
      </c>
      <c r="BI214" s="20">
        <v>6.6741943359375004E-8</v>
      </c>
      <c r="BJ214" s="26">
        <v>24.189197922407356</v>
      </c>
      <c r="BK214" s="25">
        <v>22.910791951072966</v>
      </c>
      <c r="BL214" s="25">
        <v>-1.27840597133439</v>
      </c>
      <c r="BM214" s="24">
        <v>1.6343218275434253</v>
      </c>
      <c r="BN214" s="19"/>
      <c r="BO214" s="29"/>
      <c r="BP214" s="25"/>
      <c r="BQ214" s="19"/>
      <c r="BR214" s="19"/>
      <c r="BS214" s="19"/>
      <c r="BT214" s="19"/>
      <c r="BU214" s="23"/>
      <c r="BV214" s="23"/>
      <c r="BW214" s="23"/>
      <c r="BX214" s="23"/>
      <c r="BY214" s="23"/>
      <c r="BZ214" s="23"/>
    </row>
    <row r="215" spans="58:78">
      <c r="BF215" s="19"/>
      <c r="BG215" s="28" t="s">
        <v>30</v>
      </c>
      <c r="BH215" s="45">
        <v>5.005645751953125E-2</v>
      </c>
      <c r="BI215" s="20">
        <v>5.005645751953125E-8</v>
      </c>
      <c r="BJ215" s="26">
        <v>18.475144298783562</v>
      </c>
      <c r="BK215" s="25">
        <v>18.915974094688323</v>
      </c>
      <c r="BL215" s="25">
        <v>0.44082979590476157</v>
      </c>
      <c r="BM215" s="24">
        <v>0.19433090895743374</v>
      </c>
      <c r="BN215" s="19"/>
      <c r="BO215" s="19"/>
      <c r="BP215" s="19"/>
      <c r="BQ215" s="19"/>
      <c r="BR215" s="19"/>
      <c r="BS215" s="19"/>
      <c r="BT215" s="19"/>
      <c r="BU215" s="23"/>
      <c r="BV215" s="23"/>
      <c r="BW215" s="23"/>
      <c r="BX215" s="23"/>
      <c r="BY215" s="23"/>
      <c r="BZ215" s="23"/>
    </row>
    <row r="216" spans="58:78">
      <c r="BF216" s="19"/>
      <c r="BG216" s="28" t="s">
        <v>30</v>
      </c>
      <c r="BH216" s="45">
        <v>3.7542343139648438E-2</v>
      </c>
      <c r="BI216" s="20">
        <v>3.7542343139648436E-8</v>
      </c>
      <c r="BJ216" s="26">
        <v>5.6882440405893071</v>
      </c>
      <c r="BK216" s="25">
        <v>6.0392327716037357</v>
      </c>
      <c r="BL216" s="25">
        <v>0.35098873101442862</v>
      </c>
      <c r="BM216" s="24">
        <v>0.12319308929911893</v>
      </c>
      <c r="BN216" s="19"/>
      <c r="BO216" s="19"/>
      <c r="BP216" s="19"/>
      <c r="BQ216" s="19"/>
      <c r="BR216" s="19"/>
      <c r="BS216" s="19"/>
      <c r="BT216" s="19"/>
      <c r="BU216" s="23"/>
      <c r="BV216" s="23"/>
      <c r="BW216" s="23"/>
      <c r="BX216" s="23"/>
      <c r="BY216" s="23"/>
      <c r="BZ216" s="23"/>
    </row>
    <row r="217" spans="58:78">
      <c r="BF217" s="19"/>
      <c r="BG217" s="28" t="s">
        <v>30</v>
      </c>
      <c r="BH217" s="45">
        <v>2.8156757354736328E-2</v>
      </c>
      <c r="BI217" s="20">
        <v>2.8156757354736327E-8</v>
      </c>
      <c r="BJ217" s="26">
        <v>7.3251319846667773</v>
      </c>
      <c r="BK217" s="25">
        <v>2.9458642992382948</v>
      </c>
      <c r="BL217" s="25">
        <v>-4.3792676854284824</v>
      </c>
      <c r="BM217" s="24">
        <v>19.177985460638137</v>
      </c>
      <c r="BN217" s="19"/>
      <c r="BO217" s="19"/>
      <c r="BP217" s="19"/>
      <c r="BQ217" s="19"/>
      <c r="BR217" s="19"/>
      <c r="BS217" s="19"/>
      <c r="BT217" s="19"/>
      <c r="BU217" s="23"/>
      <c r="BV217" s="23"/>
      <c r="BW217" s="23"/>
      <c r="BX217" s="23"/>
      <c r="BY217" s="23"/>
      <c r="BZ217" s="23"/>
    </row>
    <row r="218" spans="58:78">
      <c r="BF218" s="19"/>
      <c r="BG218" s="28" t="s">
        <v>30</v>
      </c>
      <c r="BH218" s="45">
        <v>2.1117568016052246E-2</v>
      </c>
      <c r="BI218" s="20">
        <v>2.1117568016052246E-8</v>
      </c>
      <c r="BJ218" s="26">
        <v>0</v>
      </c>
      <c r="BK218" s="25">
        <v>1.5956160857768253</v>
      </c>
      <c r="BL218" s="25">
        <v>1.5956160857768253</v>
      </c>
      <c r="BM218" s="24">
        <v>2.5459906931897573</v>
      </c>
      <c r="BN218" s="19"/>
      <c r="BO218" s="19"/>
      <c r="BP218" s="19"/>
      <c r="BQ218" s="19"/>
      <c r="BR218" s="19"/>
      <c r="BS218" s="19"/>
      <c r="BT218" s="19"/>
      <c r="BU218" s="23"/>
      <c r="BV218" s="23"/>
      <c r="BW218" s="23"/>
      <c r="BX218" s="23"/>
      <c r="BY218" s="23"/>
      <c r="BZ218" s="23"/>
    </row>
    <row r="219" spans="58:78">
      <c r="BF219" s="19"/>
      <c r="BG219" s="28" t="s">
        <v>30</v>
      </c>
      <c r="BH219" s="45">
        <v>1.5838176012039185E-2</v>
      </c>
      <c r="BI219" s="20">
        <v>1.5838176012039186E-8</v>
      </c>
      <c r="BJ219" s="26">
        <v>13.534061572666111</v>
      </c>
      <c r="BK219" s="25">
        <v>1.022585581847963</v>
      </c>
      <c r="BL219" s="25">
        <v>-12.511475990818148</v>
      </c>
      <c r="BM219" s="24">
        <v>156.53703146881895</v>
      </c>
      <c r="BN219" s="19"/>
      <c r="BO219" s="19"/>
      <c r="BP219" s="19"/>
      <c r="BQ219" s="19"/>
      <c r="BR219" s="19"/>
      <c r="BS219" s="19"/>
      <c r="BT219" s="19"/>
      <c r="BU219" s="23"/>
      <c r="BV219" s="23"/>
      <c r="BW219" s="23"/>
      <c r="BX219" s="23"/>
      <c r="BY219" s="23"/>
      <c r="BZ219" s="23"/>
    </row>
    <row r="220" spans="58:78">
      <c r="BF220" s="19"/>
      <c r="BG220" s="28" t="s">
        <v>30</v>
      </c>
      <c r="BH220" s="45">
        <v>1.1878632009029388E-2</v>
      </c>
      <c r="BI220" s="20">
        <v>1.1878632009029388E-8</v>
      </c>
      <c r="BJ220" s="26">
        <v>12.830901594505074</v>
      </c>
      <c r="BK220" s="25">
        <v>0.782307188567259</v>
      </c>
      <c r="BL220" s="25">
        <v>-12.048594405937814</v>
      </c>
      <c r="BM220" s="24">
        <v>145.168627158796</v>
      </c>
      <c r="BN220" s="19"/>
      <c r="BO220" s="19"/>
      <c r="BP220" s="19"/>
      <c r="BQ220" s="19"/>
      <c r="BR220" s="19"/>
      <c r="BS220" s="19"/>
      <c r="BT220" s="19"/>
      <c r="BU220" s="23"/>
      <c r="BV220" s="23"/>
      <c r="BW220" s="23"/>
      <c r="BX220" s="23"/>
      <c r="BY220" s="23"/>
      <c r="BZ220" s="23"/>
    </row>
    <row r="221" spans="58:78">
      <c r="BF221" s="19"/>
      <c r="BG221" s="28" t="s">
        <v>30</v>
      </c>
      <c r="BH221" s="45">
        <v>8.9089740067720413E-3</v>
      </c>
      <c r="BI221" s="20">
        <v>8.9089740067720405E-9</v>
      </c>
      <c r="BJ221" s="26">
        <v>8.3121082072666432</v>
      </c>
      <c r="BK221" s="25">
        <v>0.68206461062774792</v>
      </c>
      <c r="BL221" s="25">
        <v>-7.6300435966388953</v>
      </c>
      <c r="BM221" s="24">
        <v>58.21756528661021</v>
      </c>
      <c r="BN221" s="19"/>
      <c r="BO221" s="19"/>
      <c r="BP221" s="19"/>
      <c r="BQ221" s="19"/>
      <c r="BR221" s="19"/>
      <c r="BS221" s="19"/>
      <c r="BT221" s="19"/>
      <c r="BU221" s="23"/>
      <c r="BV221" s="23"/>
      <c r="BW221" s="23"/>
      <c r="BX221" s="23"/>
      <c r="BY221" s="23"/>
      <c r="BZ221" s="23"/>
    </row>
    <row r="222" spans="58:78">
      <c r="BF222" s="19"/>
      <c r="BG222" s="28" t="s">
        <v>30</v>
      </c>
      <c r="BH222" s="45">
        <v>6.681730505079031E-3</v>
      </c>
      <c r="BI222" s="20">
        <v>6.6817305050790312E-9</v>
      </c>
      <c r="BJ222" s="26">
        <v>2.4275023596477374</v>
      </c>
      <c r="BK222" s="25">
        <v>0.64033245912665393</v>
      </c>
      <c r="BL222" s="25">
        <v>-1.7871699005210835</v>
      </c>
      <c r="BM222" s="24">
        <v>3.1939762533285396</v>
      </c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</row>
    <row r="223" spans="58:78">
      <c r="BF223" s="19"/>
      <c r="BG223" s="28" t="s">
        <v>30</v>
      </c>
      <c r="BH223" s="45">
        <v>5.0112978788092732E-3</v>
      </c>
      <c r="BI223" s="20">
        <v>5.011297878809273E-9</v>
      </c>
      <c r="BJ223" s="26">
        <v>0</v>
      </c>
      <c r="BK223" s="25">
        <v>0.62297418613864863</v>
      </c>
      <c r="BL223" s="25">
        <v>0.62297418613864863</v>
      </c>
      <c r="BM223" s="24">
        <v>0.38809683659511163</v>
      </c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</row>
    <row r="224" spans="58:78">
      <c r="BF224" s="19"/>
      <c r="BG224" s="28" t="s">
        <v>30</v>
      </c>
      <c r="BH224" s="45">
        <v>3.7584734091069549E-3</v>
      </c>
      <c r="BI224" s="20">
        <v>3.758473409106955E-9</v>
      </c>
      <c r="BJ224" s="26">
        <v>11.854442047500601</v>
      </c>
      <c r="BK224" s="25">
        <v>0.61575674943000536</v>
      </c>
      <c r="BL224" s="25">
        <v>-11.238685298070596</v>
      </c>
      <c r="BM224" s="24">
        <v>126.30804722906817</v>
      </c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</row>
    <row r="225" spans="58:78">
      <c r="BF225" s="19"/>
      <c r="BG225" s="28" t="s">
        <v>30</v>
      </c>
      <c r="BH225" s="45">
        <v>2.8188550568302162E-3</v>
      </c>
      <c r="BI225" s="20">
        <v>2.818855056830216E-9</v>
      </c>
      <c r="BJ225" s="26">
        <v>14.893190666430844</v>
      </c>
      <c r="BK225" s="25">
        <v>0.61275625223996144</v>
      </c>
      <c r="BL225" s="25">
        <v>-14.280434414190882</v>
      </c>
      <c r="BM225" s="24">
        <v>203.93080705800728</v>
      </c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</row>
    <row r="226" spans="58:78">
      <c r="BF226" s="19"/>
      <c r="BG226" s="28" t="s">
        <v>30</v>
      </c>
      <c r="BH226" s="45">
        <v>0</v>
      </c>
      <c r="BI226" s="20">
        <v>0</v>
      </c>
      <c r="BJ226" s="26">
        <v>0</v>
      </c>
      <c r="BK226" s="25">
        <v>0.61062157555790009</v>
      </c>
      <c r="BL226" s="25">
        <v>0.61062157555790009</v>
      </c>
      <c r="BM226" s="24">
        <v>0.3728587085368123</v>
      </c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</row>
    <row r="227" spans="58:78">
      <c r="BF227" s="19"/>
      <c r="BG227" s="19"/>
      <c r="BH227" s="19"/>
      <c r="BI227" s="19"/>
      <c r="BJ227" s="44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</row>
    <row r="228" spans="58:78"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</row>
    <row r="229" spans="58:78"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</row>
    <row r="230" spans="58:78"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</row>
    <row r="231" spans="58:78"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</row>
    <row r="232" spans="58:78">
      <c r="BF232" s="19"/>
      <c r="BG232" s="19"/>
      <c r="BH232" s="19"/>
      <c r="BI232" s="21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</row>
    <row r="233" spans="58:78">
      <c r="BF233" s="19"/>
      <c r="BG233" s="39"/>
      <c r="BH233" s="39"/>
      <c r="BI233" s="39"/>
      <c r="BJ233" s="38" t="s">
        <v>46</v>
      </c>
      <c r="BK233" s="39"/>
      <c r="BL233" s="39"/>
      <c r="BM233" s="3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</row>
    <row r="234" spans="58:78">
      <c r="BF234" s="46" t="s">
        <v>99</v>
      </c>
      <c r="BG234" s="39" t="s">
        <v>44</v>
      </c>
      <c r="BH234" s="38" t="s">
        <v>43</v>
      </c>
      <c r="BI234" s="38" t="s">
        <v>42</v>
      </c>
      <c r="BJ234" s="38" t="s">
        <v>41</v>
      </c>
      <c r="BK234" s="38" t="s">
        <v>40</v>
      </c>
      <c r="BL234" s="38" t="s">
        <v>39</v>
      </c>
      <c r="BM234" s="38" t="s">
        <v>38</v>
      </c>
      <c r="BN234" s="19"/>
      <c r="BO234" s="19"/>
      <c r="BP234" s="19"/>
      <c r="BQ234" s="19"/>
      <c r="BR234" s="19"/>
      <c r="BS234" s="19"/>
      <c r="BT234" s="20"/>
      <c r="BU234" s="19"/>
      <c r="BV234" s="19"/>
      <c r="BW234" s="19"/>
      <c r="BX234" s="19"/>
      <c r="BY234" s="19"/>
      <c r="BZ234" s="19"/>
    </row>
    <row r="235" spans="58:78">
      <c r="BF235" s="19"/>
      <c r="BG235" s="28" t="s">
        <v>30</v>
      </c>
      <c r="BH235" s="45">
        <v>0.5</v>
      </c>
      <c r="BI235" s="20">
        <v>4.9999999999999998E-7</v>
      </c>
      <c r="BJ235" s="26">
        <v>85.878152228485021</v>
      </c>
      <c r="BK235" s="25">
        <v>85.977982668827408</v>
      </c>
      <c r="BL235" s="25">
        <v>9.9830440342387305E-2</v>
      </c>
      <c r="BM235" s="24">
        <v>9.9661168189549513E-3</v>
      </c>
      <c r="BN235" s="19"/>
      <c r="BO235" s="19"/>
      <c r="BP235" s="19"/>
      <c r="BQ235" s="19"/>
      <c r="BR235" s="19"/>
      <c r="BS235" s="19"/>
      <c r="BT235" s="19"/>
      <c r="BU235" s="23"/>
      <c r="BV235" s="23"/>
      <c r="BW235" s="23"/>
      <c r="BX235" s="23"/>
      <c r="BY235" s="23"/>
      <c r="BZ235" s="23"/>
    </row>
    <row r="236" spans="58:78">
      <c r="BF236" s="19"/>
      <c r="BG236" s="28" t="s">
        <v>30</v>
      </c>
      <c r="BH236" s="45">
        <v>0.375</v>
      </c>
      <c r="BI236" s="20">
        <v>3.7500000000000001E-7</v>
      </c>
      <c r="BJ236" s="26">
        <v>86.362700121936342</v>
      </c>
      <c r="BK236" s="25">
        <v>85.925686273009418</v>
      </c>
      <c r="BL236" s="25">
        <v>-0.43701384892692374</v>
      </c>
      <c r="BM236" s="24">
        <v>0.19098110415392414</v>
      </c>
      <c r="BN236" s="19"/>
      <c r="BO236" s="20" t="s">
        <v>37</v>
      </c>
      <c r="BP236" s="20" t="s">
        <v>36</v>
      </c>
      <c r="BQ236" s="37" t="s">
        <v>35</v>
      </c>
      <c r="BR236" s="20" t="s">
        <v>34</v>
      </c>
      <c r="BS236" s="19"/>
      <c r="BT236" s="19"/>
      <c r="BU236" s="23"/>
      <c r="BV236" s="23"/>
      <c r="BW236" s="23"/>
      <c r="BX236" s="23"/>
      <c r="BY236" s="23"/>
      <c r="BZ236" s="23"/>
    </row>
    <row r="237" spans="58:78">
      <c r="BF237" s="19"/>
      <c r="BG237" s="28" t="s">
        <v>30</v>
      </c>
      <c r="BH237" s="45">
        <v>0.28125</v>
      </c>
      <c r="BI237" s="20">
        <v>2.8125000000000001E-7</v>
      </c>
      <c r="BJ237" s="26">
        <v>85.553511632980715</v>
      </c>
      <c r="BK237" s="25">
        <v>85.663834015993487</v>
      </c>
      <c r="BL237" s="25">
        <v>0.11032238301277175</v>
      </c>
      <c r="BM237" s="24">
        <v>1.217102819361671E-2</v>
      </c>
      <c r="BN237" s="19"/>
      <c r="BO237" s="19">
        <v>-1.2731843404744234</v>
      </c>
      <c r="BP237" s="36">
        <v>85.990984731219612</v>
      </c>
      <c r="BQ237" s="19">
        <v>6.9829236102374956</v>
      </c>
      <c r="BR237" s="19">
        <v>5.6119589873932529</v>
      </c>
      <c r="BS237" s="19"/>
      <c r="BT237" s="19"/>
      <c r="BU237" s="23"/>
      <c r="BV237" s="23"/>
      <c r="BW237" s="23"/>
      <c r="BX237" s="23"/>
      <c r="BY237" s="23"/>
      <c r="BZ237" s="23"/>
    </row>
    <row r="238" spans="58:78">
      <c r="BF238" s="19"/>
      <c r="BG238" s="28" t="s">
        <v>30</v>
      </c>
      <c r="BH238" s="45">
        <v>0.2109375</v>
      </c>
      <c r="BI238" s="20">
        <v>2.1093749999999999E-7</v>
      </c>
      <c r="BJ238" s="26">
        <v>84.297427123198318</v>
      </c>
      <c r="BK238" s="25">
        <v>84.371435023180453</v>
      </c>
      <c r="BL238" s="25">
        <v>7.4007899982134973E-2</v>
      </c>
      <c r="BM238" s="24">
        <v>5.4771692597656938E-3</v>
      </c>
      <c r="BN238" s="19"/>
      <c r="BO238" s="19"/>
      <c r="BP238" s="19"/>
      <c r="BQ238" s="19"/>
      <c r="BR238" s="19"/>
      <c r="BS238" s="19"/>
      <c r="BT238" s="19"/>
      <c r="BU238" s="23"/>
      <c r="BV238" s="23"/>
      <c r="BW238" s="23"/>
      <c r="BX238" s="23"/>
      <c r="BY238" s="23"/>
      <c r="BZ238" s="23"/>
    </row>
    <row r="239" spans="58:78" ht="15.75" thickBot="1">
      <c r="BF239" s="19"/>
      <c r="BG239" s="28" t="s">
        <v>30</v>
      </c>
      <c r="BH239" s="45">
        <v>0.158203125</v>
      </c>
      <c r="BI239" s="20">
        <v>1.5820312500000001E-7</v>
      </c>
      <c r="BJ239" s="26">
        <v>78.070152565323397</v>
      </c>
      <c r="BK239" s="25">
        <v>78.418183693290004</v>
      </c>
      <c r="BL239" s="25">
        <v>0.34803112796660685</v>
      </c>
      <c r="BM239" s="24">
        <v>0.12112566603370867</v>
      </c>
      <c r="BN239" s="19"/>
      <c r="BO239" s="35" t="s">
        <v>33</v>
      </c>
      <c r="BP239" s="34">
        <f>SUM(BM235:BM254)</f>
        <v>47.068417168003286</v>
      </c>
      <c r="BQ239" s="19"/>
      <c r="BR239" s="19"/>
      <c r="BS239" s="19"/>
      <c r="BT239" s="19"/>
      <c r="BU239" s="23"/>
      <c r="BV239" s="23"/>
      <c r="BW239" s="23"/>
      <c r="BX239" s="23"/>
      <c r="BY239" s="23"/>
      <c r="BZ239" s="23"/>
    </row>
    <row r="240" spans="58:78">
      <c r="BF240" s="19"/>
      <c r="BG240" s="28" t="s">
        <v>30</v>
      </c>
      <c r="BH240" s="45">
        <v>0.11865234375</v>
      </c>
      <c r="BI240" s="20">
        <v>1.1865234375E-7</v>
      </c>
      <c r="BJ240" s="26">
        <v>58.140434708128552</v>
      </c>
      <c r="BK240" s="25">
        <v>57.787850150215078</v>
      </c>
      <c r="BL240" s="25">
        <v>-0.35258455791347387</v>
      </c>
      <c r="BM240" s="24">
        <v>0.12431587047903982</v>
      </c>
      <c r="BN240" s="19"/>
      <c r="BO240" s="19"/>
      <c r="BP240" s="19"/>
      <c r="BQ240" s="19"/>
      <c r="BR240" s="33" t="s">
        <v>32</v>
      </c>
      <c r="BS240" s="19"/>
      <c r="BT240" s="19"/>
      <c r="BU240" s="23"/>
      <c r="BV240" s="23"/>
      <c r="BW240" s="23"/>
      <c r="BX240" s="23"/>
      <c r="BY240" s="23"/>
      <c r="BZ240" s="23"/>
    </row>
    <row r="241" spans="58:78" ht="15.75" thickBot="1">
      <c r="BF241" s="19"/>
      <c r="BG241" s="28" t="s">
        <v>30</v>
      </c>
      <c r="BH241" s="45">
        <v>8.89892578125E-2</v>
      </c>
      <c r="BI241" s="20">
        <v>8.8989257812500006E-8</v>
      </c>
      <c r="BJ241" s="26">
        <v>24.070833974103166</v>
      </c>
      <c r="BK241" s="25">
        <v>24.395411224812939</v>
      </c>
      <c r="BL241" s="25">
        <v>0.32457725070977261</v>
      </c>
      <c r="BM241" s="24">
        <v>0.10535039167831459</v>
      </c>
      <c r="BN241" s="19"/>
      <c r="BO241" s="32" t="s">
        <v>31</v>
      </c>
      <c r="BP241" s="31">
        <f>POWER(10,-BQ237)*1000000</f>
        <v>0.10401030975600653</v>
      </c>
      <c r="BQ241" s="25">
        <f>ROUND(BR241,2)</f>
        <v>0.11</v>
      </c>
      <c r="BR241" s="30">
        <f>10^((1/BR237)*(LOG(((BO237-BP237)/(50-BP237)-1),10)-BR237*LOG((1/(10^(-BQ237))),10)))*1000000</f>
        <v>0.11078060118935237</v>
      </c>
      <c r="BS241" s="19"/>
      <c r="BT241" s="19"/>
      <c r="BU241" s="23"/>
      <c r="BV241" s="23"/>
      <c r="BW241" s="23"/>
      <c r="BX241" s="23"/>
      <c r="BY241" s="23"/>
      <c r="BZ241" s="23"/>
    </row>
    <row r="242" spans="58:78">
      <c r="BF242" s="19"/>
      <c r="BG242" s="28" t="s">
        <v>30</v>
      </c>
      <c r="BH242" s="45">
        <v>6.6741943359375E-2</v>
      </c>
      <c r="BI242" s="20">
        <v>6.6741943359375004E-8</v>
      </c>
      <c r="BJ242" s="26">
        <v>5.7208377307199632</v>
      </c>
      <c r="BK242" s="25">
        <v>5.4092990274481565</v>
      </c>
      <c r="BL242" s="25">
        <v>-0.31153870327180666</v>
      </c>
      <c r="BM242" s="24">
        <v>9.70563636362788E-2</v>
      </c>
      <c r="BN242" s="19"/>
      <c r="BO242" s="29"/>
      <c r="BP242" s="25"/>
      <c r="BQ242" s="19"/>
      <c r="BR242" s="19"/>
      <c r="BS242" s="19"/>
      <c r="BT242" s="19"/>
      <c r="BU242" s="23"/>
      <c r="BV242" s="23"/>
      <c r="BW242" s="23"/>
      <c r="BX242" s="23"/>
      <c r="BY242" s="23"/>
      <c r="BZ242" s="23"/>
    </row>
    <row r="243" spans="58:78">
      <c r="BF243" s="19"/>
      <c r="BG243" s="28" t="s">
        <v>30</v>
      </c>
      <c r="BH243" s="45">
        <v>5.005645751953125E-2</v>
      </c>
      <c r="BI243" s="20">
        <v>5.005645751953125E-8</v>
      </c>
      <c r="BJ243" s="26">
        <v>0</v>
      </c>
      <c r="BK243" s="25">
        <v>0.14351589872956083</v>
      </c>
      <c r="BL243" s="25">
        <v>0.14351589872956083</v>
      </c>
      <c r="BM243" s="24">
        <v>2.0596813188153561E-2</v>
      </c>
      <c r="BN243" s="19"/>
      <c r="BO243" s="19"/>
      <c r="BP243" s="19"/>
      <c r="BQ243" s="19"/>
      <c r="BR243" s="19"/>
      <c r="BS243" s="19"/>
      <c r="BT243" s="19"/>
      <c r="BU243" s="23"/>
      <c r="BV243" s="23"/>
      <c r="BW243" s="23"/>
      <c r="BX243" s="23"/>
      <c r="BY243" s="23"/>
      <c r="BZ243" s="23"/>
    </row>
    <row r="244" spans="58:78">
      <c r="BF244" s="19"/>
      <c r="BG244" s="28" t="s">
        <v>30</v>
      </c>
      <c r="BH244" s="45">
        <v>3.7542343139648438E-2</v>
      </c>
      <c r="BI244" s="20">
        <v>3.7542343139648436E-8</v>
      </c>
      <c r="BJ244" s="26">
        <v>0.83945047053187727</v>
      </c>
      <c r="BK244" s="25">
        <v>6.0392327716037357</v>
      </c>
      <c r="BL244" s="25">
        <v>5.199782301071858</v>
      </c>
      <c r="BM244" s="24">
        <v>27.037735978540148</v>
      </c>
      <c r="BN244" s="19"/>
      <c r="BO244" s="19"/>
      <c r="BP244" s="19"/>
      <c r="BQ244" s="19"/>
      <c r="BR244" s="19"/>
      <c r="BS244" s="19"/>
      <c r="BT244" s="19"/>
      <c r="BU244" s="23"/>
      <c r="BV244" s="23"/>
      <c r="BW244" s="23"/>
      <c r="BX244" s="23"/>
      <c r="BY244" s="23"/>
      <c r="BZ244" s="23"/>
    </row>
    <row r="245" spans="58:78">
      <c r="BF245" s="19"/>
      <c r="BG245" s="28" t="s">
        <v>30</v>
      </c>
      <c r="BH245" s="45">
        <v>2.8156757354736328E-2</v>
      </c>
      <c r="BI245" s="20">
        <v>2.8156757354736327E-8</v>
      </c>
      <c r="BJ245" s="26">
        <v>0</v>
      </c>
      <c r="BK245" s="25">
        <v>2.9458642992382948</v>
      </c>
      <c r="BL245" s="25">
        <v>2.9458642992382948</v>
      </c>
      <c r="BM245" s="24">
        <v>8.6781164695267297</v>
      </c>
      <c r="BN245" s="19"/>
      <c r="BO245" s="19"/>
      <c r="BP245" s="19"/>
      <c r="BQ245" s="19"/>
      <c r="BR245" s="19"/>
      <c r="BS245" s="19"/>
      <c r="BT245" s="19"/>
      <c r="BU245" s="23"/>
      <c r="BV245" s="23"/>
      <c r="BW245" s="23"/>
      <c r="BX245" s="23"/>
      <c r="BY245" s="23"/>
      <c r="BZ245" s="23"/>
    </row>
    <row r="246" spans="58:78">
      <c r="BF246" s="19"/>
      <c r="BG246" s="28" t="s">
        <v>30</v>
      </c>
      <c r="BH246" s="45">
        <v>2.1117568016052246E-2</v>
      </c>
      <c r="BI246" s="20">
        <v>2.1117568016052246E-8</v>
      </c>
      <c r="BJ246" s="26">
        <v>3.1493245034162398</v>
      </c>
      <c r="BK246" s="25">
        <v>1.5956160857768253</v>
      </c>
      <c r="BL246" s="25">
        <v>-1.5537084176394145</v>
      </c>
      <c r="BM246" s="24">
        <v>2.4140098470435731</v>
      </c>
      <c r="BN246" s="19"/>
      <c r="BO246" s="19"/>
      <c r="BP246" s="19"/>
      <c r="BQ246" s="19"/>
      <c r="BR246" s="19"/>
      <c r="BS246" s="19"/>
      <c r="BT246" s="19"/>
      <c r="BU246" s="23"/>
      <c r="BV246" s="23"/>
      <c r="BW246" s="23"/>
      <c r="BX246" s="23"/>
      <c r="BY246" s="23"/>
      <c r="BZ246" s="23"/>
    </row>
    <row r="247" spans="58:78">
      <c r="BF247" s="19"/>
      <c r="BG247" s="28" t="s">
        <v>30</v>
      </c>
      <c r="BH247" s="45">
        <v>1.5838176012039185E-2</v>
      </c>
      <c r="BI247" s="20">
        <v>1.5838176012039186E-8</v>
      </c>
      <c r="BJ247" s="26">
        <v>0</v>
      </c>
      <c r="BK247" s="25">
        <v>1.022585581847963</v>
      </c>
      <c r="BL247" s="25">
        <v>1.022585581847963</v>
      </c>
      <c r="BM247" s="24">
        <v>1.0456812722033371</v>
      </c>
      <c r="BN247" s="19"/>
      <c r="BO247" s="19"/>
      <c r="BP247" s="19"/>
      <c r="BQ247" s="19"/>
      <c r="BR247" s="19"/>
      <c r="BS247" s="19"/>
      <c r="BT247" s="19"/>
      <c r="BU247" s="23"/>
      <c r="BV247" s="23"/>
      <c r="BW247" s="23"/>
      <c r="BX247" s="23"/>
      <c r="BY247" s="23"/>
      <c r="BZ247" s="23"/>
    </row>
    <row r="248" spans="58:78">
      <c r="BF248" s="19"/>
      <c r="BG248" s="28" t="s">
        <v>30</v>
      </c>
      <c r="BH248" s="45">
        <v>1.1878632009029388E-2</v>
      </c>
      <c r="BI248" s="20">
        <v>1.1878632009029388E-8</v>
      </c>
      <c r="BJ248" s="26">
        <v>0</v>
      </c>
      <c r="BK248" s="25">
        <v>0.782307188567259</v>
      </c>
      <c r="BL248" s="25">
        <v>0.782307188567259</v>
      </c>
      <c r="BM248" s="24">
        <v>0.61200453728400894</v>
      </c>
      <c r="BN248" s="19"/>
      <c r="BO248" s="19"/>
      <c r="BP248" s="19"/>
      <c r="BQ248" s="19"/>
      <c r="BR248" s="19"/>
      <c r="BS248" s="19"/>
      <c r="BT248" s="19"/>
      <c r="BU248" s="23"/>
      <c r="BV248" s="23"/>
      <c r="BW248" s="23"/>
      <c r="BX248" s="23"/>
      <c r="BY248" s="23"/>
      <c r="BZ248" s="23"/>
    </row>
    <row r="249" spans="58:78">
      <c r="BF249" s="19"/>
      <c r="BG249" s="28" t="s">
        <v>30</v>
      </c>
      <c r="BH249" s="45">
        <v>8.9089740067720413E-3</v>
      </c>
      <c r="BI249" s="20">
        <v>8.9089740067720405E-9</v>
      </c>
      <c r="BJ249" s="26">
        <v>0</v>
      </c>
      <c r="BK249" s="25">
        <v>0.68206461062774792</v>
      </c>
      <c r="BL249" s="25">
        <v>0.68206461062774792</v>
      </c>
      <c r="BM249" s="24">
        <v>0.46521213307078141</v>
      </c>
      <c r="BN249" s="19"/>
      <c r="BO249" s="19"/>
      <c r="BP249" s="19"/>
      <c r="BQ249" s="19"/>
      <c r="BR249" s="19"/>
      <c r="BS249" s="19"/>
      <c r="BT249" s="19"/>
      <c r="BU249" s="23"/>
      <c r="BV249" s="23"/>
      <c r="BW249" s="23"/>
      <c r="BX249" s="23"/>
      <c r="BY249" s="23"/>
      <c r="BZ249" s="23"/>
    </row>
    <row r="250" spans="58:78">
      <c r="BF250" s="19"/>
      <c r="BG250" s="28" t="s">
        <v>30</v>
      </c>
      <c r="BH250" s="45">
        <v>6.681730505079031E-3</v>
      </c>
      <c r="BI250" s="20">
        <v>6.6817305050790312E-9</v>
      </c>
      <c r="BJ250" s="26">
        <v>0</v>
      </c>
      <c r="BK250" s="25">
        <v>0.64033245912665393</v>
      </c>
      <c r="BL250" s="25">
        <v>0.64033245912665393</v>
      </c>
      <c r="BM250" s="24">
        <v>0.41002565821118792</v>
      </c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</row>
    <row r="251" spans="58:78">
      <c r="BF251" s="19"/>
      <c r="BG251" s="28" t="s">
        <v>30</v>
      </c>
      <c r="BH251" s="45">
        <v>5.0112978788092732E-3</v>
      </c>
      <c r="BI251" s="20">
        <v>5.011297878809273E-9</v>
      </c>
      <c r="BJ251" s="26">
        <v>0</v>
      </c>
      <c r="BK251" s="25">
        <v>0.62297418613864863</v>
      </c>
      <c r="BL251" s="25">
        <v>0.62297418613864863</v>
      </c>
      <c r="BM251" s="24">
        <v>0.38809683659511163</v>
      </c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</row>
    <row r="252" spans="58:78">
      <c r="BF252" s="19"/>
      <c r="BG252" s="28" t="s">
        <v>30</v>
      </c>
      <c r="BH252" s="45">
        <v>3.7584734091069549E-3</v>
      </c>
      <c r="BI252" s="20">
        <v>3.758473409106955E-9</v>
      </c>
      <c r="BJ252" s="26">
        <v>2.756355959672474</v>
      </c>
      <c r="BK252" s="25">
        <v>0.61575674943000536</v>
      </c>
      <c r="BL252" s="25">
        <v>-2.1405992102424687</v>
      </c>
      <c r="BM252" s="24">
        <v>4.5821649788906811</v>
      </c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</row>
    <row r="253" spans="58:78">
      <c r="BF253" s="19"/>
      <c r="BG253" s="28" t="s">
        <v>30</v>
      </c>
      <c r="BH253" s="45">
        <v>2.8188550568302162E-3</v>
      </c>
      <c r="BI253" s="20">
        <v>2.818855056830216E-9</v>
      </c>
      <c r="BJ253" s="26">
        <v>0</v>
      </c>
      <c r="BK253" s="25">
        <v>0.61275625223996144</v>
      </c>
      <c r="BL253" s="25">
        <v>0.61275625223996144</v>
      </c>
      <c r="BM253" s="24">
        <v>0.37547022465916324</v>
      </c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</row>
    <row r="254" spans="58:78">
      <c r="BF254" s="19"/>
      <c r="BG254" s="28" t="s">
        <v>30</v>
      </c>
      <c r="BH254" s="45">
        <v>0</v>
      </c>
      <c r="BI254" s="20">
        <v>0</v>
      </c>
      <c r="BJ254" s="26">
        <v>0</v>
      </c>
      <c r="BK254" s="25">
        <v>0.61062157555790009</v>
      </c>
      <c r="BL254" s="25">
        <v>0.61062157555790009</v>
      </c>
      <c r="BM254" s="24">
        <v>0.3728587085368123</v>
      </c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</row>
    <row r="255" spans="58:78">
      <c r="BF255" s="19"/>
      <c r="BG255" s="19"/>
      <c r="BH255" s="19"/>
      <c r="BI255" s="19"/>
      <c r="BJ255" s="44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</row>
    <row r="256" spans="58:78"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</row>
    <row r="257" spans="58:78"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</row>
    <row r="258" spans="58:78"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</row>
    <row r="259" spans="58:78"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</row>
    <row r="260" spans="58:78">
      <c r="BF260" s="19"/>
      <c r="BG260" s="19"/>
      <c r="BH260" s="19"/>
      <c r="BI260" s="21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</row>
    <row r="261" spans="58:78">
      <c r="BF261" s="19"/>
      <c r="BG261" s="39"/>
      <c r="BH261" s="39"/>
      <c r="BI261" s="39"/>
      <c r="BJ261" s="38" t="s">
        <v>46</v>
      </c>
      <c r="BK261" s="39"/>
      <c r="BL261" s="39"/>
      <c r="BM261" s="3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</row>
    <row r="262" spans="58:78">
      <c r="BF262" s="46" t="s">
        <v>98</v>
      </c>
      <c r="BG262" s="39" t="s">
        <v>44</v>
      </c>
      <c r="BH262" s="38" t="s">
        <v>43</v>
      </c>
      <c r="BI262" s="38" t="s">
        <v>42</v>
      </c>
      <c r="BJ262" s="38" t="s">
        <v>41</v>
      </c>
      <c r="BK262" s="38" t="s">
        <v>40</v>
      </c>
      <c r="BL262" s="38" t="s">
        <v>39</v>
      </c>
      <c r="BM262" s="38" t="s">
        <v>38</v>
      </c>
      <c r="BN262" s="19"/>
      <c r="BO262" s="19"/>
      <c r="BP262" s="19"/>
      <c r="BQ262" s="19"/>
      <c r="BR262" s="19"/>
      <c r="BS262" s="19"/>
      <c r="BT262" s="20"/>
      <c r="BU262" s="19"/>
      <c r="BV262" s="19"/>
      <c r="BW262" s="19"/>
      <c r="BX262" s="19"/>
      <c r="BY262" s="19"/>
      <c r="BZ262" s="19"/>
    </row>
    <row r="263" spans="58:78">
      <c r="BF263" s="19"/>
      <c r="BG263" s="28" t="s">
        <v>30</v>
      </c>
      <c r="BH263" s="45">
        <v>0.5</v>
      </c>
      <c r="BI263" s="20">
        <v>4.9999999999999998E-7</v>
      </c>
      <c r="BJ263" s="26">
        <v>95.971431328474807</v>
      </c>
      <c r="BK263" s="25">
        <v>95.326427336237288</v>
      </c>
      <c r="BL263" s="25">
        <v>-0.6450039922375197</v>
      </c>
      <c r="BM263" s="24">
        <v>0.41603015000233839</v>
      </c>
      <c r="BN263" s="19"/>
      <c r="BO263" s="19"/>
      <c r="BP263" s="19"/>
      <c r="BQ263" s="19"/>
      <c r="BR263" s="19"/>
      <c r="BS263" s="19"/>
      <c r="BT263" s="19"/>
      <c r="BU263" s="23"/>
      <c r="BV263" s="23"/>
      <c r="BW263" s="23"/>
      <c r="BX263" s="23"/>
      <c r="BY263" s="23"/>
      <c r="BZ263" s="23"/>
    </row>
    <row r="264" spans="58:78">
      <c r="BF264" s="19"/>
      <c r="BG264" s="28" t="s">
        <v>30</v>
      </c>
      <c r="BH264" s="45">
        <v>0.375</v>
      </c>
      <c r="BI264" s="20">
        <v>3.7500000000000001E-7</v>
      </c>
      <c r="BJ264" s="26">
        <v>95.069813498700952</v>
      </c>
      <c r="BK264" s="25">
        <v>95.242053338202311</v>
      </c>
      <c r="BL264" s="25">
        <v>0.17223983950135846</v>
      </c>
      <c r="BM264" s="24">
        <v>2.9666562311453721E-2</v>
      </c>
      <c r="BN264" s="19"/>
      <c r="BO264" s="20" t="s">
        <v>37</v>
      </c>
      <c r="BP264" s="20" t="s">
        <v>36</v>
      </c>
      <c r="BQ264" s="37" t="s">
        <v>35</v>
      </c>
      <c r="BR264" s="20" t="s">
        <v>34</v>
      </c>
      <c r="BS264" s="19"/>
      <c r="BT264" s="19"/>
      <c r="BU264" s="23"/>
      <c r="BV264" s="23"/>
      <c r="BW264" s="23"/>
      <c r="BX264" s="23"/>
      <c r="BY264" s="23"/>
      <c r="BZ264" s="23"/>
    </row>
    <row r="265" spans="58:78">
      <c r="BF265" s="19"/>
      <c r="BG265" s="28" t="s">
        <v>30</v>
      </c>
      <c r="BH265" s="45">
        <v>0.28125</v>
      </c>
      <c r="BI265" s="20">
        <v>2.8125000000000001E-7</v>
      </c>
      <c r="BJ265" s="26">
        <v>94.219541975947607</v>
      </c>
      <c r="BK265" s="25">
        <v>94.869576783748414</v>
      </c>
      <c r="BL265" s="25">
        <v>0.65003480780080736</v>
      </c>
      <c r="BM265" s="24">
        <v>0.42254525135263254</v>
      </c>
      <c r="BN265" s="19"/>
      <c r="BO265" s="19">
        <v>-4.3076161646453128</v>
      </c>
      <c r="BP265" s="36">
        <v>95.351017787974456</v>
      </c>
      <c r="BQ265" s="19">
        <v>6.9978049467861982</v>
      </c>
      <c r="BR265" s="19">
        <v>5.1776276444477007</v>
      </c>
      <c r="BS265" s="19"/>
      <c r="BT265" s="19"/>
      <c r="BU265" s="23"/>
      <c r="BV265" s="23"/>
      <c r="BW265" s="23"/>
      <c r="BX265" s="23"/>
      <c r="BY265" s="23"/>
      <c r="BZ265" s="23"/>
    </row>
    <row r="266" spans="58:78">
      <c r="BF266" s="19"/>
      <c r="BG266" s="28" t="s">
        <v>30</v>
      </c>
      <c r="BH266" s="45">
        <v>0.2109375</v>
      </c>
      <c r="BI266" s="20">
        <v>2.1093749999999999E-7</v>
      </c>
      <c r="BJ266" s="26">
        <v>93.208238714858396</v>
      </c>
      <c r="BK266" s="25">
        <v>93.25071512082296</v>
      </c>
      <c r="BL266" s="25">
        <v>4.2476405964563924E-2</v>
      </c>
      <c r="BM266" s="24">
        <v>1.8042450636664416E-3</v>
      </c>
      <c r="BN266" s="19"/>
      <c r="BO266" s="19"/>
      <c r="BP266" s="19"/>
      <c r="BQ266" s="19"/>
      <c r="BR266" s="19"/>
      <c r="BS266" s="19"/>
      <c r="BT266" s="19"/>
      <c r="BU266" s="23"/>
      <c r="BV266" s="23"/>
      <c r="BW266" s="23"/>
      <c r="BX266" s="23"/>
      <c r="BY266" s="23"/>
      <c r="BZ266" s="23"/>
    </row>
    <row r="267" spans="58:78" ht="15.75" thickBot="1">
      <c r="BF267" s="19"/>
      <c r="BG267" s="28" t="s">
        <v>30</v>
      </c>
      <c r="BH267" s="45">
        <v>0.158203125</v>
      </c>
      <c r="BI267" s="20">
        <v>1.5820312500000001E-7</v>
      </c>
      <c r="BJ267" s="26">
        <v>87.583111979536426</v>
      </c>
      <c r="BK267" s="25">
        <v>86.665114160919572</v>
      </c>
      <c r="BL267" s="25">
        <v>-0.91799781861685403</v>
      </c>
      <c r="BM267" s="24">
        <v>0.84271999498530248</v>
      </c>
      <c r="BN267" s="19"/>
      <c r="BO267" s="35" t="s">
        <v>33</v>
      </c>
      <c r="BP267" s="34">
        <f>SUM(BM263:BM282)</f>
        <v>73.706675754451155</v>
      </c>
      <c r="BQ267" s="19"/>
      <c r="BR267" s="19"/>
      <c r="BS267" s="19"/>
      <c r="BT267" s="19"/>
      <c r="BU267" s="23"/>
      <c r="BV267" s="23"/>
      <c r="BW267" s="23"/>
      <c r="BX267" s="23"/>
      <c r="BY267" s="23"/>
      <c r="BZ267" s="23"/>
    </row>
    <row r="268" spans="58:78">
      <c r="BF268" s="19"/>
      <c r="BG268" s="28" t="s">
        <v>30</v>
      </c>
      <c r="BH268" s="45">
        <v>0.11865234375</v>
      </c>
      <c r="BI268" s="20">
        <v>1.1865234375E-7</v>
      </c>
      <c r="BJ268" s="26">
        <v>64.098161618876404</v>
      </c>
      <c r="BK268" s="25">
        <v>65.705001192173597</v>
      </c>
      <c r="BL268" s="25">
        <v>1.6068395732971936</v>
      </c>
      <c r="BM268" s="24">
        <v>2.5819334143139074</v>
      </c>
      <c r="BN268" s="19"/>
      <c r="BO268" s="19"/>
      <c r="BP268" s="19"/>
      <c r="BQ268" s="19"/>
      <c r="BR268" s="33" t="s">
        <v>32</v>
      </c>
      <c r="BS268" s="19"/>
      <c r="BT268" s="19"/>
      <c r="BU268" s="23"/>
      <c r="BV268" s="23"/>
      <c r="BW268" s="23"/>
      <c r="BX268" s="23"/>
      <c r="BY268" s="23"/>
      <c r="BZ268" s="23"/>
    </row>
    <row r="269" spans="58:78" ht="15.75" thickBot="1">
      <c r="BF269" s="19"/>
      <c r="BG269" s="28" t="s">
        <v>30</v>
      </c>
      <c r="BH269" s="45">
        <v>8.89892578125E-2</v>
      </c>
      <c r="BI269" s="20">
        <v>8.8989257812500006E-8</v>
      </c>
      <c r="BJ269" s="26">
        <v>32.594915310422635</v>
      </c>
      <c r="BK269" s="25">
        <v>30.321127264363668</v>
      </c>
      <c r="BL269" s="25">
        <v>-2.2737880460589679</v>
      </c>
      <c r="BM269" s="24">
        <v>5.1701120784006589</v>
      </c>
      <c r="BN269" s="19"/>
      <c r="BO269" s="32" t="s">
        <v>31</v>
      </c>
      <c r="BP269" s="31">
        <f>POWER(10,-BQ265)*1000000</f>
        <v>0.10050670913132007</v>
      </c>
      <c r="BQ269" s="25">
        <f>ROUND(BR269,2)</f>
        <v>0.1</v>
      </c>
      <c r="BR269" s="30">
        <f>10^((1/BR265)*(LOG(((BO265-BP265)/(50-BP265)-1),10)-BR265*LOG((1/(10^(-BQ265))),10)))*1000000</f>
        <v>0.10406692691600901</v>
      </c>
      <c r="BS269" s="19"/>
      <c r="BT269" s="19"/>
      <c r="BU269" s="23"/>
      <c r="BV269" s="23"/>
      <c r="BW269" s="23"/>
      <c r="BX269" s="23"/>
      <c r="BY269" s="23"/>
      <c r="BZ269" s="23"/>
    </row>
    <row r="270" spans="58:78">
      <c r="BF270" s="19"/>
      <c r="BG270" s="28" t="s">
        <v>30</v>
      </c>
      <c r="BH270" s="45">
        <v>6.6741943359375E-2</v>
      </c>
      <c r="BI270" s="20">
        <v>6.6741943359375004E-8</v>
      </c>
      <c r="BJ270" s="26">
        <v>3.331235208226424</v>
      </c>
      <c r="BK270" s="25">
        <v>6.3757202016081038</v>
      </c>
      <c r="BL270" s="25">
        <v>3.0444849933816798</v>
      </c>
      <c r="BM270" s="24">
        <v>9.2688888749262475</v>
      </c>
      <c r="BN270" s="19"/>
      <c r="BO270" s="29"/>
      <c r="BP270" s="25"/>
      <c r="BQ270" s="19"/>
      <c r="BR270" s="19"/>
      <c r="BS270" s="19"/>
      <c r="BT270" s="19"/>
      <c r="BU270" s="23"/>
      <c r="BV270" s="23"/>
      <c r="BW270" s="23"/>
      <c r="BX270" s="23"/>
      <c r="BY270" s="23"/>
      <c r="BZ270" s="23"/>
    </row>
    <row r="271" spans="58:78">
      <c r="BF271" s="19"/>
      <c r="BG271" s="28" t="s">
        <v>30</v>
      </c>
      <c r="BH271" s="45">
        <v>5.005645751953125E-2</v>
      </c>
      <c r="BI271" s="20">
        <v>5.005645751953125E-8</v>
      </c>
      <c r="BJ271" s="26">
        <v>0</v>
      </c>
      <c r="BK271" s="25">
        <v>-1.6805898470056206</v>
      </c>
      <c r="BL271" s="25">
        <v>-1.6805898470056206</v>
      </c>
      <c r="BM271" s="24">
        <v>2.8243822338583753</v>
      </c>
      <c r="BN271" s="19"/>
      <c r="BO271" s="19"/>
      <c r="BP271" s="19"/>
      <c r="BQ271" s="19"/>
      <c r="BR271" s="19"/>
      <c r="BS271" s="19"/>
      <c r="BT271" s="19"/>
      <c r="BU271" s="23"/>
      <c r="BV271" s="23"/>
      <c r="BW271" s="23"/>
      <c r="BX271" s="23"/>
      <c r="BY271" s="23"/>
      <c r="BZ271" s="23"/>
    </row>
    <row r="272" spans="58:78">
      <c r="BF272" s="19"/>
      <c r="BG272" s="28" t="s">
        <v>30</v>
      </c>
      <c r="BH272" s="45">
        <v>3.7542343139648438E-2</v>
      </c>
      <c r="BI272" s="20">
        <v>3.7542343139648436E-8</v>
      </c>
      <c r="BJ272" s="26">
        <v>0</v>
      </c>
      <c r="BK272" s="25">
        <v>6.0392327716037357</v>
      </c>
      <c r="BL272" s="25">
        <v>6.0392327716037357</v>
      </c>
      <c r="BM272" s="24">
        <v>36.472332469612539</v>
      </c>
      <c r="BN272" s="19"/>
      <c r="BO272" s="19"/>
      <c r="BP272" s="19"/>
      <c r="BQ272" s="19"/>
      <c r="BR272" s="19"/>
      <c r="BS272" s="19"/>
      <c r="BT272" s="19"/>
      <c r="BU272" s="23"/>
      <c r="BV272" s="23"/>
      <c r="BW272" s="23"/>
      <c r="BX272" s="23"/>
      <c r="BY272" s="23"/>
      <c r="BZ272" s="23"/>
    </row>
    <row r="273" spans="58:78">
      <c r="BF273" s="19"/>
      <c r="BG273" s="28" t="s">
        <v>30</v>
      </c>
      <c r="BH273" s="45">
        <v>2.8156757354736328E-2</v>
      </c>
      <c r="BI273" s="20">
        <v>2.8156757354736327E-8</v>
      </c>
      <c r="BJ273" s="26">
        <v>0</v>
      </c>
      <c r="BK273" s="25">
        <v>2.9458642992382948</v>
      </c>
      <c r="BL273" s="25">
        <v>2.9458642992382948</v>
      </c>
      <c r="BM273" s="24">
        <v>8.6781164695267297</v>
      </c>
      <c r="BN273" s="19"/>
      <c r="BO273" s="19"/>
      <c r="BP273" s="19"/>
      <c r="BQ273" s="19"/>
      <c r="BR273" s="19"/>
      <c r="BS273" s="19"/>
      <c r="BT273" s="19"/>
      <c r="BU273" s="23"/>
      <c r="BV273" s="23"/>
      <c r="BW273" s="23"/>
      <c r="BX273" s="23"/>
      <c r="BY273" s="23"/>
      <c r="BZ273" s="23"/>
    </row>
    <row r="274" spans="58:78">
      <c r="BF274" s="19"/>
      <c r="BG274" s="28" t="s">
        <v>30</v>
      </c>
      <c r="BH274" s="45">
        <v>2.1117568016052246E-2</v>
      </c>
      <c r="BI274" s="20">
        <v>2.1117568016052246E-8</v>
      </c>
      <c r="BJ274" s="26">
        <v>0</v>
      </c>
      <c r="BK274" s="25">
        <v>1.5956160857768253</v>
      </c>
      <c r="BL274" s="25">
        <v>1.5956160857768253</v>
      </c>
      <c r="BM274" s="24">
        <v>2.5459906931897573</v>
      </c>
      <c r="BN274" s="19"/>
      <c r="BO274" s="19"/>
      <c r="BP274" s="19"/>
      <c r="BQ274" s="19"/>
      <c r="BR274" s="19"/>
      <c r="BS274" s="19"/>
      <c r="BT274" s="19"/>
      <c r="BU274" s="23"/>
      <c r="BV274" s="23"/>
      <c r="BW274" s="23"/>
      <c r="BX274" s="23"/>
      <c r="BY274" s="23"/>
      <c r="BZ274" s="23"/>
    </row>
    <row r="275" spans="58:78">
      <c r="BF275" s="19"/>
      <c r="BG275" s="28" t="s">
        <v>30</v>
      </c>
      <c r="BH275" s="45">
        <v>1.5838176012039185E-2</v>
      </c>
      <c r="BI275" s="20">
        <v>1.5838176012039186E-8</v>
      </c>
      <c r="BJ275" s="26">
        <v>0</v>
      </c>
      <c r="BK275" s="25">
        <v>1.022585581847963</v>
      </c>
      <c r="BL275" s="25">
        <v>1.022585581847963</v>
      </c>
      <c r="BM275" s="24">
        <v>1.0456812722033371</v>
      </c>
      <c r="BN275" s="19"/>
      <c r="BO275" s="19"/>
      <c r="BP275" s="19"/>
      <c r="BQ275" s="19"/>
      <c r="BR275" s="19"/>
      <c r="BS275" s="19"/>
      <c r="BT275" s="19"/>
      <c r="BU275" s="23"/>
      <c r="BV275" s="23"/>
      <c r="BW275" s="23"/>
      <c r="BX275" s="23"/>
      <c r="BY275" s="23"/>
      <c r="BZ275" s="23"/>
    </row>
    <row r="276" spans="58:78">
      <c r="BF276" s="19"/>
      <c r="BG276" s="28" t="s">
        <v>30</v>
      </c>
      <c r="BH276" s="45">
        <v>1.1878632009029388E-2</v>
      </c>
      <c r="BI276" s="20">
        <v>1.1878632009029388E-8</v>
      </c>
      <c r="BJ276" s="26">
        <v>0</v>
      </c>
      <c r="BK276" s="25">
        <v>0.782307188567259</v>
      </c>
      <c r="BL276" s="25">
        <v>0.782307188567259</v>
      </c>
      <c r="BM276" s="24">
        <v>0.61200453728400894</v>
      </c>
      <c r="BN276" s="19"/>
      <c r="BO276" s="19"/>
      <c r="BP276" s="19"/>
      <c r="BQ276" s="19"/>
      <c r="BR276" s="19"/>
      <c r="BS276" s="19"/>
      <c r="BT276" s="19"/>
      <c r="BU276" s="23"/>
      <c r="BV276" s="23"/>
      <c r="BW276" s="23"/>
      <c r="BX276" s="23"/>
      <c r="BY276" s="23"/>
      <c r="BZ276" s="23"/>
    </row>
    <row r="277" spans="58:78">
      <c r="BF277" s="19"/>
      <c r="BG277" s="28" t="s">
        <v>30</v>
      </c>
      <c r="BH277" s="45">
        <v>8.9089740067720413E-3</v>
      </c>
      <c r="BI277" s="20">
        <v>8.9089740067720405E-9</v>
      </c>
      <c r="BJ277" s="26">
        <v>0</v>
      </c>
      <c r="BK277" s="25">
        <v>0.68206461062774792</v>
      </c>
      <c r="BL277" s="25">
        <v>0.68206461062774792</v>
      </c>
      <c r="BM277" s="24">
        <v>0.46521213307078141</v>
      </c>
      <c r="BN277" s="19"/>
      <c r="BO277" s="19"/>
      <c r="BP277" s="19"/>
      <c r="BQ277" s="19"/>
      <c r="BR277" s="19"/>
      <c r="BS277" s="19"/>
      <c r="BT277" s="19"/>
      <c r="BU277" s="23"/>
      <c r="BV277" s="23"/>
      <c r="BW277" s="23"/>
      <c r="BX277" s="23"/>
      <c r="BY277" s="23"/>
      <c r="BZ277" s="23"/>
    </row>
    <row r="278" spans="58:78">
      <c r="BF278" s="19"/>
      <c r="BG278" s="28" t="s">
        <v>30</v>
      </c>
      <c r="BH278" s="45">
        <v>6.681730505079031E-3</v>
      </c>
      <c r="BI278" s="20">
        <v>6.6817305050790312E-9</v>
      </c>
      <c r="BJ278" s="26">
        <v>0</v>
      </c>
      <c r="BK278" s="25">
        <v>0.64033245912665393</v>
      </c>
      <c r="BL278" s="25">
        <v>0.64033245912665393</v>
      </c>
      <c r="BM278" s="24">
        <v>0.41002565821118792</v>
      </c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</row>
    <row r="279" spans="58:78">
      <c r="BF279" s="19"/>
      <c r="BG279" s="28" t="s">
        <v>30</v>
      </c>
      <c r="BH279" s="45">
        <v>5.0112978788092732E-3</v>
      </c>
      <c r="BI279" s="20">
        <v>5.011297878809273E-9</v>
      </c>
      <c r="BJ279" s="26">
        <v>0</v>
      </c>
      <c r="BK279" s="25">
        <v>0.62297418613864863</v>
      </c>
      <c r="BL279" s="25">
        <v>0.62297418613864863</v>
      </c>
      <c r="BM279" s="24">
        <v>0.38809683659511163</v>
      </c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</row>
    <row r="280" spans="58:78">
      <c r="BF280" s="19"/>
      <c r="BG280" s="28" t="s">
        <v>30</v>
      </c>
      <c r="BH280" s="45">
        <v>3.7584734091069549E-3</v>
      </c>
      <c r="BI280" s="20">
        <v>3.758473409106955E-9</v>
      </c>
      <c r="BJ280" s="26">
        <v>1.5005188340308062</v>
      </c>
      <c r="BK280" s="25">
        <v>0.61575674943000536</v>
      </c>
      <c r="BL280" s="25">
        <v>-0.88476208460080086</v>
      </c>
      <c r="BM280" s="24">
        <v>0.78280394634715467</v>
      </c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</row>
    <row r="281" spans="58:78">
      <c r="BF281" s="19"/>
      <c r="BG281" s="28" t="s">
        <v>30</v>
      </c>
      <c r="BH281" s="45">
        <v>2.8188550568302162E-3</v>
      </c>
      <c r="BI281" s="20">
        <v>2.818855056830216E-9</v>
      </c>
      <c r="BJ281" s="26">
        <v>0</v>
      </c>
      <c r="BK281" s="25">
        <v>0.61275625223996144</v>
      </c>
      <c r="BL281" s="25">
        <v>0.61275625223996144</v>
      </c>
      <c r="BM281" s="24">
        <v>0.37547022465916324</v>
      </c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</row>
    <row r="282" spans="58:78">
      <c r="BF282" s="19"/>
      <c r="BG282" s="28" t="s">
        <v>30</v>
      </c>
      <c r="BH282" s="45">
        <v>0</v>
      </c>
      <c r="BI282" s="20">
        <v>0</v>
      </c>
      <c r="BJ282" s="26">
        <v>0</v>
      </c>
      <c r="BK282" s="25">
        <v>0.61062157555790009</v>
      </c>
      <c r="BL282" s="25">
        <v>0.61062157555790009</v>
      </c>
      <c r="BM282" s="24">
        <v>0.3728587085368123</v>
      </c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</row>
    <row r="283" spans="58:78">
      <c r="BF283" s="19"/>
      <c r="BG283" s="19"/>
      <c r="BH283" s="19"/>
      <c r="BI283" s="19"/>
      <c r="BJ283" s="44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</row>
    <row r="284" spans="58:78"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</row>
    <row r="285" spans="58:78"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</row>
    <row r="286" spans="58:78">
      <c r="BF286" s="19"/>
      <c r="BG286" s="19"/>
      <c r="BH286" s="19"/>
      <c r="BI286" s="21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</row>
    <row r="287" spans="58:78">
      <c r="BF287" s="19"/>
      <c r="BG287" s="39"/>
      <c r="BH287" s="39"/>
      <c r="BI287" s="39"/>
      <c r="BJ287" s="38" t="s">
        <v>46</v>
      </c>
      <c r="BK287" s="39"/>
      <c r="BL287" s="39"/>
      <c r="BM287" s="3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</row>
    <row r="288" spans="58:78">
      <c r="BF288" s="46" t="s">
        <v>97</v>
      </c>
      <c r="BG288" s="39" t="s">
        <v>44</v>
      </c>
      <c r="BH288" s="38" t="s">
        <v>43</v>
      </c>
      <c r="BI288" s="38" t="s">
        <v>42</v>
      </c>
      <c r="BJ288" s="38" t="s">
        <v>41</v>
      </c>
      <c r="BK288" s="38" t="s">
        <v>40</v>
      </c>
      <c r="BL288" s="38" t="s">
        <v>39</v>
      </c>
      <c r="BM288" s="38" t="s">
        <v>38</v>
      </c>
      <c r="BN288" s="19"/>
      <c r="BO288" s="19"/>
      <c r="BP288" s="19"/>
      <c r="BQ288" s="19"/>
      <c r="BR288" s="19"/>
      <c r="BS288" s="19"/>
      <c r="BT288" s="20"/>
      <c r="BU288" s="19"/>
      <c r="BV288" s="19"/>
      <c r="BW288" s="19"/>
      <c r="BX288" s="19"/>
      <c r="BY288" s="19"/>
      <c r="BZ288" s="19"/>
    </row>
    <row r="289" spans="58:78">
      <c r="BF289" s="19"/>
      <c r="BG289" s="28" t="s">
        <v>30</v>
      </c>
      <c r="BH289" s="45">
        <v>0.5</v>
      </c>
      <c r="BI289" s="20">
        <v>4.9999999999999998E-7</v>
      </c>
      <c r="BJ289" s="26">
        <v>91.404819350458908</v>
      </c>
      <c r="BK289" s="25">
        <v>91.401051962672739</v>
      </c>
      <c r="BL289" s="25">
        <v>-3.7673877861692517E-3</v>
      </c>
      <c r="BM289" s="24">
        <v>1.4193210731377255E-5</v>
      </c>
      <c r="BN289" s="19"/>
      <c r="BO289" s="19"/>
      <c r="BP289" s="19"/>
      <c r="BQ289" s="19"/>
      <c r="BR289" s="19"/>
      <c r="BS289" s="19"/>
      <c r="BT289" s="19"/>
      <c r="BU289" s="23"/>
      <c r="BV289" s="23"/>
      <c r="BW289" s="23"/>
      <c r="BX289" s="23"/>
      <c r="BY289" s="23"/>
      <c r="BZ289" s="23"/>
    </row>
    <row r="290" spans="58:78">
      <c r="BF290" s="19"/>
      <c r="BG290" s="28" t="s">
        <v>30</v>
      </c>
      <c r="BH290" s="45">
        <v>0.375</v>
      </c>
      <c r="BI290" s="20">
        <v>3.7500000000000001E-7</v>
      </c>
      <c r="BJ290" s="26">
        <v>91.866582009457403</v>
      </c>
      <c r="BK290" s="25">
        <v>91.197256385052981</v>
      </c>
      <c r="BL290" s="25">
        <v>-0.66932562440442211</v>
      </c>
      <c r="BM290" s="24">
        <v>0.44799679148436955</v>
      </c>
      <c r="BN290" s="19"/>
      <c r="BO290" s="20" t="s">
        <v>37</v>
      </c>
      <c r="BP290" s="20" t="s">
        <v>36</v>
      </c>
      <c r="BQ290" s="37" t="s">
        <v>35</v>
      </c>
      <c r="BR290" s="20" t="s">
        <v>34</v>
      </c>
      <c r="BS290" s="19"/>
      <c r="BT290" s="19"/>
      <c r="BU290" s="23"/>
      <c r="BV290" s="23"/>
      <c r="BW290" s="23"/>
      <c r="BX290" s="23"/>
      <c r="BY290" s="23"/>
      <c r="BZ290" s="23"/>
    </row>
    <row r="291" spans="58:78">
      <c r="BF291" s="19"/>
      <c r="BG291" s="28" t="s">
        <v>30</v>
      </c>
      <c r="BH291" s="45">
        <v>0.28125</v>
      </c>
      <c r="BI291" s="20">
        <v>2.8125000000000001E-7</v>
      </c>
      <c r="BJ291" s="26">
        <v>90.606142473357281</v>
      </c>
      <c r="BK291" s="25">
        <v>90.463074098317932</v>
      </c>
      <c r="BL291" s="25">
        <v>-0.14306837503934844</v>
      </c>
      <c r="BM291" s="24">
        <v>2.046855993639966E-2</v>
      </c>
      <c r="BN291" s="19"/>
      <c r="BO291" s="19">
        <v>0</v>
      </c>
      <c r="BP291" s="36">
        <v>91.478488354873932</v>
      </c>
      <c r="BQ291" s="19">
        <v>6.9850793345284945</v>
      </c>
      <c r="BR291" s="19">
        <v>4.4909130217235971</v>
      </c>
      <c r="BS291" s="19"/>
      <c r="BT291" s="19"/>
      <c r="BU291" s="23"/>
      <c r="BV291" s="23"/>
      <c r="BW291" s="23"/>
      <c r="BX291" s="23"/>
      <c r="BY291" s="23"/>
      <c r="BZ291" s="23"/>
    </row>
    <row r="292" spans="58:78">
      <c r="BF292" s="19"/>
      <c r="BG292" s="28" t="s">
        <v>30</v>
      </c>
      <c r="BH292" s="45">
        <v>0.2109375</v>
      </c>
      <c r="BI292" s="20">
        <v>2.1093749999999999E-7</v>
      </c>
      <c r="BJ292" s="26">
        <v>88.315857099380423</v>
      </c>
      <c r="BK292" s="25">
        <v>87.887706313418775</v>
      </c>
      <c r="BL292" s="25">
        <v>-0.42815078596164824</v>
      </c>
      <c r="BM292" s="24">
        <v>0.18331309551957711</v>
      </c>
      <c r="BN292" s="19"/>
      <c r="BO292" s="19"/>
      <c r="BP292" s="19"/>
      <c r="BQ292" s="19"/>
      <c r="BR292" s="19"/>
      <c r="BS292" s="19"/>
      <c r="BT292" s="19"/>
      <c r="BU292" s="23"/>
      <c r="BV292" s="23"/>
      <c r="BW292" s="23"/>
      <c r="BX292" s="23"/>
      <c r="BY292" s="23"/>
      <c r="BZ292" s="23"/>
    </row>
    <row r="293" spans="58:78" ht="15.75" thickBot="1">
      <c r="BF293" s="19"/>
      <c r="BG293" s="28" t="s">
        <v>30</v>
      </c>
      <c r="BH293" s="45">
        <v>0.158203125</v>
      </c>
      <c r="BI293" s="20">
        <v>1.5820312500000001E-7</v>
      </c>
      <c r="BJ293" s="26">
        <v>78.459147708481765</v>
      </c>
      <c r="BK293" s="25">
        <v>79.635611048150551</v>
      </c>
      <c r="BL293" s="25">
        <v>1.1764633396687856</v>
      </c>
      <c r="BM293" s="24">
        <v>1.3840659895846323</v>
      </c>
      <c r="BN293" s="19"/>
      <c r="BO293" s="35" t="s">
        <v>33</v>
      </c>
      <c r="BP293" s="34">
        <f>SUM(BM289:BM308)</f>
        <v>550.82914230534175</v>
      </c>
      <c r="BQ293" s="19"/>
      <c r="BR293" s="19"/>
      <c r="BS293" s="19"/>
      <c r="BT293" s="19"/>
      <c r="BU293" s="23"/>
      <c r="BV293" s="23"/>
      <c r="BW293" s="23"/>
      <c r="BX293" s="23"/>
      <c r="BY293" s="23"/>
      <c r="BZ293" s="23"/>
    </row>
    <row r="294" spans="58:78">
      <c r="BF294" s="19"/>
      <c r="BG294" s="28" t="s">
        <v>30</v>
      </c>
      <c r="BH294" s="45">
        <v>0.11865234375</v>
      </c>
      <c r="BI294" s="20">
        <v>1.1865234375E-7</v>
      </c>
      <c r="BJ294" s="26">
        <v>57.412688252165843</v>
      </c>
      <c r="BK294" s="25">
        <v>59.351471399229553</v>
      </c>
      <c r="BL294" s="25">
        <v>1.9387831470637096</v>
      </c>
      <c r="BM294" s="24">
        <v>3.7588800913382618</v>
      </c>
      <c r="BN294" s="19"/>
      <c r="BO294" s="19"/>
      <c r="BP294" s="19"/>
      <c r="BQ294" s="19"/>
      <c r="BR294" s="33" t="s">
        <v>32</v>
      </c>
      <c r="BS294" s="19"/>
      <c r="BT294" s="19"/>
      <c r="BU294" s="23"/>
      <c r="BV294" s="23"/>
      <c r="BW294" s="23"/>
      <c r="BX294" s="23"/>
      <c r="BY294" s="23"/>
      <c r="BZ294" s="23"/>
    </row>
    <row r="295" spans="58:78" ht="15.75" thickBot="1">
      <c r="BF295" s="19"/>
      <c r="BG295" s="28" t="s">
        <v>30</v>
      </c>
      <c r="BH295" s="45">
        <v>8.89892578125E-2</v>
      </c>
      <c r="BI295" s="20">
        <v>8.8989257812500006E-8</v>
      </c>
      <c r="BJ295" s="26">
        <v>35.898394353880988</v>
      </c>
      <c r="BK295" s="25">
        <v>30.797936080563559</v>
      </c>
      <c r="BL295" s="25">
        <v>-5.1004582733174288</v>
      </c>
      <c r="BM295" s="24">
        <v>26.014674597852206</v>
      </c>
      <c r="BN295" s="19"/>
      <c r="BO295" s="32" t="s">
        <v>31</v>
      </c>
      <c r="BP295" s="31">
        <f>POWER(10,-BQ291)*1000000</f>
        <v>0.10349530898691328</v>
      </c>
      <c r="BQ295" s="25">
        <f>ROUND(BR295,2)</f>
        <v>0.11</v>
      </c>
      <c r="BR295" s="30">
        <f>10^((1/BR291)*(LOG(((BO291-BP291)/(50-BP291)-1),10)-BR291*LOG((1/(10^(-BQ291))),10)))*1000000</f>
        <v>0.10789214772716089</v>
      </c>
      <c r="BS295" s="19"/>
      <c r="BT295" s="19"/>
      <c r="BU295" s="23"/>
      <c r="BV295" s="23"/>
      <c r="BW295" s="23"/>
      <c r="BX295" s="23"/>
      <c r="BY295" s="23"/>
      <c r="BZ295" s="23"/>
    </row>
    <row r="296" spans="58:78">
      <c r="BF296" s="19"/>
      <c r="BG296" s="28" t="s">
        <v>30</v>
      </c>
      <c r="BH296" s="45">
        <v>6.6741943359375E-2</v>
      </c>
      <c r="BI296" s="20">
        <v>6.6741943359375004E-8</v>
      </c>
      <c r="BJ296" s="26">
        <v>6.2905025106759993</v>
      </c>
      <c r="BK296" s="25">
        <v>11.194665773435332</v>
      </c>
      <c r="BL296" s="25">
        <v>4.904163262759333</v>
      </c>
      <c r="BM296" s="24">
        <v>24.050817307798265</v>
      </c>
      <c r="BN296" s="19"/>
      <c r="BO296" s="29"/>
      <c r="BP296" s="25"/>
      <c r="BQ296" s="19"/>
      <c r="BR296" s="19"/>
      <c r="BS296" s="19"/>
      <c r="BT296" s="19"/>
      <c r="BU296" s="23"/>
      <c r="BV296" s="23"/>
      <c r="BW296" s="23"/>
      <c r="BX296" s="23"/>
      <c r="BY296" s="23"/>
      <c r="BZ296" s="23"/>
    </row>
    <row r="297" spans="58:78">
      <c r="BF297" s="19"/>
      <c r="BG297" s="28" t="s">
        <v>30</v>
      </c>
      <c r="BH297" s="45">
        <v>5.005645751953125E-2</v>
      </c>
      <c r="BI297" s="20">
        <v>5.005645751953125E-8</v>
      </c>
      <c r="BJ297" s="26">
        <v>1.7549541974424931</v>
      </c>
      <c r="BK297" s="25">
        <v>3.3751004223683623</v>
      </c>
      <c r="BL297" s="25">
        <v>1.6201462249258691</v>
      </c>
      <c r="BM297" s="24">
        <v>2.6248737901415451</v>
      </c>
      <c r="BN297" s="19"/>
      <c r="BO297" s="19"/>
      <c r="BP297" s="19"/>
      <c r="BQ297" s="19"/>
      <c r="BR297" s="19"/>
      <c r="BS297" s="19"/>
      <c r="BT297" s="19"/>
      <c r="BU297" s="23"/>
      <c r="BV297" s="23"/>
      <c r="BW297" s="23"/>
      <c r="BX297" s="23"/>
      <c r="BY297" s="23"/>
      <c r="BZ297" s="23"/>
    </row>
    <row r="298" spans="58:78">
      <c r="BF298" s="19"/>
      <c r="BG298" s="28" t="s">
        <v>30</v>
      </c>
      <c r="BH298" s="45">
        <v>3.7542343139648438E-2</v>
      </c>
      <c r="BI298" s="20">
        <v>3.7542343139648436E-8</v>
      </c>
      <c r="BJ298" s="26">
        <v>6.8689811482497536</v>
      </c>
      <c r="BK298" s="25">
        <v>6.0392327716037357</v>
      </c>
      <c r="BL298" s="25">
        <v>-0.82974837664601786</v>
      </c>
      <c r="BM298" s="24">
        <v>0.68848236854670186</v>
      </c>
      <c r="BN298" s="19"/>
      <c r="BO298" s="19"/>
      <c r="BP298" s="19"/>
      <c r="BQ298" s="19"/>
      <c r="BR298" s="19"/>
      <c r="BS298" s="19"/>
      <c r="BT298" s="19"/>
      <c r="BU298" s="23"/>
      <c r="BV298" s="23"/>
      <c r="BW298" s="23"/>
      <c r="BX298" s="23"/>
      <c r="BY298" s="23"/>
      <c r="BZ298" s="23"/>
    </row>
    <row r="299" spans="58:78">
      <c r="BF299" s="19"/>
      <c r="BG299" s="28" t="s">
        <v>30</v>
      </c>
      <c r="BH299" s="45">
        <v>2.8156757354736328E-2</v>
      </c>
      <c r="BI299" s="20">
        <v>2.8156757354736327E-8</v>
      </c>
      <c r="BJ299" s="26">
        <v>3.4675659961438399</v>
      </c>
      <c r="BK299" s="25">
        <v>2.9458642992382948</v>
      </c>
      <c r="BL299" s="25">
        <v>-0.52170169690554502</v>
      </c>
      <c r="BM299" s="24">
        <v>0.27217266055412515</v>
      </c>
      <c r="BN299" s="19"/>
      <c r="BO299" s="19"/>
      <c r="BP299" s="19"/>
      <c r="BQ299" s="19"/>
      <c r="BR299" s="19"/>
      <c r="BS299" s="19"/>
      <c r="BT299" s="19"/>
      <c r="BU299" s="23"/>
      <c r="BV299" s="23"/>
      <c r="BW299" s="23"/>
      <c r="BX299" s="23"/>
      <c r="BY299" s="23"/>
      <c r="BZ299" s="23"/>
    </row>
    <row r="300" spans="58:78">
      <c r="BF300" s="19"/>
      <c r="BG300" s="28" t="s">
        <v>30</v>
      </c>
      <c r="BH300" s="45">
        <v>2.1117568016052246E-2</v>
      </c>
      <c r="BI300" s="20">
        <v>2.1117568016052246E-8</v>
      </c>
      <c r="BJ300" s="26">
        <v>11.031527702675238</v>
      </c>
      <c r="BK300" s="25">
        <v>1.5956160857768253</v>
      </c>
      <c r="BL300" s="25">
        <v>-9.4359116168984123</v>
      </c>
      <c r="BM300" s="24">
        <v>89.036428041918413</v>
      </c>
      <c r="BN300" s="19"/>
      <c r="BO300" s="19"/>
      <c r="BP300" s="19"/>
      <c r="BQ300" s="19"/>
      <c r="BR300" s="19"/>
      <c r="BS300" s="19"/>
      <c r="BT300" s="19"/>
      <c r="BU300" s="23"/>
      <c r="BV300" s="23"/>
      <c r="BW300" s="23"/>
      <c r="BX300" s="23"/>
      <c r="BY300" s="23"/>
      <c r="BZ300" s="23"/>
    </row>
    <row r="301" spans="58:78">
      <c r="BF301" s="19"/>
      <c r="BG301" s="28" t="s">
        <v>30</v>
      </c>
      <c r="BH301" s="45">
        <v>1.5838176012039185E-2</v>
      </c>
      <c r="BI301" s="20">
        <v>1.5838176012039186E-8</v>
      </c>
      <c r="BJ301" s="26">
        <v>12.988671339347135</v>
      </c>
      <c r="BK301" s="25">
        <v>1.022585581847963</v>
      </c>
      <c r="BL301" s="25">
        <v>-11.966085757499172</v>
      </c>
      <c r="BM301" s="24">
        <v>143.18720835582454</v>
      </c>
      <c r="BN301" s="19"/>
      <c r="BO301" s="19"/>
      <c r="BP301" s="19"/>
      <c r="BQ301" s="19"/>
      <c r="BR301" s="19"/>
      <c r="BS301" s="19"/>
      <c r="BT301" s="19"/>
      <c r="BU301" s="23"/>
      <c r="BV301" s="23"/>
      <c r="BW301" s="23"/>
      <c r="BX301" s="23"/>
      <c r="BY301" s="23"/>
      <c r="BZ301" s="23"/>
    </row>
    <row r="302" spans="58:78">
      <c r="BF302" s="19"/>
      <c r="BG302" s="28" t="s">
        <v>30</v>
      </c>
      <c r="BH302" s="45">
        <v>1.1878632009029388E-2</v>
      </c>
      <c r="BI302" s="20">
        <v>1.1878632009029388E-8</v>
      </c>
      <c r="BJ302" s="26">
        <v>0</v>
      </c>
      <c r="BK302" s="25">
        <v>0.782307188567259</v>
      </c>
      <c r="BL302" s="25">
        <v>0.782307188567259</v>
      </c>
      <c r="BM302" s="24">
        <v>0.61200453728400894</v>
      </c>
      <c r="BN302" s="19"/>
      <c r="BO302" s="19"/>
      <c r="BP302" s="19"/>
      <c r="BQ302" s="19"/>
      <c r="BR302" s="19"/>
      <c r="BS302" s="19"/>
      <c r="BT302" s="19"/>
      <c r="BU302" s="23"/>
      <c r="BV302" s="23"/>
      <c r="BW302" s="23"/>
      <c r="BX302" s="23"/>
      <c r="BY302" s="23"/>
      <c r="BZ302" s="23"/>
    </row>
    <row r="303" spans="58:78">
      <c r="BF303" s="19"/>
      <c r="BG303" s="28" t="s">
        <v>30</v>
      </c>
      <c r="BH303" s="45">
        <v>8.9089740067720413E-3</v>
      </c>
      <c r="BI303" s="20">
        <v>8.9089740067720405E-9</v>
      </c>
      <c r="BJ303" s="26">
        <v>0</v>
      </c>
      <c r="BK303" s="25">
        <v>0.68206461062774792</v>
      </c>
      <c r="BL303" s="25">
        <v>0.68206461062774792</v>
      </c>
      <c r="BM303" s="24">
        <v>0.46521213307078141</v>
      </c>
      <c r="BN303" s="19"/>
      <c r="BO303" s="19"/>
      <c r="BP303" s="19"/>
      <c r="BQ303" s="19"/>
      <c r="BR303" s="19"/>
      <c r="BS303" s="19"/>
      <c r="BT303" s="19"/>
      <c r="BU303" s="23"/>
      <c r="BV303" s="23"/>
      <c r="BW303" s="23"/>
      <c r="BX303" s="23"/>
      <c r="BY303" s="23"/>
      <c r="BZ303" s="23"/>
    </row>
    <row r="304" spans="58:78">
      <c r="BF304" s="19"/>
      <c r="BG304" s="28" t="s">
        <v>30</v>
      </c>
      <c r="BH304" s="45">
        <v>6.681730505079031E-3</v>
      </c>
      <c r="BI304" s="20">
        <v>6.6817305050790312E-9</v>
      </c>
      <c r="BJ304" s="26">
        <v>3.586244015766793</v>
      </c>
      <c r="BK304" s="25">
        <v>0.64033245912665393</v>
      </c>
      <c r="BL304" s="25">
        <v>-2.945911556640139</v>
      </c>
      <c r="BM304" s="24">
        <v>8.6783948995459266</v>
      </c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</row>
    <row r="305" spans="58:78">
      <c r="BF305" s="19"/>
      <c r="BG305" s="28" t="s">
        <v>30</v>
      </c>
      <c r="BH305" s="45">
        <v>5.0112978788092732E-3</v>
      </c>
      <c r="BI305" s="20">
        <v>5.011297878809273E-9</v>
      </c>
      <c r="BJ305" s="26">
        <v>9.1604781393990855</v>
      </c>
      <c r="BK305" s="25">
        <v>0.62297418613864863</v>
      </c>
      <c r="BL305" s="25">
        <v>-8.5375039532604369</v>
      </c>
      <c r="BM305" s="24">
        <v>72.888973751937584</v>
      </c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</row>
    <row r="306" spans="58:78">
      <c r="BF306" s="19"/>
      <c r="BG306" s="28" t="s">
        <v>30</v>
      </c>
      <c r="BH306" s="45">
        <v>3.7584734091069549E-3</v>
      </c>
      <c r="BI306" s="20">
        <v>3.758473409106955E-9</v>
      </c>
      <c r="BJ306" s="26">
        <v>5.9967184276752512</v>
      </c>
      <c r="BK306" s="25">
        <v>0.61575674943000536</v>
      </c>
      <c r="BL306" s="25">
        <v>-5.3809616782452458</v>
      </c>
      <c r="BM306" s="24">
        <v>28.954748582743893</v>
      </c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</row>
    <row r="307" spans="58:78">
      <c r="BF307" s="19"/>
      <c r="BG307" s="28" t="s">
        <v>30</v>
      </c>
      <c r="BH307" s="45">
        <v>2.8188550568302162E-3</v>
      </c>
      <c r="BI307" s="20">
        <v>2.818855056830216E-9</v>
      </c>
      <c r="BJ307" s="26">
        <v>12.744844030051039</v>
      </c>
      <c r="BK307" s="25">
        <v>0.61275625223996144</v>
      </c>
      <c r="BL307" s="25">
        <v>-12.132087777811078</v>
      </c>
      <c r="BM307" s="24">
        <v>147.18755384851295</v>
      </c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</row>
    <row r="308" spans="58:78">
      <c r="BF308" s="19"/>
      <c r="BG308" s="28" t="s">
        <v>30</v>
      </c>
      <c r="BH308" s="45">
        <v>0</v>
      </c>
      <c r="BI308" s="20">
        <v>0</v>
      </c>
      <c r="BJ308" s="26">
        <v>0</v>
      </c>
      <c r="BK308" s="25">
        <v>0.61062157555790009</v>
      </c>
      <c r="BL308" s="25">
        <v>0.61062157555790009</v>
      </c>
      <c r="BM308" s="24">
        <v>0.3728587085368123</v>
      </c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</row>
    <row r="309" spans="58:78">
      <c r="BF309" s="19"/>
      <c r="BG309" s="19"/>
      <c r="BH309" s="19"/>
      <c r="BI309" s="19"/>
      <c r="BJ309" s="44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</row>
    <row r="310" spans="58:78"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</row>
    <row r="311" spans="58:78"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</row>
    <row r="312" spans="58:78"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</row>
    <row r="313" spans="58:78"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</row>
    <row r="314" spans="58:78">
      <c r="BF314" s="19"/>
      <c r="BG314" s="19"/>
      <c r="BH314" s="19"/>
      <c r="BI314" s="21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</row>
    <row r="315" spans="58:78">
      <c r="BF315" s="19"/>
      <c r="BG315" s="39"/>
      <c r="BH315" s="39"/>
      <c r="BI315" s="39"/>
      <c r="BJ315" s="38" t="s">
        <v>46</v>
      </c>
      <c r="BK315" s="39"/>
      <c r="BL315" s="39"/>
      <c r="BM315" s="3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</row>
    <row r="316" spans="58:78">
      <c r="BF316" s="46" t="s">
        <v>96</v>
      </c>
      <c r="BG316" s="39" t="s">
        <v>44</v>
      </c>
      <c r="BH316" s="38" t="s">
        <v>43</v>
      </c>
      <c r="BI316" s="38" t="s">
        <v>42</v>
      </c>
      <c r="BJ316" s="38" t="s">
        <v>41</v>
      </c>
      <c r="BK316" s="38" t="s">
        <v>40</v>
      </c>
      <c r="BL316" s="38" t="s">
        <v>39</v>
      </c>
      <c r="BM316" s="38" t="s">
        <v>38</v>
      </c>
      <c r="BN316" s="19"/>
      <c r="BO316" s="19"/>
      <c r="BP316" s="19"/>
      <c r="BQ316" s="19"/>
      <c r="BR316" s="19"/>
      <c r="BS316" s="19"/>
      <c r="BT316" s="20"/>
      <c r="BU316" s="19"/>
      <c r="BV316" s="19"/>
      <c r="BW316" s="19"/>
      <c r="BX316" s="19"/>
      <c r="BY316" s="19"/>
      <c r="BZ316" s="19"/>
    </row>
    <row r="317" spans="58:78">
      <c r="BF317" s="19"/>
      <c r="BG317" s="28" t="s">
        <v>30</v>
      </c>
      <c r="BH317" s="45">
        <v>0.5</v>
      </c>
      <c r="BI317" s="20">
        <v>4.9999999999999998E-7</v>
      </c>
      <c r="BJ317" s="26">
        <v>93.287941327240716</v>
      </c>
      <c r="BK317" s="25">
        <v>93.409451564876747</v>
      </c>
      <c r="BL317" s="25">
        <v>0.12151023763603064</v>
      </c>
      <c r="BM317" s="24">
        <v>1.4764737850364636E-2</v>
      </c>
      <c r="BN317" s="19"/>
      <c r="BO317" s="19"/>
      <c r="BP317" s="19"/>
      <c r="BQ317" s="19"/>
      <c r="BR317" s="19"/>
      <c r="BS317" s="19"/>
      <c r="BT317" s="19"/>
      <c r="BU317" s="23"/>
      <c r="BV317" s="23"/>
      <c r="BW317" s="23"/>
      <c r="BX317" s="23"/>
      <c r="BY317" s="23"/>
      <c r="BZ317" s="23"/>
    </row>
    <row r="318" spans="58:78">
      <c r="BF318" s="19"/>
      <c r="BG318" s="28" t="s">
        <v>30</v>
      </c>
      <c r="BH318" s="45">
        <v>0.375</v>
      </c>
      <c r="BI318" s="20">
        <v>3.7500000000000001E-7</v>
      </c>
      <c r="BJ318" s="26">
        <v>91.915192647076552</v>
      </c>
      <c r="BK318" s="25">
        <v>92.987692429253656</v>
      </c>
      <c r="BL318" s="25">
        <v>1.0724997821771041</v>
      </c>
      <c r="BM318" s="24">
        <v>1.1502557827699356</v>
      </c>
      <c r="BN318" s="19"/>
      <c r="BO318" s="20" t="s">
        <v>37</v>
      </c>
      <c r="BP318" s="20" t="s">
        <v>36</v>
      </c>
      <c r="BQ318" s="37" t="s">
        <v>35</v>
      </c>
      <c r="BR318" s="20" t="s">
        <v>34</v>
      </c>
      <c r="BS318" s="19"/>
      <c r="BT318" s="19"/>
      <c r="BU318" s="23"/>
      <c r="BV318" s="23"/>
      <c r="BW318" s="23"/>
      <c r="BX318" s="23"/>
      <c r="BY318" s="23"/>
      <c r="BZ318" s="23"/>
    </row>
    <row r="319" spans="58:78">
      <c r="BF319" s="19"/>
      <c r="BG319" s="28" t="s">
        <v>30</v>
      </c>
      <c r="BH319" s="45">
        <v>0.28125</v>
      </c>
      <c r="BI319" s="20">
        <v>2.8125000000000001E-7</v>
      </c>
      <c r="BJ319" s="26">
        <v>92.312432214855107</v>
      </c>
      <c r="BK319" s="25">
        <v>91.815917057722515</v>
      </c>
      <c r="BL319" s="25">
        <v>-0.49651515713259187</v>
      </c>
      <c r="BM319" s="24">
        <v>0.24652730126240238</v>
      </c>
      <c r="BN319" s="19"/>
      <c r="BO319" s="19">
        <v>-1.328179937435513</v>
      </c>
      <c r="BP319" s="36">
        <v>93.642049190918172</v>
      </c>
      <c r="BQ319" s="19">
        <v>7.0238093217662341</v>
      </c>
      <c r="BR319" s="19">
        <v>3.6109461778593537</v>
      </c>
      <c r="BS319" s="19"/>
      <c r="BT319" s="19"/>
      <c r="BU319" s="23"/>
      <c r="BV319" s="23"/>
      <c r="BW319" s="23"/>
      <c r="BX319" s="23"/>
      <c r="BY319" s="23"/>
      <c r="BZ319" s="23"/>
    </row>
    <row r="320" spans="58:78">
      <c r="BF320" s="19"/>
      <c r="BG320" s="28" t="s">
        <v>30</v>
      </c>
      <c r="BH320" s="45">
        <v>0.2109375</v>
      </c>
      <c r="BI320" s="20">
        <v>2.1093749999999999E-7</v>
      </c>
      <c r="BJ320" s="26">
        <v>90.216410978558699</v>
      </c>
      <c r="BK320" s="25">
        <v>88.656723128043282</v>
      </c>
      <c r="BL320" s="25">
        <v>-1.5596878505154166</v>
      </c>
      <c r="BM320" s="24">
        <v>2.4326261910454003</v>
      </c>
      <c r="BN320" s="19"/>
      <c r="BO320" s="19"/>
      <c r="BP320" s="19"/>
      <c r="BQ320" s="19"/>
      <c r="BR320" s="19"/>
      <c r="BS320" s="19"/>
      <c r="BT320" s="19"/>
      <c r="BU320" s="23"/>
      <c r="BV320" s="23"/>
      <c r="BW320" s="23"/>
      <c r="BX320" s="23"/>
      <c r="BY320" s="23"/>
      <c r="BZ320" s="23"/>
    </row>
    <row r="321" spans="58:78" ht="15.75" thickBot="1">
      <c r="BF321" s="19"/>
      <c r="BG321" s="28" t="s">
        <v>30</v>
      </c>
      <c r="BH321" s="45">
        <v>0.158203125</v>
      </c>
      <c r="BI321" s="20">
        <v>1.5820312500000001E-7</v>
      </c>
      <c r="BJ321" s="26">
        <v>80.127912277817501</v>
      </c>
      <c r="BK321" s="25">
        <v>80.786470858102476</v>
      </c>
      <c r="BL321" s="25">
        <v>0.65855858028497494</v>
      </c>
      <c r="BM321" s="24">
        <v>0.4336994036669618</v>
      </c>
      <c r="BN321" s="19"/>
      <c r="BO321" s="35" t="s">
        <v>33</v>
      </c>
      <c r="BP321" s="34">
        <f>SUM(BM317:BM336)</f>
        <v>95.686372814650355</v>
      </c>
      <c r="BQ321" s="19"/>
      <c r="BR321" s="19"/>
      <c r="BS321" s="19"/>
      <c r="BT321" s="19"/>
      <c r="BU321" s="23"/>
      <c r="BV321" s="23"/>
      <c r="BW321" s="23"/>
      <c r="BX321" s="23"/>
      <c r="BY321" s="23"/>
      <c r="BZ321" s="23"/>
    </row>
    <row r="322" spans="58:78">
      <c r="BF322" s="19"/>
      <c r="BG322" s="28" t="s">
        <v>30</v>
      </c>
      <c r="BH322" s="45">
        <v>0.11865234375</v>
      </c>
      <c r="BI322" s="20">
        <v>1.1865234375E-7</v>
      </c>
      <c r="BJ322" s="26">
        <v>63.646247215196283</v>
      </c>
      <c r="BK322" s="25">
        <v>64.513496691081869</v>
      </c>
      <c r="BL322" s="25">
        <v>0.86724947588558621</v>
      </c>
      <c r="BM322" s="24">
        <v>0.75212165342382398</v>
      </c>
      <c r="BN322" s="19"/>
      <c r="BO322" s="19"/>
      <c r="BP322" s="19"/>
      <c r="BQ322" s="19"/>
      <c r="BR322" s="33" t="s">
        <v>32</v>
      </c>
      <c r="BS322" s="19"/>
      <c r="BT322" s="19"/>
      <c r="BU322" s="23"/>
      <c r="BV322" s="23"/>
      <c r="BW322" s="23"/>
      <c r="BX322" s="23"/>
      <c r="BY322" s="23"/>
      <c r="BZ322" s="23"/>
    </row>
    <row r="323" spans="58:78" ht="15.75" thickBot="1">
      <c r="BF323" s="19"/>
      <c r="BG323" s="28" t="s">
        <v>30</v>
      </c>
      <c r="BH323" s="45">
        <v>8.89892578125E-2</v>
      </c>
      <c r="BI323" s="20">
        <v>8.8989257812500006E-8</v>
      </c>
      <c r="BJ323" s="26">
        <v>42.154226227690906</v>
      </c>
      <c r="BK323" s="25">
        <v>40.87783774439999</v>
      </c>
      <c r="BL323" s="25">
        <v>-1.2763884832909156</v>
      </c>
      <c r="BM323" s="24">
        <v>1.6291675602776838</v>
      </c>
      <c r="BN323" s="19"/>
      <c r="BO323" s="32" t="s">
        <v>31</v>
      </c>
      <c r="BP323" s="31">
        <f>POWER(10,-BQ319)*1000000</f>
        <v>9.4665270071162433E-2</v>
      </c>
      <c r="BQ323" s="25">
        <f>ROUND(BR323,2)</f>
        <v>0.1</v>
      </c>
      <c r="BR323" s="30">
        <f>10^((1/BR319)*(LOG(((BO319-BP319)/(50-BP319)-1),10)-BR319*LOG((1/(10^(-BQ319))),10)))*1000000</f>
        <v>9.9015002401762114E-2</v>
      </c>
      <c r="BS323" s="19"/>
      <c r="BT323" s="19"/>
      <c r="BU323" s="23"/>
      <c r="BV323" s="23"/>
      <c r="BW323" s="23"/>
      <c r="BX323" s="23"/>
      <c r="BY323" s="23"/>
      <c r="BZ323" s="23"/>
    </row>
    <row r="324" spans="58:78">
      <c r="BF324" s="19"/>
      <c r="BG324" s="28" t="s">
        <v>30</v>
      </c>
      <c r="BH324" s="45">
        <v>6.6741943359375E-2</v>
      </c>
      <c r="BI324" s="20">
        <v>6.6741943359375004E-8</v>
      </c>
      <c r="BJ324" s="26">
        <v>18.70698721465941</v>
      </c>
      <c r="BK324" s="25">
        <v>19.623860525284513</v>
      </c>
      <c r="BL324" s="25">
        <v>0.91687331062510324</v>
      </c>
      <c r="BM324" s="24">
        <v>0.84065666773663705</v>
      </c>
      <c r="BN324" s="19"/>
      <c r="BO324" s="29"/>
      <c r="BP324" s="25"/>
      <c r="BQ324" s="19"/>
      <c r="BR324" s="19"/>
      <c r="BS324" s="19"/>
      <c r="BT324" s="19"/>
      <c r="BU324" s="23"/>
      <c r="BV324" s="23"/>
      <c r="BW324" s="23"/>
      <c r="BX324" s="23"/>
      <c r="BY324" s="23"/>
      <c r="BZ324" s="23"/>
    </row>
    <row r="325" spans="58:78">
      <c r="BF325" s="19"/>
      <c r="BG325" s="28" t="s">
        <v>30</v>
      </c>
      <c r="BH325" s="45">
        <v>5.005645751953125E-2</v>
      </c>
      <c r="BI325" s="20">
        <v>5.005645751953125E-8</v>
      </c>
      <c r="BJ325" s="26">
        <v>7.622982665709344</v>
      </c>
      <c r="BK325" s="25">
        <v>7.3188750157784597</v>
      </c>
      <c r="BL325" s="25">
        <v>-0.30410764993088435</v>
      </c>
      <c r="BM325" s="24">
        <v>9.2481462746485305E-2</v>
      </c>
      <c r="BN325" s="19"/>
      <c r="BO325" s="19"/>
      <c r="BP325" s="19"/>
      <c r="BQ325" s="19"/>
      <c r="BR325" s="19"/>
      <c r="BS325" s="19"/>
      <c r="BT325" s="19"/>
      <c r="BU325" s="23"/>
      <c r="BV325" s="23"/>
      <c r="BW325" s="23"/>
      <c r="BX325" s="23"/>
      <c r="BY325" s="23"/>
      <c r="BZ325" s="23"/>
    </row>
    <row r="326" spans="58:78">
      <c r="BF326" s="19"/>
      <c r="BG326" s="28" t="s">
        <v>30</v>
      </c>
      <c r="BH326" s="45">
        <v>3.7542343139648438E-2</v>
      </c>
      <c r="BI326" s="20">
        <v>3.7542343139648436E-8</v>
      </c>
      <c r="BJ326" s="26">
        <v>0</v>
      </c>
      <c r="BK326" s="25">
        <v>6.0392327716037357</v>
      </c>
      <c r="BL326" s="25">
        <v>6.0392327716037357</v>
      </c>
      <c r="BM326" s="24">
        <v>36.472332469612539</v>
      </c>
      <c r="BN326" s="19"/>
      <c r="BO326" s="19"/>
      <c r="BP326" s="19"/>
      <c r="BQ326" s="19"/>
      <c r="BR326" s="19"/>
      <c r="BS326" s="19"/>
      <c r="BT326" s="19"/>
      <c r="BU326" s="23"/>
      <c r="BV326" s="23"/>
      <c r="BW326" s="23"/>
      <c r="BX326" s="23"/>
      <c r="BY326" s="23"/>
      <c r="BZ326" s="23"/>
    </row>
    <row r="327" spans="58:78">
      <c r="BF327" s="19"/>
      <c r="BG327" s="28" t="s">
        <v>30</v>
      </c>
      <c r="BH327" s="45">
        <v>2.8156757354736328E-2</v>
      </c>
      <c r="BI327" s="20">
        <v>2.8156757354736327E-8</v>
      </c>
      <c r="BJ327" s="26">
        <v>0</v>
      </c>
      <c r="BK327" s="25">
        <v>2.9458642992382948</v>
      </c>
      <c r="BL327" s="25">
        <v>2.9458642992382948</v>
      </c>
      <c r="BM327" s="24">
        <v>8.6781164695267297</v>
      </c>
      <c r="BN327" s="19"/>
      <c r="BO327" s="19"/>
      <c r="BP327" s="19"/>
      <c r="BQ327" s="19"/>
      <c r="BR327" s="19"/>
      <c r="BS327" s="19"/>
      <c r="BT327" s="19"/>
      <c r="BU327" s="23"/>
      <c r="BV327" s="23"/>
      <c r="BW327" s="23"/>
      <c r="BX327" s="23"/>
      <c r="BY327" s="23"/>
      <c r="BZ327" s="23"/>
    </row>
    <row r="328" spans="58:78">
      <c r="BF328" s="19"/>
      <c r="BG328" s="28" t="s">
        <v>30</v>
      </c>
      <c r="BH328" s="45">
        <v>2.1117568016052246E-2</v>
      </c>
      <c r="BI328" s="20">
        <v>2.1117568016052246E-8</v>
      </c>
      <c r="BJ328" s="26">
        <v>0</v>
      </c>
      <c r="BK328" s="25">
        <v>1.5956160857768253</v>
      </c>
      <c r="BL328" s="25">
        <v>1.5956160857768253</v>
      </c>
      <c r="BM328" s="24">
        <v>2.5459906931897573</v>
      </c>
      <c r="BN328" s="19"/>
      <c r="BO328" s="19"/>
      <c r="BP328" s="19"/>
      <c r="BQ328" s="19"/>
      <c r="BR328" s="19"/>
      <c r="BS328" s="19"/>
      <c r="BT328" s="19"/>
      <c r="BU328" s="23"/>
      <c r="BV328" s="23"/>
      <c r="BW328" s="23"/>
      <c r="BX328" s="23"/>
      <c r="BY328" s="23"/>
      <c r="BZ328" s="23"/>
    </row>
    <row r="329" spans="58:78">
      <c r="BF329" s="19"/>
      <c r="BG329" s="28" t="s">
        <v>30</v>
      </c>
      <c r="BH329" s="45">
        <v>1.5838176012039185E-2</v>
      </c>
      <c r="BI329" s="20">
        <v>1.5838176012039186E-8</v>
      </c>
      <c r="BJ329" s="26">
        <v>0</v>
      </c>
      <c r="BK329" s="25">
        <v>1.022585581847963</v>
      </c>
      <c r="BL329" s="25">
        <v>1.022585581847963</v>
      </c>
      <c r="BM329" s="24">
        <v>1.0456812722033371</v>
      </c>
      <c r="BN329" s="19"/>
      <c r="BO329" s="19"/>
      <c r="BP329" s="19"/>
      <c r="BQ329" s="19"/>
      <c r="BR329" s="19"/>
      <c r="BS329" s="19"/>
      <c r="BT329" s="19"/>
      <c r="BU329" s="23"/>
      <c r="BV329" s="23"/>
      <c r="BW329" s="23"/>
      <c r="BX329" s="23"/>
      <c r="BY329" s="23"/>
      <c r="BZ329" s="23"/>
    </row>
    <row r="330" spans="58:78">
      <c r="BF330" s="19"/>
      <c r="BG330" s="28" t="s">
        <v>30</v>
      </c>
      <c r="BH330" s="45">
        <v>1.1878632009029388E-2</v>
      </c>
      <c r="BI330" s="20">
        <v>1.1878632009029388E-8</v>
      </c>
      <c r="BJ330" s="26">
        <v>2.7764429264965806</v>
      </c>
      <c r="BK330" s="25">
        <v>0.782307188567259</v>
      </c>
      <c r="BL330" s="25">
        <v>-1.9941357379293216</v>
      </c>
      <c r="BM330" s="24">
        <v>3.9765773412869203</v>
      </c>
      <c r="BN330" s="19"/>
      <c r="BO330" s="19"/>
      <c r="BP330" s="19"/>
      <c r="BQ330" s="19"/>
      <c r="BR330" s="19"/>
      <c r="BS330" s="19"/>
      <c r="BT330" s="19"/>
      <c r="BU330" s="23"/>
      <c r="BV330" s="23"/>
      <c r="BW330" s="23"/>
      <c r="BX330" s="23"/>
      <c r="BY330" s="23"/>
      <c r="BZ330" s="23"/>
    </row>
    <row r="331" spans="58:78">
      <c r="BF331" s="19"/>
      <c r="BG331" s="28" t="s">
        <v>30</v>
      </c>
      <c r="BH331" s="45">
        <v>8.9089740067720413E-3</v>
      </c>
      <c r="BI331" s="20">
        <v>8.9089740067720405E-9</v>
      </c>
      <c r="BJ331" s="26">
        <v>0</v>
      </c>
      <c r="BK331" s="25">
        <v>0.68206461062774792</v>
      </c>
      <c r="BL331" s="25">
        <v>0.68206461062774792</v>
      </c>
      <c r="BM331" s="24">
        <v>0.46521213307078141</v>
      </c>
      <c r="BN331" s="19"/>
      <c r="BO331" s="19"/>
      <c r="BP331" s="19"/>
      <c r="BQ331" s="19"/>
      <c r="BR331" s="19"/>
      <c r="BS331" s="19"/>
      <c r="BT331" s="19"/>
      <c r="BU331" s="23"/>
      <c r="BV331" s="23"/>
      <c r="BW331" s="23"/>
      <c r="BX331" s="23"/>
      <c r="BY331" s="23"/>
      <c r="BZ331" s="23"/>
    </row>
    <row r="332" spans="58:78">
      <c r="BF332" s="19"/>
      <c r="BG332" s="28" t="s">
        <v>30</v>
      </c>
      <c r="BH332" s="45">
        <v>6.681730505079031E-3</v>
      </c>
      <c r="BI332" s="20">
        <v>6.6817305050790312E-9</v>
      </c>
      <c r="BJ332" s="26">
        <v>0</v>
      </c>
      <c r="BK332" s="25">
        <v>0.64033245912665393</v>
      </c>
      <c r="BL332" s="25">
        <v>0.64033245912665393</v>
      </c>
      <c r="BM332" s="24">
        <v>0.41002565821118792</v>
      </c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</row>
    <row r="333" spans="58:78">
      <c r="BF333" s="19"/>
      <c r="BG333" s="28" t="s">
        <v>30</v>
      </c>
      <c r="BH333" s="45">
        <v>5.0112978788092732E-3</v>
      </c>
      <c r="BI333" s="20">
        <v>5.011297878809273E-9</v>
      </c>
      <c r="BJ333" s="26">
        <v>6.399880859186502</v>
      </c>
      <c r="BK333" s="25">
        <v>0.62297418613864863</v>
      </c>
      <c r="BL333" s="25">
        <v>-5.7769066730478533</v>
      </c>
      <c r="BM333" s="24">
        <v>33.372650709104818</v>
      </c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</row>
    <row r="334" spans="58:78">
      <c r="BF334" s="19"/>
      <c r="BG334" s="28" t="s">
        <v>30</v>
      </c>
      <c r="BH334" s="45">
        <v>3.7584734091069549E-3</v>
      </c>
      <c r="BI334" s="20">
        <v>3.758473409106955E-9</v>
      </c>
      <c r="BJ334" s="26">
        <v>0</v>
      </c>
      <c r="BK334" s="25">
        <v>0.61575674943000536</v>
      </c>
      <c r="BL334" s="25">
        <v>0.61575674943000536</v>
      </c>
      <c r="BM334" s="24">
        <v>0.37915637446860639</v>
      </c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</row>
    <row r="335" spans="58:78">
      <c r="BF335" s="19"/>
      <c r="BG335" s="28" t="s">
        <v>30</v>
      </c>
      <c r="BH335" s="45">
        <v>2.8188550568302162E-3</v>
      </c>
      <c r="BI335" s="20">
        <v>2.818855056830216E-9</v>
      </c>
      <c r="BJ335" s="26">
        <v>0</v>
      </c>
      <c r="BK335" s="25">
        <v>0.61275625223996144</v>
      </c>
      <c r="BL335" s="25">
        <v>0.61275625223996144</v>
      </c>
      <c r="BM335" s="24">
        <v>0.37547022465916324</v>
      </c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</row>
    <row r="336" spans="58:78">
      <c r="BF336" s="19"/>
      <c r="BG336" s="28" t="s">
        <v>30</v>
      </c>
      <c r="BH336" s="45">
        <v>0</v>
      </c>
      <c r="BI336" s="20">
        <v>0</v>
      </c>
      <c r="BJ336" s="26">
        <v>0</v>
      </c>
      <c r="BK336" s="25">
        <v>0.61062157555790009</v>
      </c>
      <c r="BL336" s="25">
        <v>0.61062157555790009</v>
      </c>
      <c r="BM336" s="24">
        <v>0.3728587085368123</v>
      </c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</row>
    <row r="337" spans="58:78">
      <c r="BF337" s="19"/>
      <c r="BG337" s="19"/>
      <c r="BH337" s="19"/>
      <c r="BI337" s="19"/>
      <c r="BJ337" s="44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</row>
    <row r="338" spans="58:78"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</row>
    <row r="339" spans="58:78"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</row>
    <row r="340" spans="58:78"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</row>
    <row r="341" spans="58:78"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</row>
    <row r="342" spans="58:78"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</row>
    <row r="343" spans="58:78">
      <c r="BF343" s="42" t="s">
        <v>95</v>
      </c>
      <c r="BG343" s="41"/>
      <c r="BH343" s="19"/>
      <c r="BI343" s="19"/>
      <c r="BJ343" s="20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</row>
    <row r="344" spans="58:78">
      <c r="BF344" s="19">
        <v>1.0646413588305983E-4</v>
      </c>
      <c r="BG344" s="36">
        <v>97.920982594474552</v>
      </c>
      <c r="BH344" s="19">
        <v>7.2843971678251789</v>
      </c>
      <c r="BI344" s="19">
        <v>2.3250097329166026</v>
      </c>
      <c r="BJ344" s="20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</row>
    <row r="345" spans="58:78">
      <c r="BF345" s="19"/>
      <c r="BG345" s="19"/>
      <c r="BH345" s="19"/>
      <c r="BI345" s="19"/>
      <c r="BJ345" s="20"/>
      <c r="BK345" s="19"/>
      <c r="BL345" s="19"/>
      <c r="BM345" s="19"/>
      <c r="BN345" s="19"/>
      <c r="BO345" s="19"/>
      <c r="BP345" s="36" t="s">
        <v>51</v>
      </c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</row>
    <row r="346" spans="58:78">
      <c r="BF346" s="19"/>
      <c r="BG346" s="19"/>
      <c r="BH346" s="19"/>
      <c r="BI346" s="19"/>
      <c r="BJ346" s="20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</row>
    <row r="347" spans="58:78">
      <c r="BF347" s="19"/>
      <c r="BG347" s="19"/>
      <c r="BH347" s="19"/>
      <c r="BI347" s="21"/>
      <c r="BJ347" s="20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</row>
    <row r="348" spans="58:78">
      <c r="BF348" s="19"/>
      <c r="BG348" s="39"/>
      <c r="BH348" s="38" t="s">
        <v>43</v>
      </c>
      <c r="BI348" s="19"/>
      <c r="BJ348" s="38" t="s">
        <v>46</v>
      </c>
      <c r="BK348" s="39"/>
      <c r="BL348" s="39"/>
      <c r="BM348" s="3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</row>
    <row r="349" spans="58:78">
      <c r="BF349" s="40" t="s">
        <v>94</v>
      </c>
      <c r="BG349" s="39" t="s">
        <v>44</v>
      </c>
      <c r="BH349" s="19"/>
      <c r="BI349" s="38" t="s">
        <v>42</v>
      </c>
      <c r="BJ349" s="38" t="s">
        <v>41</v>
      </c>
      <c r="BK349" s="38" t="s">
        <v>40</v>
      </c>
      <c r="BL349" s="38" t="s">
        <v>39</v>
      </c>
      <c r="BM349" s="38" t="s">
        <v>38</v>
      </c>
      <c r="BN349" s="19"/>
      <c r="BO349" s="19"/>
      <c r="BP349" s="19"/>
      <c r="BQ349" s="19"/>
      <c r="BR349" s="19"/>
      <c r="BS349" s="19"/>
      <c r="BT349" s="20"/>
      <c r="BU349" s="19"/>
      <c r="BV349" s="19"/>
      <c r="BW349" s="19"/>
      <c r="BX349" s="19"/>
      <c r="BY349" s="19"/>
      <c r="BZ349" s="19"/>
    </row>
    <row r="350" spans="58:78">
      <c r="BF350" s="19"/>
      <c r="BG350" s="28" t="s">
        <v>30</v>
      </c>
      <c r="BH350" s="27">
        <v>0.5</v>
      </c>
      <c r="BI350" s="20">
        <f t="shared" ref="BI350:BI359" si="13">+BH350/1000000</f>
        <v>4.9999999999999998E-7</v>
      </c>
      <c r="BJ350" s="43">
        <v>95.548567438104158</v>
      </c>
      <c r="BK350" s="25">
        <f>BP352+((BO352-BP352)/(1+POWER((BI350)/POWER(10,-BQ352),BR352)))</f>
        <v>96.293144354588136</v>
      </c>
      <c r="BL350" s="25">
        <f t="shared" ref="BL350:BL359" si="14">BK350-BJ350</f>
        <v>0.74457691648397883</v>
      </c>
      <c r="BM350" s="24">
        <f t="shared" ref="BM350:BM359" si="15">BL350^2</f>
        <v>0.55439478456078994</v>
      </c>
      <c r="BN350" s="19"/>
      <c r="BO350" s="19"/>
      <c r="BP350" s="19"/>
      <c r="BQ350" s="19"/>
      <c r="BR350" s="19"/>
      <c r="BS350" s="19"/>
      <c r="BT350" s="19"/>
      <c r="BU350" s="23"/>
      <c r="BV350" s="23"/>
      <c r="BW350" s="23"/>
      <c r="BX350" s="23"/>
      <c r="BY350" s="23"/>
      <c r="BZ350" s="23"/>
    </row>
    <row r="351" spans="58:78">
      <c r="BF351" s="19"/>
      <c r="BG351" s="28" t="s">
        <v>30</v>
      </c>
      <c r="BH351" s="27">
        <v>0.33333333333333331</v>
      </c>
      <c r="BI351" s="20">
        <f t="shared" si="13"/>
        <v>3.333333333333333E-7</v>
      </c>
      <c r="BJ351" s="43">
        <v>95.426482666213872</v>
      </c>
      <c r="BK351" s="25">
        <f>BP352+((BO352-BP352)/(1+POWER((BI351)/POWER(10,-BQ352),BR352)))</f>
        <v>96.175057024661314</v>
      </c>
      <c r="BL351" s="25">
        <f t="shared" si="14"/>
        <v>0.74857435844744202</v>
      </c>
      <c r="BM351" s="24">
        <f t="shared" si="15"/>
        <v>0.56036357012499938</v>
      </c>
      <c r="BN351" s="19"/>
      <c r="BO351" s="20" t="s">
        <v>37</v>
      </c>
      <c r="BP351" s="20" t="s">
        <v>36</v>
      </c>
      <c r="BQ351" s="37" t="s">
        <v>35</v>
      </c>
      <c r="BR351" s="20" t="s">
        <v>34</v>
      </c>
      <c r="BS351" s="19"/>
      <c r="BT351" s="19"/>
      <c r="BU351" s="23"/>
      <c r="BV351" s="23"/>
      <c r="BW351" s="23"/>
      <c r="BX351" s="23"/>
      <c r="BY351" s="23"/>
      <c r="BZ351" s="23"/>
    </row>
    <row r="352" spans="58:78">
      <c r="BF352" s="19"/>
      <c r="BG352" s="28" t="s">
        <v>30</v>
      </c>
      <c r="BH352" s="27">
        <v>0.22222222222222221</v>
      </c>
      <c r="BI352" s="20">
        <f t="shared" si="13"/>
        <v>2.2222222222222222E-7</v>
      </c>
      <c r="BJ352" s="43">
        <v>96.102480772608516</v>
      </c>
      <c r="BK352" s="25">
        <f>BP352+((BO352-BP352)/(1+POWER((BI352)/POWER(10,-BQ352),BR352)))</f>
        <v>95.850568688690714</v>
      </c>
      <c r="BL352" s="25">
        <f t="shared" si="14"/>
        <v>-0.25191208391780151</v>
      </c>
      <c r="BM352" s="24">
        <f t="shared" si="15"/>
        <v>6.3459698023809477E-2</v>
      </c>
      <c r="BN352" s="19"/>
      <c r="BO352" s="19">
        <v>5.2349595428301615E-2</v>
      </c>
      <c r="BP352" s="36">
        <v>96.360347293196327</v>
      </c>
      <c r="BQ352" s="19">
        <v>7.561215891149188</v>
      </c>
      <c r="BR352" s="19">
        <v>2.5043693537928968</v>
      </c>
      <c r="BS352" s="19"/>
      <c r="BT352" s="19"/>
      <c r="BU352" s="23"/>
      <c r="BV352" s="23"/>
      <c r="BW352" s="23"/>
      <c r="BX352" s="23"/>
      <c r="BY352" s="23"/>
      <c r="BZ352" s="23"/>
    </row>
    <row r="353" spans="58:78">
      <c r="BF353" s="19"/>
      <c r="BG353" s="28" t="s">
        <v>30</v>
      </c>
      <c r="BH353" s="27">
        <v>0.14814814814814814</v>
      </c>
      <c r="BI353" s="20">
        <f t="shared" si="13"/>
        <v>1.4814814814814815E-7</v>
      </c>
      <c r="BJ353" s="43">
        <v>95.361371075679358</v>
      </c>
      <c r="BK353" s="25">
        <f>BP352+((BO352-BP352)/(1+POWER((BI353)/POWER(10,-BQ352),BR352)))</f>
        <v>94.96606505255366</v>
      </c>
      <c r="BL353" s="25">
        <f t="shared" si="14"/>
        <v>-0.3953060231256984</v>
      </c>
      <c r="BM353" s="24">
        <f t="shared" si="15"/>
        <v>0.15626685191945519</v>
      </c>
      <c r="BN353" s="19"/>
      <c r="BO353" s="19"/>
      <c r="BP353" s="19"/>
      <c r="BQ353" s="19"/>
      <c r="BR353" s="19"/>
      <c r="BS353" s="19"/>
      <c r="BT353" s="19"/>
      <c r="BU353" s="23"/>
      <c r="BV353" s="23"/>
      <c r="BW353" s="23"/>
      <c r="BX353" s="23"/>
      <c r="BY353" s="23"/>
      <c r="BZ353" s="23"/>
    </row>
    <row r="354" spans="58:78" ht="15.75" thickBot="1">
      <c r="BF354" s="19"/>
      <c r="BG354" s="28" t="s">
        <v>30</v>
      </c>
      <c r="BH354" s="27">
        <v>9.8765432098765427E-2</v>
      </c>
      <c r="BI354" s="20">
        <f t="shared" si="13"/>
        <v>9.8765432098765421E-8</v>
      </c>
      <c r="BJ354" s="43">
        <v>93.517903830899897</v>
      </c>
      <c r="BK354" s="25">
        <f>BP352+((BO352-BP352)/(1+POWER((BI354)/POWER(10,-BQ352),BR352)))</f>
        <v>92.60701023633186</v>
      </c>
      <c r="BL354" s="25">
        <f t="shared" si="14"/>
        <v>-0.9108935945680372</v>
      </c>
      <c r="BM354" s="24">
        <f t="shared" si="15"/>
        <v>0.82972714062507968</v>
      </c>
      <c r="BN354" s="19"/>
      <c r="BO354" s="35" t="s">
        <v>33</v>
      </c>
      <c r="BP354" s="34">
        <f>SUM(BM350:BM359)</f>
        <v>4.4789803868894627</v>
      </c>
      <c r="BQ354" s="19"/>
      <c r="BR354" s="19"/>
      <c r="BS354" s="19"/>
      <c r="BT354" s="19"/>
      <c r="BU354" s="23"/>
      <c r="BV354" s="23"/>
      <c r="BW354" s="23"/>
      <c r="BX354" s="23"/>
      <c r="BY354" s="23"/>
      <c r="BZ354" s="23"/>
    </row>
    <row r="355" spans="58:78">
      <c r="BF355" s="19"/>
      <c r="BG355" s="28" t="s">
        <v>30</v>
      </c>
      <c r="BH355" s="27">
        <v>6.5843621399176946E-2</v>
      </c>
      <c r="BI355" s="20">
        <f t="shared" si="13"/>
        <v>6.5843621399176948E-8</v>
      </c>
      <c r="BJ355" s="43">
        <v>87.441593855264415</v>
      </c>
      <c r="BK355" s="25">
        <f>BP352+((BO352-BP352)/(1+POWER((BI355)/POWER(10,-BQ352),BR352)))</f>
        <v>86.664301607847321</v>
      </c>
      <c r="BL355" s="25">
        <f t="shared" si="14"/>
        <v>-0.77729224741709402</v>
      </c>
      <c r="BM355" s="24">
        <f t="shared" si="15"/>
        <v>0.60418323789471695</v>
      </c>
      <c r="BN355" s="19"/>
      <c r="BO355" s="19"/>
      <c r="BP355" s="19"/>
      <c r="BQ355" s="19"/>
      <c r="BR355" s="33" t="s">
        <v>32</v>
      </c>
      <c r="BS355" s="19"/>
      <c r="BT355" s="19"/>
      <c r="BU355" s="23"/>
      <c r="BV355" s="23"/>
      <c r="BW355" s="23"/>
      <c r="BX355" s="23"/>
      <c r="BY355" s="23"/>
      <c r="BZ355" s="23"/>
    </row>
    <row r="356" spans="58:78" ht="15.75" thickBot="1">
      <c r="BF356" s="19"/>
      <c r="BG356" s="28" t="s">
        <v>30</v>
      </c>
      <c r="BH356" s="27">
        <v>4.38957475994513E-2</v>
      </c>
      <c r="BI356" s="20">
        <f t="shared" si="13"/>
        <v>4.3895747599451298E-8</v>
      </c>
      <c r="BJ356" s="43">
        <v>72.370593335553494</v>
      </c>
      <c r="BK356" s="25">
        <f>BP352+((BO352-BP352)/(1+POWER((BI356)/POWER(10,-BQ352),BR352)))</f>
        <v>73.623832697415125</v>
      </c>
      <c r="BL356" s="25">
        <f t="shared" si="14"/>
        <v>1.2532393618616311</v>
      </c>
      <c r="BM356" s="24">
        <f t="shared" si="15"/>
        <v>1.5706088981193482</v>
      </c>
      <c r="BN356" s="19"/>
      <c r="BO356" s="32" t="s">
        <v>31</v>
      </c>
      <c r="BP356" s="31">
        <f>POWER(10,-BQ352)*1000000</f>
        <v>2.7465284931133545E-2</v>
      </c>
      <c r="BQ356" s="25">
        <f>ROUND(BR356,2)</f>
        <v>0.03</v>
      </c>
      <c r="BR356" s="30">
        <f>10^((1/BR352)*(LOG(((BO352-BP352)/(50-BP352)-1),10)-BR352*LOG((1/(10^(-BQ352))),10)))*1000000</f>
        <v>2.8294946216886073E-2</v>
      </c>
      <c r="BS356" s="19"/>
      <c r="BT356" s="19"/>
      <c r="BU356" s="23"/>
      <c r="BV356" s="23"/>
      <c r="BW356" s="23"/>
      <c r="BX356" s="23"/>
      <c r="BY356" s="23"/>
      <c r="BZ356" s="23"/>
    </row>
    <row r="357" spans="58:78">
      <c r="BF357" s="19"/>
      <c r="BG357" s="28" t="s">
        <v>30</v>
      </c>
      <c r="BH357" s="27">
        <v>2.9263831732967534E-2</v>
      </c>
      <c r="BI357" s="20">
        <f t="shared" si="13"/>
        <v>2.9263831732967536E-8</v>
      </c>
      <c r="BJ357" s="43">
        <v>52.355711485761994</v>
      </c>
      <c r="BK357" s="25">
        <f>BP352+((BO352-BP352)/(1+POWER((BI357)/POWER(10,-BQ352),BR352)))</f>
        <v>52.02297916930538</v>
      </c>
      <c r="BL357" s="25">
        <f t="shared" si="14"/>
        <v>-0.33273231645661383</v>
      </c>
      <c r="BM357" s="24">
        <f t="shared" si="15"/>
        <v>0.11071079441458422</v>
      </c>
      <c r="BN357" s="19"/>
      <c r="BO357" s="29"/>
      <c r="BP357" s="25"/>
      <c r="BQ357" s="19"/>
      <c r="BR357" s="19"/>
      <c r="BS357" s="19"/>
      <c r="BT357" s="19"/>
      <c r="BU357" s="23"/>
      <c r="BV357" s="23"/>
      <c r="BW357" s="23"/>
      <c r="BX357" s="23"/>
      <c r="BY357" s="23"/>
      <c r="BZ357" s="23"/>
    </row>
    <row r="358" spans="58:78">
      <c r="BF358" s="19"/>
      <c r="BG358" s="28" t="s">
        <v>30</v>
      </c>
      <c r="BH358" s="27">
        <v>1.9509221155311691E-2</v>
      </c>
      <c r="BI358" s="20">
        <f t="shared" si="13"/>
        <v>1.950922115531169E-8</v>
      </c>
      <c r="BJ358" s="43">
        <v>28.920164180819519</v>
      </c>
      <c r="BK358" s="25">
        <f>BP352+((BO352-BP352)/(1+POWER((BI358)/POWER(10,-BQ352),BR352)))</f>
        <v>28.75729941770247</v>
      </c>
      <c r="BL358" s="25">
        <f t="shared" si="14"/>
        <v>-0.16286476311704945</v>
      </c>
      <c r="BM358" s="24">
        <f t="shared" si="15"/>
        <v>2.6524931065172629E-2</v>
      </c>
      <c r="BN358" s="19"/>
      <c r="BO358" s="19"/>
      <c r="BP358" s="19"/>
      <c r="BQ358" s="19"/>
      <c r="BR358" s="19"/>
      <c r="BS358" s="19"/>
      <c r="BT358" s="19"/>
      <c r="BU358" s="23"/>
      <c r="BV358" s="23"/>
      <c r="BW358" s="23"/>
      <c r="BX358" s="23"/>
      <c r="BY358" s="23"/>
      <c r="BZ358" s="23"/>
    </row>
    <row r="359" spans="58:78">
      <c r="BF359" s="19"/>
      <c r="BG359" s="28" t="s">
        <v>30</v>
      </c>
      <c r="BH359" s="27">
        <v>0</v>
      </c>
      <c r="BI359" s="20">
        <f t="shared" si="13"/>
        <v>0</v>
      </c>
      <c r="BJ359" s="43">
        <v>0</v>
      </c>
      <c r="BK359" s="25">
        <f>BP352+((BO352-BP352)/(1+POWER((BI359)/POWER(10,-BQ352),BR352)))</f>
        <v>5.2349595428296425E-2</v>
      </c>
      <c r="BL359" s="25">
        <f t="shared" si="14"/>
        <v>5.2349595428296425E-2</v>
      </c>
      <c r="BM359" s="24">
        <f t="shared" si="15"/>
        <v>2.740480141506314E-3</v>
      </c>
      <c r="BN359" s="19"/>
      <c r="BO359" s="19"/>
      <c r="BP359" s="19"/>
      <c r="BQ359" s="19"/>
      <c r="BR359" s="19"/>
      <c r="BS359" s="19"/>
      <c r="BT359" s="19"/>
      <c r="BU359" s="23"/>
      <c r="BV359" s="23"/>
      <c r="BW359" s="23"/>
      <c r="BX359" s="23"/>
      <c r="BY359" s="23"/>
      <c r="BZ359" s="23"/>
    </row>
    <row r="360" spans="58:78">
      <c r="BF360" s="19"/>
      <c r="BG360" s="19"/>
      <c r="BH360" s="19"/>
      <c r="BI360" s="19"/>
      <c r="BJ360" s="22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</row>
    <row r="361" spans="58:78">
      <c r="BF361" s="19"/>
      <c r="BG361" s="19"/>
      <c r="BH361" s="19"/>
      <c r="BI361" s="19"/>
      <c r="BJ361" s="20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</row>
    <row r="362" spans="58:78">
      <c r="BF362" s="19"/>
      <c r="BG362" s="19"/>
      <c r="BH362" s="19"/>
      <c r="BI362" s="19"/>
      <c r="BJ362" s="20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</row>
    <row r="363" spans="58:78">
      <c r="BF363" s="19"/>
      <c r="BG363" s="19"/>
      <c r="BH363" s="19"/>
      <c r="BI363" s="21"/>
      <c r="BJ363" s="20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</row>
    <row r="364" spans="58:78">
      <c r="BF364" s="19"/>
      <c r="BG364" s="39"/>
      <c r="BH364" s="39"/>
      <c r="BI364" s="39"/>
      <c r="BJ364" s="38" t="s">
        <v>46</v>
      </c>
      <c r="BK364" s="39"/>
      <c r="BL364" s="39"/>
      <c r="BM364" s="3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</row>
    <row r="365" spans="58:78">
      <c r="BF365" s="40" t="s">
        <v>93</v>
      </c>
      <c r="BG365" s="39" t="s">
        <v>44</v>
      </c>
      <c r="BH365" s="38" t="s">
        <v>43</v>
      </c>
      <c r="BI365" s="38" t="s">
        <v>42</v>
      </c>
      <c r="BJ365" s="38" t="s">
        <v>41</v>
      </c>
      <c r="BK365" s="38" t="s">
        <v>40</v>
      </c>
      <c r="BL365" s="38" t="s">
        <v>39</v>
      </c>
      <c r="BM365" s="38" t="s">
        <v>38</v>
      </c>
      <c r="BN365" s="19"/>
      <c r="BO365" s="19"/>
      <c r="BP365" s="19"/>
      <c r="BQ365" s="19"/>
      <c r="BR365" s="19"/>
      <c r="BS365" s="19"/>
      <c r="BT365" s="20"/>
      <c r="BU365" s="19"/>
      <c r="BV365" s="19"/>
      <c r="BW365" s="19"/>
      <c r="BX365" s="19"/>
      <c r="BY365" s="19"/>
      <c r="BZ365" s="19"/>
    </row>
    <row r="366" spans="58:78">
      <c r="BF366" s="19"/>
      <c r="BG366" s="28" t="s">
        <v>30</v>
      </c>
      <c r="BH366" s="27">
        <v>0.5</v>
      </c>
      <c r="BI366" s="20">
        <f t="shared" ref="BI366:BI375" si="16">+BH366/1000000</f>
        <v>4.9999999999999998E-7</v>
      </c>
      <c r="BJ366" s="43">
        <v>94.127257624880187</v>
      </c>
      <c r="BK366" s="25">
        <f>BP368+((BO368-BP368)/(1+POWER((BI366)/POWER(10,-BQ368),BR368)))</f>
        <v>95.470563316209521</v>
      </c>
      <c r="BL366" s="25">
        <f t="shared" ref="BL366:BL375" si="17">BK366-BJ366</f>
        <v>1.3433056913293342</v>
      </c>
      <c r="BM366" s="24">
        <f t="shared" ref="BM366:BM375" si="18">BL366^2</f>
        <v>1.8044701803577805</v>
      </c>
      <c r="BN366" s="19"/>
      <c r="BO366" s="19"/>
      <c r="BP366" s="19"/>
      <c r="BQ366" s="19"/>
      <c r="BR366" s="19"/>
      <c r="BS366" s="19"/>
      <c r="BT366" s="19"/>
      <c r="BU366" s="23"/>
      <c r="BV366" s="23"/>
      <c r="BW366" s="23"/>
      <c r="BX366" s="23"/>
      <c r="BY366" s="23"/>
      <c r="BZ366" s="23"/>
    </row>
    <row r="367" spans="58:78">
      <c r="BF367" s="19"/>
      <c r="BG367" s="28" t="s">
        <v>30</v>
      </c>
      <c r="BH367" s="27">
        <v>0.33333333333333331</v>
      </c>
      <c r="BI367" s="20">
        <f t="shared" si="16"/>
        <v>3.333333333333333E-7</v>
      </c>
      <c r="BJ367" s="43">
        <v>94.278144765559318</v>
      </c>
      <c r="BK367" s="25">
        <f>BP368+((BO368-BP368)/(1+POWER((BI367)/POWER(10,-BQ368),BR368)))</f>
        <v>95.150418828850178</v>
      </c>
      <c r="BL367" s="25">
        <f t="shared" si="17"/>
        <v>0.87227406329085966</v>
      </c>
      <c r="BM367" s="24">
        <f t="shared" si="18"/>
        <v>0.76086204148994663</v>
      </c>
      <c r="BN367" s="19"/>
      <c r="BO367" s="20" t="s">
        <v>37</v>
      </c>
      <c r="BP367" s="20" t="s">
        <v>36</v>
      </c>
      <c r="BQ367" s="37" t="s">
        <v>35</v>
      </c>
      <c r="BR367" s="20" t="s">
        <v>34</v>
      </c>
      <c r="BS367" s="19"/>
      <c r="BT367" s="19"/>
      <c r="BU367" s="23"/>
      <c r="BV367" s="23"/>
      <c r="BW367" s="23"/>
      <c r="BX367" s="23"/>
      <c r="BY367" s="23"/>
      <c r="BZ367" s="23"/>
    </row>
    <row r="368" spans="58:78">
      <c r="BF368" s="19"/>
      <c r="BG368" s="28" t="s">
        <v>30</v>
      </c>
      <c r="BH368" s="27">
        <v>0.22222222222222221</v>
      </c>
      <c r="BI368" s="20">
        <f t="shared" si="16"/>
        <v>2.2222222222222222E-7</v>
      </c>
      <c r="BJ368" s="43">
        <v>94.613185381129014</v>
      </c>
      <c r="BK368" s="25">
        <f>BP368+((BO368-BP368)/(1+POWER((BI368)/POWER(10,-BQ368),BR368)))</f>
        <v>94.342683127392149</v>
      </c>
      <c r="BL368" s="25">
        <f t="shared" si="17"/>
        <v>-0.27050225373686487</v>
      </c>
      <c r="BM368" s="24">
        <f t="shared" si="18"/>
        <v>7.3171469276723231E-2</v>
      </c>
      <c r="BN368" s="19"/>
      <c r="BO368" s="19">
        <v>0.94134748346614183</v>
      </c>
      <c r="BP368" s="36">
        <v>95.677796147740324</v>
      </c>
      <c r="BQ368" s="19">
        <v>7.4511256254130531</v>
      </c>
      <c r="BR368" s="19">
        <v>2.3120751226294827</v>
      </c>
      <c r="BS368" s="19"/>
      <c r="BT368" s="19"/>
      <c r="BU368" s="23"/>
      <c r="BV368" s="23"/>
      <c r="BW368" s="23"/>
      <c r="BX368" s="23"/>
      <c r="BY368" s="23"/>
      <c r="BZ368" s="23"/>
    </row>
    <row r="369" spans="58:78">
      <c r="BF369" s="19"/>
      <c r="BG369" s="28" t="s">
        <v>30</v>
      </c>
      <c r="BH369" s="27">
        <v>0.14814814814814814</v>
      </c>
      <c r="BI369" s="20">
        <f t="shared" si="16"/>
        <v>1.4814814814814815E-7</v>
      </c>
      <c r="BJ369" s="43">
        <v>93.041956032510839</v>
      </c>
      <c r="BK369" s="25">
        <f>BP368+((BO368-BP368)/(1+POWER((BI369)/POWER(10,-BQ368),BR368)))</f>
        <v>92.341622360194506</v>
      </c>
      <c r="BL369" s="25">
        <f t="shared" si="17"/>
        <v>-0.70033367231633292</v>
      </c>
      <c r="BM369" s="24">
        <f t="shared" si="18"/>
        <v>0.49046725258008078</v>
      </c>
      <c r="BN369" s="19"/>
      <c r="BO369" s="19"/>
      <c r="BP369" s="19"/>
      <c r="BQ369" s="19"/>
      <c r="BR369" s="19"/>
      <c r="BS369" s="19"/>
      <c r="BT369" s="19"/>
      <c r="BU369" s="23"/>
      <c r="BV369" s="23"/>
      <c r="BW369" s="23"/>
      <c r="BX369" s="23"/>
      <c r="BY369" s="23"/>
      <c r="BZ369" s="23"/>
    </row>
    <row r="370" spans="58:78" ht="15.75" thickBot="1">
      <c r="BF370" s="19"/>
      <c r="BG370" s="28" t="s">
        <v>30</v>
      </c>
      <c r="BH370" s="27">
        <v>9.8765432098765427E-2</v>
      </c>
      <c r="BI370" s="20">
        <f t="shared" si="16"/>
        <v>9.8765432098765421E-8</v>
      </c>
      <c r="BJ370" s="43">
        <v>89.57322839514994</v>
      </c>
      <c r="BK370" s="25">
        <f>BP368+((BO368-BP368)/(1+POWER((BI370)/POWER(10,-BQ368),BR368)))</f>
        <v>87.60074133177892</v>
      </c>
      <c r="BL370" s="25">
        <f t="shared" si="17"/>
        <v>-1.9724870633710196</v>
      </c>
      <c r="BM370" s="24">
        <f t="shared" si="18"/>
        <v>3.8907052151660291</v>
      </c>
      <c r="BN370" s="19"/>
      <c r="BO370" s="35" t="s">
        <v>33</v>
      </c>
      <c r="BP370" s="34">
        <f>SUM(BM366:BM375)</f>
        <v>23.696998236068538</v>
      </c>
      <c r="BQ370" s="19"/>
      <c r="BR370" s="19"/>
      <c r="BS370" s="19"/>
      <c r="BT370" s="19"/>
      <c r="BU370" s="23"/>
      <c r="BV370" s="23"/>
      <c r="BW370" s="23"/>
      <c r="BX370" s="23"/>
      <c r="BY370" s="23"/>
      <c r="BZ370" s="23"/>
    </row>
    <row r="371" spans="58:78">
      <c r="BF371" s="19"/>
      <c r="BG371" s="28" t="s">
        <v>30</v>
      </c>
      <c r="BH371" s="27">
        <v>6.5843621399176946E-2</v>
      </c>
      <c r="BI371" s="20">
        <f t="shared" si="16"/>
        <v>6.5843621399176948E-8</v>
      </c>
      <c r="BJ371" s="43">
        <v>77.380655010100057</v>
      </c>
      <c r="BK371" s="25">
        <f>BP368+((BO368-BP368)/(1+POWER((BI371)/POWER(10,-BQ368),BR368)))</f>
        <v>77.465248398988933</v>
      </c>
      <c r="BL371" s="25">
        <f t="shared" si="17"/>
        <v>8.4593388888876575E-2</v>
      </c>
      <c r="BM371" s="24">
        <f t="shared" si="18"/>
        <v>7.1560414437047068E-3</v>
      </c>
      <c r="BN371" s="19"/>
      <c r="BO371" s="19"/>
      <c r="BP371" s="19"/>
      <c r="BQ371" s="19"/>
      <c r="BR371" s="33" t="s">
        <v>32</v>
      </c>
      <c r="BS371" s="19"/>
      <c r="BT371" s="19"/>
      <c r="BU371" s="23"/>
      <c r="BV371" s="23"/>
      <c r="BW371" s="23"/>
      <c r="BX371" s="23"/>
      <c r="BY371" s="23"/>
      <c r="BZ371" s="23"/>
    </row>
    <row r="372" spans="58:78" ht="15.75" thickBot="1">
      <c r="BF372" s="19"/>
      <c r="BG372" s="28" t="s">
        <v>30</v>
      </c>
      <c r="BH372" s="27">
        <v>4.38957475994513E-2</v>
      </c>
      <c r="BI372" s="20">
        <f t="shared" si="16"/>
        <v>4.3895747599451298E-8</v>
      </c>
      <c r="BJ372" s="43">
        <v>59.789112116641597</v>
      </c>
      <c r="BK372" s="25">
        <f>BP368+((BO368-BP368)/(1+POWER((BI372)/POWER(10,-BQ368),BR368)))</f>
        <v>59.866987378465154</v>
      </c>
      <c r="BL372" s="25">
        <f t="shared" si="17"/>
        <v>7.7875261823557196E-2</v>
      </c>
      <c r="BM372" s="24">
        <f t="shared" si="18"/>
        <v>6.064556404087585E-3</v>
      </c>
      <c r="BN372" s="19"/>
      <c r="BO372" s="32" t="s">
        <v>31</v>
      </c>
      <c r="BP372" s="31">
        <f>POWER(10,-BQ368)*1000000</f>
        <v>3.5389495748717539E-2</v>
      </c>
      <c r="BQ372" s="25">
        <f>ROUND(BR372,2)</f>
        <v>0.04</v>
      </c>
      <c r="BR372" s="30">
        <f>10^((1/BR368)*(LOG(((BO368-BP368)/(50-BP368)-1),10)-BR368*LOG((1/(10^(-BQ368))),10)))*1000000</f>
        <v>3.6499488074926187E-2</v>
      </c>
      <c r="BS372" s="19"/>
      <c r="BT372" s="19"/>
      <c r="BU372" s="23"/>
      <c r="BV372" s="23"/>
      <c r="BW372" s="23"/>
      <c r="BX372" s="23"/>
      <c r="BY372" s="23"/>
      <c r="BZ372" s="23"/>
    </row>
    <row r="373" spans="58:78">
      <c r="BF373" s="19"/>
      <c r="BG373" s="28" t="s">
        <v>30</v>
      </c>
      <c r="BH373" s="27">
        <v>2.9263831732967534E-2</v>
      </c>
      <c r="BI373" s="20">
        <f t="shared" si="16"/>
        <v>2.9263831732967536E-8</v>
      </c>
      <c r="BJ373" s="43">
        <v>35.451802253732723</v>
      </c>
      <c r="BK373" s="25">
        <f>BP368+((BO368-BP368)/(1+POWER((BI373)/POWER(10,-BQ368),BR368)))</f>
        <v>38.066154731311869</v>
      </c>
      <c r="BL373" s="25">
        <f t="shared" si="17"/>
        <v>2.6143524775791462</v>
      </c>
      <c r="BM373" s="24">
        <f t="shared" si="18"/>
        <v>6.8348388770242208</v>
      </c>
      <c r="BN373" s="19"/>
      <c r="BO373" s="29"/>
      <c r="BP373" s="25"/>
      <c r="BQ373" s="19"/>
      <c r="BR373" s="19"/>
      <c r="BS373" s="19"/>
      <c r="BT373" s="19"/>
      <c r="BU373" s="23"/>
      <c r="BV373" s="23"/>
      <c r="BW373" s="23"/>
      <c r="BX373" s="23"/>
      <c r="BY373" s="23"/>
      <c r="BZ373" s="23"/>
    </row>
    <row r="374" spans="58:78">
      <c r="BF374" s="19"/>
      <c r="BG374" s="28" t="s">
        <v>30</v>
      </c>
      <c r="BH374" s="27">
        <v>1.9509221155311691E-2</v>
      </c>
      <c r="BI374" s="20">
        <f t="shared" si="16"/>
        <v>1.950922115531169E-8</v>
      </c>
      <c r="BJ374" s="43">
        <v>23.021866175499483</v>
      </c>
      <c r="BK374" s="25">
        <f>BP368+((BO368-BP368)/(1+POWER((BI374)/POWER(10,-BQ368),BR368)))</f>
        <v>20.031359944491442</v>
      </c>
      <c r="BL374" s="25">
        <f t="shared" si="17"/>
        <v>-2.990506231008041</v>
      </c>
      <c r="BM374" s="24">
        <f t="shared" si="18"/>
        <v>8.9431275176979188</v>
      </c>
      <c r="BN374" s="19"/>
      <c r="BO374" s="19"/>
      <c r="BP374" s="19"/>
      <c r="BQ374" s="19"/>
      <c r="BR374" s="19"/>
      <c r="BS374" s="19"/>
      <c r="BT374" s="19"/>
      <c r="BU374" s="23"/>
      <c r="BV374" s="23"/>
      <c r="BW374" s="23"/>
      <c r="BX374" s="23"/>
      <c r="BY374" s="23"/>
      <c r="BZ374" s="23"/>
    </row>
    <row r="375" spans="58:78">
      <c r="BF375" s="19"/>
      <c r="BG375" s="28" t="s">
        <v>30</v>
      </c>
      <c r="BH375" s="27">
        <v>0</v>
      </c>
      <c r="BI375" s="20">
        <f t="shared" si="16"/>
        <v>0</v>
      </c>
      <c r="BJ375" s="43">
        <v>0</v>
      </c>
      <c r="BK375" s="25">
        <f>BP368+((BO368-BP368)/(1+POWER((BI375)/POWER(10,-BQ368),BR368)))</f>
        <v>0.94134748346614572</v>
      </c>
      <c r="BL375" s="25">
        <f t="shared" si="17"/>
        <v>0.94134748346614572</v>
      </c>
      <c r="BM375" s="24">
        <f t="shared" si="18"/>
        <v>0.88613508462804547</v>
      </c>
      <c r="BN375" s="19"/>
      <c r="BO375" s="19"/>
      <c r="BP375" s="19"/>
      <c r="BQ375" s="19"/>
      <c r="BR375" s="19"/>
      <c r="BS375" s="19"/>
      <c r="BT375" s="19"/>
      <c r="BU375" s="23"/>
      <c r="BV375" s="23"/>
      <c r="BW375" s="23"/>
      <c r="BX375" s="23"/>
      <c r="BY375" s="23"/>
      <c r="BZ375" s="23"/>
    </row>
    <row r="376" spans="58:78">
      <c r="BF376" s="19"/>
      <c r="BG376" s="19"/>
      <c r="BH376" s="19"/>
      <c r="BI376" s="19"/>
      <c r="BJ376" s="22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</row>
    <row r="377" spans="58:78">
      <c r="BF377" s="19"/>
      <c r="BG377" s="19"/>
      <c r="BH377" s="19"/>
      <c r="BI377" s="19"/>
      <c r="BJ377" s="20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</row>
    <row r="378" spans="58:78">
      <c r="BF378" s="19"/>
      <c r="BG378" s="19"/>
      <c r="BH378" s="19"/>
      <c r="BI378" s="19"/>
      <c r="BJ378" s="20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</row>
    <row r="379" spans="58:78">
      <c r="BF379" s="19"/>
      <c r="BG379" s="19"/>
      <c r="BH379" s="19"/>
      <c r="BI379" s="19"/>
      <c r="BJ379" s="20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</row>
    <row r="380" spans="58:78">
      <c r="BF380" s="19"/>
      <c r="BG380" s="19"/>
      <c r="BH380" s="19"/>
      <c r="BI380" s="19"/>
      <c r="BJ380" s="20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</row>
    <row r="381" spans="58:78">
      <c r="BF381" s="19"/>
      <c r="BG381" s="19"/>
      <c r="BH381" s="19"/>
      <c r="BI381" s="19"/>
      <c r="BJ381" s="20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</row>
    <row r="382" spans="58:78">
      <c r="BF382" s="19"/>
      <c r="BG382" s="19"/>
      <c r="BH382" s="19"/>
      <c r="BI382" s="21"/>
      <c r="BJ382" s="20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</row>
    <row r="383" spans="58:78">
      <c r="BF383" s="19"/>
      <c r="BG383" s="39"/>
      <c r="BH383" s="39"/>
      <c r="BI383" s="39"/>
      <c r="BJ383" s="38" t="s">
        <v>46</v>
      </c>
      <c r="BK383" s="39"/>
      <c r="BL383" s="39"/>
      <c r="BM383" s="3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</row>
    <row r="384" spans="58:78">
      <c r="BF384" s="40" t="s">
        <v>92</v>
      </c>
      <c r="BG384" s="39" t="s">
        <v>44</v>
      </c>
      <c r="BH384" s="38" t="s">
        <v>43</v>
      </c>
      <c r="BI384" s="38" t="s">
        <v>42</v>
      </c>
      <c r="BJ384" s="38" t="s">
        <v>41</v>
      </c>
      <c r="BK384" s="38" t="s">
        <v>40</v>
      </c>
      <c r="BL384" s="38" t="s">
        <v>39</v>
      </c>
      <c r="BM384" s="38" t="s">
        <v>38</v>
      </c>
      <c r="BN384" s="19"/>
      <c r="BO384" s="19"/>
      <c r="BP384" s="19"/>
      <c r="BQ384" s="19"/>
      <c r="BR384" s="19"/>
      <c r="BS384" s="19"/>
      <c r="BT384" s="20"/>
      <c r="BU384" s="19"/>
      <c r="BV384" s="19"/>
      <c r="BW384" s="19"/>
      <c r="BX384" s="19"/>
      <c r="BY384" s="19"/>
      <c r="BZ384" s="19"/>
    </row>
    <row r="385" spans="58:78">
      <c r="BF385" s="19"/>
      <c r="BG385" s="28" t="s">
        <v>30</v>
      </c>
      <c r="BH385" s="27">
        <v>0.5</v>
      </c>
      <c r="BI385" s="20">
        <f t="shared" ref="BI385:BI394" si="19">+BH385/1000000</f>
        <v>4.9999999999999998E-7</v>
      </c>
      <c r="BJ385" s="43">
        <v>96.400770653921498</v>
      </c>
      <c r="BK385" s="25">
        <f>BP387+((BO387-BP387)/(1+POWER((BI385)/POWER(10,-BQ387),BR387)))</f>
        <v>95.672561932841461</v>
      </c>
      <c r="BL385" s="25">
        <f t="shared" ref="BL385:BL394" si="20">BK385-BJ385</f>
        <v>-0.72820872108003698</v>
      </c>
      <c r="BM385" s="24">
        <f t="shared" ref="BM385:BM394" si="21">BL385^2</f>
        <v>0.53028794145702307</v>
      </c>
      <c r="BN385" s="19"/>
      <c r="BO385" s="19"/>
      <c r="BP385" s="19"/>
      <c r="BQ385" s="19"/>
      <c r="BR385" s="19"/>
      <c r="BS385" s="19"/>
      <c r="BT385" s="19"/>
      <c r="BU385" s="23"/>
      <c r="BV385" s="23"/>
      <c r="BW385" s="23"/>
      <c r="BX385" s="23"/>
      <c r="BY385" s="23"/>
      <c r="BZ385" s="23"/>
    </row>
    <row r="386" spans="58:78">
      <c r="BF386" s="19"/>
      <c r="BG386" s="28" t="s">
        <v>30</v>
      </c>
      <c r="BH386" s="27">
        <v>0.33333333333333331</v>
      </c>
      <c r="BI386" s="20">
        <f t="shared" si="19"/>
        <v>3.333333333333333E-7</v>
      </c>
      <c r="BJ386" s="43">
        <v>96.690385371516626</v>
      </c>
      <c r="BK386" s="25">
        <f>BP387+((BO387-BP387)/(1+POWER((BI386)/POWER(10,-BQ387),BR387)))</f>
        <v>95.666143192386755</v>
      </c>
      <c r="BL386" s="25">
        <f t="shared" si="20"/>
        <v>-1.024242179129871</v>
      </c>
      <c r="BM386" s="24">
        <f t="shared" si="21"/>
        <v>1.0490720415087069</v>
      </c>
      <c r="BN386" s="19"/>
      <c r="BO386" s="20" t="s">
        <v>37</v>
      </c>
      <c r="BP386" s="20" t="s">
        <v>36</v>
      </c>
      <c r="BQ386" s="37" t="s">
        <v>35</v>
      </c>
      <c r="BR386" s="20" t="s">
        <v>34</v>
      </c>
      <c r="BS386" s="19"/>
      <c r="BT386" s="19"/>
      <c r="BU386" s="23"/>
      <c r="BV386" s="23"/>
      <c r="BW386" s="23"/>
      <c r="BX386" s="23"/>
      <c r="BY386" s="23"/>
      <c r="BZ386" s="23"/>
    </row>
    <row r="387" spans="58:78">
      <c r="BF387" s="19"/>
      <c r="BG387" s="28" t="s">
        <v>30</v>
      </c>
      <c r="BH387" s="27">
        <v>0.22222222222222221</v>
      </c>
      <c r="BI387" s="20">
        <f t="shared" si="19"/>
        <v>2.2222222222222222E-7</v>
      </c>
      <c r="BJ387" s="43">
        <v>96.208870773581012</v>
      </c>
      <c r="BK387" s="25">
        <f>BP387+((BO387-BP387)/(1+POWER((BI387)/POWER(10,-BQ387),BR387)))</f>
        <v>95.63407926520965</v>
      </c>
      <c r="BL387" s="25">
        <f t="shared" si="20"/>
        <v>-0.57479150837136217</v>
      </c>
      <c r="BM387" s="24">
        <f t="shared" si="21"/>
        <v>0.33038527809582569</v>
      </c>
      <c r="BN387" s="19"/>
      <c r="BO387" s="19">
        <v>0</v>
      </c>
      <c r="BP387" s="36">
        <v>95.674167807886377</v>
      </c>
      <c r="BQ387" s="19">
        <v>7.5044062632966506</v>
      </c>
      <c r="BR387" s="19">
        <v>3.9680653365633907</v>
      </c>
      <c r="BS387" s="19"/>
      <c r="BT387" s="19"/>
      <c r="BU387" s="23"/>
      <c r="BV387" s="23"/>
      <c r="BW387" s="23"/>
      <c r="BX387" s="23"/>
      <c r="BY387" s="23"/>
      <c r="BZ387" s="23"/>
    </row>
    <row r="388" spans="58:78">
      <c r="BF388" s="19"/>
      <c r="BG388" s="28" t="s">
        <v>30</v>
      </c>
      <c r="BH388" s="27">
        <v>0.14814814814814814</v>
      </c>
      <c r="BI388" s="20">
        <f t="shared" si="19"/>
        <v>1.4814814814814815E-7</v>
      </c>
      <c r="BJ388" s="43">
        <v>96.017186990497507</v>
      </c>
      <c r="BK388" s="25">
        <f>BP387+((BO387-BP387)/(1+POWER((BI388)/POWER(10,-BQ387),BR387)))</f>
        <v>95.47416546650571</v>
      </c>
      <c r="BL388" s="25">
        <f t="shared" si="20"/>
        <v>-0.54302152399179704</v>
      </c>
      <c r="BM388" s="24">
        <f t="shared" si="21"/>
        <v>0.29487237551837381</v>
      </c>
      <c r="BN388" s="19"/>
      <c r="BO388" s="19"/>
      <c r="BP388" s="19"/>
      <c r="BQ388" s="19"/>
      <c r="BR388" s="19"/>
      <c r="BS388" s="19"/>
      <c r="BT388" s="19"/>
      <c r="BU388" s="23"/>
      <c r="BV388" s="23"/>
      <c r="BW388" s="23"/>
      <c r="BX388" s="23"/>
      <c r="BY388" s="23"/>
      <c r="BZ388" s="23"/>
    </row>
    <row r="389" spans="58:78" ht="15.75" thickBot="1">
      <c r="BF389" s="19"/>
      <c r="BG389" s="28" t="s">
        <v>30</v>
      </c>
      <c r="BH389" s="27">
        <v>9.8765432098765427E-2</v>
      </c>
      <c r="BI389" s="20">
        <f t="shared" si="19"/>
        <v>9.8765432098765421E-8</v>
      </c>
      <c r="BJ389" s="43">
        <v>94.870115277034927</v>
      </c>
      <c r="BK389" s="25">
        <f>BP387+((BO387-BP387)/(1+POWER((BI389)/POWER(10,-BQ387),BR387)))</f>
        <v>94.68296464796299</v>
      </c>
      <c r="BL389" s="25">
        <f t="shared" si="20"/>
        <v>-0.18715062907193669</v>
      </c>
      <c r="BM389" s="24">
        <f t="shared" si="21"/>
        <v>3.5025357962021636E-2</v>
      </c>
      <c r="BN389" s="19"/>
      <c r="BO389" s="35" t="s">
        <v>33</v>
      </c>
      <c r="BP389" s="34">
        <f>SUM(BM385:BM394)</f>
        <v>118.36414787868642</v>
      </c>
      <c r="BQ389" s="19"/>
      <c r="BR389" s="19"/>
      <c r="BS389" s="19"/>
      <c r="BT389" s="19"/>
      <c r="BU389" s="23"/>
      <c r="BV389" s="23"/>
      <c r="BW389" s="23"/>
      <c r="BX389" s="23"/>
      <c r="BY389" s="23"/>
      <c r="BZ389" s="23"/>
    </row>
    <row r="390" spans="58:78">
      <c r="BF390" s="19"/>
      <c r="BG390" s="28" t="s">
        <v>30</v>
      </c>
      <c r="BH390" s="27">
        <v>6.5843621399176946E-2</v>
      </c>
      <c r="BI390" s="20">
        <f t="shared" si="19"/>
        <v>6.5843621399176948E-8</v>
      </c>
      <c r="BJ390" s="43">
        <v>89.254307882490977</v>
      </c>
      <c r="BK390" s="25">
        <f>BP387+((BO387-BP387)/(1+POWER((BI390)/POWER(10,-BQ387),BR387)))</f>
        <v>90.917738195605793</v>
      </c>
      <c r="BL390" s="25">
        <f t="shared" si="20"/>
        <v>1.6634303131148158</v>
      </c>
      <c r="BM390" s="24">
        <f t="shared" si="21"/>
        <v>2.7670004065892542</v>
      </c>
      <c r="BN390" s="19"/>
      <c r="BO390" s="19"/>
      <c r="BP390" s="19"/>
      <c r="BQ390" s="19"/>
      <c r="BR390" s="33" t="s">
        <v>32</v>
      </c>
      <c r="BS390" s="19"/>
      <c r="BT390" s="19"/>
      <c r="BU390" s="23"/>
      <c r="BV390" s="23"/>
      <c r="BW390" s="23"/>
      <c r="BX390" s="23"/>
      <c r="BY390" s="23"/>
      <c r="BZ390" s="23"/>
    </row>
    <row r="391" spans="58:78" ht="15.75" thickBot="1">
      <c r="BF391" s="19"/>
      <c r="BG391" s="28" t="s">
        <v>30</v>
      </c>
      <c r="BH391" s="27">
        <v>4.38957475994513E-2</v>
      </c>
      <c r="BI391" s="20">
        <f t="shared" si="19"/>
        <v>4.3895747599451298E-8</v>
      </c>
      <c r="BJ391" s="43">
        <v>71.631585105210959</v>
      </c>
      <c r="BK391" s="25">
        <f>BP387+((BO387-BP387)/(1+POWER((BI391)/POWER(10,-BQ387),BR387)))</f>
        <v>75.845125237841842</v>
      </c>
      <c r="BL391" s="25">
        <f t="shared" si="20"/>
        <v>4.2135401326308823</v>
      </c>
      <c r="BM391" s="24">
        <f t="shared" si="21"/>
        <v>17.753920449291073</v>
      </c>
      <c r="BN391" s="19"/>
      <c r="BO391" s="32" t="s">
        <v>31</v>
      </c>
      <c r="BP391" s="31">
        <f>POWER(10,-BQ387)*1000000</f>
        <v>3.1303560444848437E-2</v>
      </c>
      <c r="BQ391" s="25">
        <f>ROUND(BR391,2)</f>
        <v>0.03</v>
      </c>
      <c r="BR391" s="30">
        <f>10^((1/BR387)*(LOG(((BO387-BP387)/(50-BP387)-1),10)-BR387*LOG((1/(10^(-BQ387))),10)))*1000000</f>
        <v>3.2025627394796675E-2</v>
      </c>
      <c r="BS391" s="19"/>
      <c r="BT391" s="19"/>
      <c r="BU391" s="23"/>
      <c r="BV391" s="23"/>
      <c r="BW391" s="23"/>
      <c r="BX391" s="23"/>
      <c r="BY391" s="23"/>
      <c r="BZ391" s="23"/>
    </row>
    <row r="392" spans="58:78">
      <c r="BF392" s="19"/>
      <c r="BG392" s="28" t="s">
        <v>30</v>
      </c>
      <c r="BH392" s="27">
        <v>2.9263831732967534E-2</v>
      </c>
      <c r="BI392" s="20">
        <f t="shared" si="19"/>
        <v>2.9263831732967536E-8</v>
      </c>
      <c r="BJ392" s="43">
        <v>48.016675478408331</v>
      </c>
      <c r="BK392" s="25">
        <f>BP387+((BO387-BP387)/(1+POWER((BI392)/POWER(10,-BQ387),BR387)))</f>
        <v>41.479897777890692</v>
      </c>
      <c r="BL392" s="25">
        <f t="shared" si="20"/>
        <v>-6.5367777005176393</v>
      </c>
      <c r="BM392" s="24">
        <f t="shared" si="21"/>
        <v>42.729462705984673</v>
      </c>
      <c r="BN392" s="19"/>
      <c r="BO392" s="29"/>
      <c r="BP392" s="25"/>
      <c r="BQ392" s="19"/>
      <c r="BR392" s="19"/>
      <c r="BS392" s="19"/>
      <c r="BT392" s="19"/>
      <c r="BU392" s="23"/>
      <c r="BV392" s="23"/>
      <c r="BW392" s="23"/>
      <c r="BX392" s="23"/>
      <c r="BY392" s="23"/>
      <c r="BZ392" s="23"/>
    </row>
    <row r="393" spans="58:78">
      <c r="BF393" s="19"/>
      <c r="BG393" s="28" t="s">
        <v>30</v>
      </c>
      <c r="BH393" s="27">
        <v>1.9509221155311691E-2</v>
      </c>
      <c r="BI393" s="20">
        <f t="shared" si="19"/>
        <v>1.950922115531169E-8</v>
      </c>
      <c r="BJ393" s="43">
        <v>5.4356908570287743</v>
      </c>
      <c r="BK393" s="25">
        <f>BP387+((BO387-BP387)/(1+POWER((BI393)/POWER(10,-BQ387),BR387)))</f>
        <v>12.707150223777617</v>
      </c>
      <c r="BL393" s="25">
        <f t="shared" si="20"/>
        <v>7.271459366748843</v>
      </c>
      <c r="BM393" s="24">
        <f t="shared" si="21"/>
        <v>52.874121322279485</v>
      </c>
      <c r="BN393" s="19"/>
      <c r="BO393" s="19"/>
      <c r="BP393" s="19"/>
      <c r="BQ393" s="19"/>
      <c r="BR393" s="19"/>
      <c r="BS393" s="19"/>
      <c r="BT393" s="19"/>
      <c r="BU393" s="23"/>
      <c r="BV393" s="23"/>
      <c r="BW393" s="23"/>
      <c r="BX393" s="23"/>
      <c r="BY393" s="23"/>
      <c r="BZ393" s="23"/>
    </row>
    <row r="394" spans="58:78">
      <c r="BF394" s="19"/>
      <c r="BG394" s="28" t="s">
        <v>30</v>
      </c>
      <c r="BH394" s="27">
        <v>0</v>
      </c>
      <c r="BI394" s="20">
        <f t="shared" si="19"/>
        <v>0</v>
      </c>
      <c r="BJ394" s="43">
        <v>0</v>
      </c>
      <c r="BK394" s="25">
        <f>BP387+((BO387-BP387)/(1+POWER((BI394)/POWER(10,-BQ387),BR387)))</f>
        <v>0</v>
      </c>
      <c r="BL394" s="25">
        <f t="shared" si="20"/>
        <v>0</v>
      </c>
      <c r="BM394" s="24">
        <f t="shared" si="21"/>
        <v>0</v>
      </c>
      <c r="BN394" s="19"/>
      <c r="BO394" s="19"/>
      <c r="BP394" s="19"/>
      <c r="BQ394" s="19"/>
      <c r="BR394" s="19"/>
      <c r="BS394" s="19"/>
      <c r="BT394" s="19"/>
      <c r="BU394" s="23"/>
      <c r="BV394" s="23"/>
      <c r="BW394" s="23"/>
      <c r="BX394" s="23"/>
      <c r="BY394" s="23"/>
      <c r="BZ394" s="23"/>
    </row>
    <row r="395" spans="58:78">
      <c r="BF395" s="19"/>
      <c r="BG395" s="19"/>
      <c r="BH395" s="19"/>
      <c r="BI395" s="19"/>
      <c r="BJ395" s="22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</row>
    <row r="396" spans="58:78">
      <c r="BF396" s="19"/>
      <c r="BG396" s="19"/>
      <c r="BH396" s="19"/>
      <c r="BI396" s="19"/>
      <c r="BJ396" s="20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</row>
    <row r="397" spans="58:78">
      <c r="BF397" s="19"/>
      <c r="BG397" s="19"/>
      <c r="BH397" s="19"/>
      <c r="BI397" s="19"/>
      <c r="BJ397" s="20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</row>
    <row r="398" spans="58:78">
      <c r="BF398" s="19"/>
      <c r="BG398" s="19"/>
      <c r="BH398" s="19"/>
      <c r="BI398" s="19"/>
      <c r="BJ398" s="20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</row>
    <row r="399" spans="58:78">
      <c r="BF399" s="19"/>
      <c r="BG399" s="19"/>
      <c r="BH399" s="19"/>
      <c r="BI399" s="19"/>
      <c r="BJ399" s="20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</row>
    <row r="400" spans="58:78">
      <c r="BF400" s="19"/>
      <c r="BG400" s="19"/>
      <c r="BH400" s="19"/>
      <c r="BI400" s="21"/>
      <c r="BJ400" s="20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</row>
    <row r="401" spans="58:78">
      <c r="BF401" s="19"/>
      <c r="BG401" s="39"/>
      <c r="BH401" s="39"/>
      <c r="BI401" s="39"/>
      <c r="BJ401" s="38" t="s">
        <v>46</v>
      </c>
      <c r="BK401" s="39"/>
      <c r="BL401" s="39"/>
      <c r="BM401" s="3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</row>
    <row r="402" spans="58:78">
      <c r="BF402" s="40" t="s">
        <v>69</v>
      </c>
      <c r="BG402" s="39" t="s">
        <v>44</v>
      </c>
      <c r="BH402" s="38" t="s">
        <v>43</v>
      </c>
      <c r="BI402" s="38" t="s">
        <v>42</v>
      </c>
      <c r="BJ402" s="38" t="s">
        <v>41</v>
      </c>
      <c r="BK402" s="38" t="s">
        <v>40</v>
      </c>
      <c r="BL402" s="38" t="s">
        <v>39</v>
      </c>
      <c r="BM402" s="38" t="s">
        <v>38</v>
      </c>
      <c r="BN402" s="19"/>
      <c r="BO402" s="19"/>
      <c r="BP402" s="19"/>
      <c r="BQ402" s="19"/>
      <c r="BR402" s="19"/>
      <c r="BS402" s="19"/>
      <c r="BT402" s="20"/>
      <c r="BU402" s="19"/>
      <c r="BV402" s="19"/>
      <c r="BW402" s="19"/>
      <c r="BX402" s="19"/>
      <c r="BY402" s="19"/>
      <c r="BZ402" s="19"/>
    </row>
    <row r="403" spans="58:78">
      <c r="BF403" s="19"/>
      <c r="BG403" s="28" t="s">
        <v>30</v>
      </c>
      <c r="BH403" s="27">
        <v>0.5</v>
      </c>
      <c r="BI403" s="20">
        <f t="shared" ref="BI403:BI412" si="22">+BH403/1000000</f>
        <v>4.9999999999999998E-7</v>
      </c>
      <c r="BJ403" s="43">
        <v>95.200004232338145</v>
      </c>
      <c r="BK403" s="25">
        <f>BP405+((BO405-BP405)/(1+POWER((BI403)/POWER(10,-BQ405),BR405)))</f>
        <v>95.760879469280397</v>
      </c>
      <c r="BL403" s="25">
        <f t="shared" ref="BL403:BL412" si="23">BK403-BJ403</f>
        <v>0.56087523694225183</v>
      </c>
      <c r="BM403" s="24">
        <f t="shared" ref="BM403:BM412" si="24">BL403^2</f>
        <v>0.31458103141502713</v>
      </c>
      <c r="BN403" s="19"/>
      <c r="BO403" s="19"/>
      <c r="BP403" s="19"/>
      <c r="BQ403" s="19"/>
      <c r="BR403" s="19"/>
      <c r="BS403" s="19"/>
      <c r="BT403" s="19"/>
      <c r="BU403" s="23"/>
      <c r="BV403" s="23"/>
      <c r="BW403" s="23"/>
      <c r="BX403" s="23"/>
      <c r="BY403" s="23"/>
      <c r="BZ403" s="23"/>
    </row>
    <row r="404" spans="58:78">
      <c r="BF404" s="19"/>
      <c r="BG404" s="28" t="s">
        <v>30</v>
      </c>
      <c r="BH404" s="27">
        <v>0.33333333333333331</v>
      </c>
      <c r="BI404" s="20">
        <f t="shared" si="22"/>
        <v>3.333333333333333E-7</v>
      </c>
      <c r="BJ404" s="43">
        <v>95.315437032486656</v>
      </c>
      <c r="BK404" s="25">
        <f>BP405+((BO405-BP405)/(1+POWER((BI404)/POWER(10,-BQ405),BR405)))</f>
        <v>95.300162176508607</v>
      </c>
      <c r="BL404" s="25">
        <f t="shared" si="23"/>
        <v>-1.5274855978049118E-2</v>
      </c>
      <c r="BM404" s="24">
        <f t="shared" si="24"/>
        <v>2.3332122515014287E-4</v>
      </c>
      <c r="BN404" s="19"/>
      <c r="BO404" s="20" t="s">
        <v>37</v>
      </c>
      <c r="BP404" s="20" t="s">
        <v>36</v>
      </c>
      <c r="BQ404" s="37" t="s">
        <v>35</v>
      </c>
      <c r="BR404" s="20" t="s">
        <v>34</v>
      </c>
      <c r="BS404" s="19"/>
      <c r="BT404" s="19"/>
      <c r="BU404" s="23"/>
      <c r="BV404" s="23"/>
      <c r="BW404" s="23"/>
      <c r="BX404" s="23"/>
      <c r="BY404" s="23"/>
      <c r="BZ404" s="23"/>
    </row>
    <row r="405" spans="58:78">
      <c r="BF405" s="19"/>
      <c r="BG405" s="28" t="s">
        <v>30</v>
      </c>
      <c r="BH405" s="27">
        <v>0.22222222222222221</v>
      </c>
      <c r="BI405" s="20">
        <f t="shared" si="22"/>
        <v>2.2222222222222222E-7</v>
      </c>
      <c r="BJ405" s="43">
        <v>95.057960083232103</v>
      </c>
      <c r="BK405" s="25">
        <f>BP405+((BO405-BP405)/(1+POWER((BI405)/POWER(10,-BQ405),BR405)))</f>
        <v>94.267191620193898</v>
      </c>
      <c r="BL405" s="25">
        <f t="shared" si="23"/>
        <v>-0.79076846303820503</v>
      </c>
      <c r="BM405" s="24">
        <f t="shared" si="24"/>
        <v>0.62531476213580506</v>
      </c>
      <c r="BN405" s="19"/>
      <c r="BO405" s="19">
        <v>0</v>
      </c>
      <c r="BP405" s="36">
        <v>96.124605383498306</v>
      </c>
      <c r="BQ405" s="19">
        <v>7.4932996391703801</v>
      </c>
      <c r="BR405" s="19">
        <v>2.0300893300636949</v>
      </c>
      <c r="BS405" s="19"/>
      <c r="BT405" s="19"/>
      <c r="BU405" s="23"/>
      <c r="BV405" s="23"/>
      <c r="BW405" s="23"/>
      <c r="BX405" s="23"/>
      <c r="BY405" s="23"/>
      <c r="BZ405" s="23"/>
    </row>
    <row r="406" spans="58:78">
      <c r="BF406" s="19"/>
      <c r="BG406" s="28" t="s">
        <v>30</v>
      </c>
      <c r="BH406" s="27">
        <v>0.14814814814814814</v>
      </c>
      <c r="BI406" s="20">
        <f t="shared" si="22"/>
        <v>1.4814814814814815E-7</v>
      </c>
      <c r="BJ406" s="43">
        <v>91.869680090991565</v>
      </c>
      <c r="BK406" s="25">
        <f>BP405+((BO405-BP405)/(1+POWER((BI406)/POWER(10,-BQ405),BR405)))</f>
        <v>91.996048706025149</v>
      </c>
      <c r="BL406" s="25">
        <f t="shared" si="23"/>
        <v>0.12636861503358432</v>
      </c>
      <c r="BM406" s="24">
        <f t="shared" si="24"/>
        <v>1.5969026865506233E-2</v>
      </c>
      <c r="BN406" s="19"/>
      <c r="BO406" s="19"/>
      <c r="BP406" s="19"/>
      <c r="BQ406" s="19"/>
      <c r="BR406" s="19"/>
      <c r="BS406" s="19"/>
      <c r="BT406" s="19"/>
      <c r="BU406" s="23"/>
      <c r="BV406" s="23"/>
      <c r="BW406" s="23"/>
      <c r="BX406" s="23"/>
      <c r="BY406" s="23"/>
      <c r="BZ406" s="23"/>
    </row>
    <row r="407" spans="58:78" ht="15.75" thickBot="1">
      <c r="BF407" s="19"/>
      <c r="BG407" s="28" t="s">
        <v>30</v>
      </c>
      <c r="BH407" s="27">
        <v>9.8765432098765427E-2</v>
      </c>
      <c r="BI407" s="20">
        <f t="shared" si="22"/>
        <v>9.8765432098765421E-8</v>
      </c>
      <c r="BJ407" s="43">
        <v>87.589529516201452</v>
      </c>
      <c r="BK407" s="25">
        <f>BP405+((BO405-BP405)/(1+POWER((BI407)/POWER(10,-BQ405),BR405)))</f>
        <v>87.210479980771495</v>
      </c>
      <c r="BL407" s="25">
        <f t="shared" si="23"/>
        <v>-0.37904953542995656</v>
      </c>
      <c r="BM407" s="24">
        <f t="shared" si="24"/>
        <v>0.14367855030966589</v>
      </c>
      <c r="BN407" s="19"/>
      <c r="BO407" s="35" t="s">
        <v>33</v>
      </c>
      <c r="BP407" s="34">
        <f>SUM(BM403:BM412)</f>
        <v>15.319027587309407</v>
      </c>
      <c r="BQ407" s="19"/>
      <c r="BR407" s="19"/>
      <c r="BS407" s="19"/>
      <c r="BT407" s="19"/>
      <c r="BU407" s="23"/>
      <c r="BV407" s="23"/>
      <c r="BW407" s="23"/>
      <c r="BX407" s="23"/>
      <c r="BY407" s="23"/>
      <c r="BZ407" s="23"/>
    </row>
    <row r="408" spans="58:78">
      <c r="BF408" s="19"/>
      <c r="BG408" s="28" t="s">
        <v>30</v>
      </c>
      <c r="BH408" s="27">
        <v>6.5843621399176946E-2</v>
      </c>
      <c r="BI408" s="20">
        <f t="shared" si="22"/>
        <v>6.5843621399176948E-8</v>
      </c>
      <c r="BJ408" s="43">
        <v>77.753678776818418</v>
      </c>
      <c r="BK408" s="25">
        <f>BP405+((BO405-BP405)/(1+POWER((BI408)/POWER(10,-BQ405),BR405)))</f>
        <v>77.97231340499431</v>
      </c>
      <c r="BL408" s="25">
        <f t="shared" si="23"/>
        <v>0.21863462817589152</v>
      </c>
      <c r="BM408" s="24">
        <f t="shared" si="24"/>
        <v>4.7801100637610339E-2</v>
      </c>
      <c r="BN408" s="19"/>
      <c r="BO408" s="19"/>
      <c r="BP408" s="19"/>
      <c r="BQ408" s="19"/>
      <c r="BR408" s="33" t="s">
        <v>32</v>
      </c>
      <c r="BS408" s="19"/>
      <c r="BT408" s="19"/>
      <c r="BU408" s="23"/>
      <c r="BV408" s="23"/>
      <c r="BW408" s="23"/>
      <c r="BX408" s="23"/>
      <c r="BY408" s="23"/>
      <c r="BZ408" s="23"/>
    </row>
    <row r="409" spans="58:78" ht="15.75" thickBot="1">
      <c r="BF409" s="19"/>
      <c r="BG409" s="28" t="s">
        <v>30</v>
      </c>
      <c r="BH409" s="27">
        <v>4.38957475994513E-2</v>
      </c>
      <c r="BI409" s="20">
        <f t="shared" si="22"/>
        <v>4.3895747599451298E-8</v>
      </c>
      <c r="BJ409" s="43">
        <v>61.07196075115553</v>
      </c>
      <c r="BK409" s="25">
        <f>BP405+((BO405-BP405)/(1+POWER((BI409)/POWER(10,-BQ405),BR405)))</f>
        <v>62.816708513479</v>
      </c>
      <c r="BL409" s="25">
        <f t="shared" si="23"/>
        <v>1.7447477623234704</v>
      </c>
      <c r="BM409" s="24">
        <f t="shared" si="24"/>
        <v>3.0441447541327573</v>
      </c>
      <c r="BN409" s="19"/>
      <c r="BO409" s="32" t="s">
        <v>31</v>
      </c>
      <c r="BP409" s="31">
        <f>POWER(10,-BQ405)*1000000</f>
        <v>3.2114440553392416E-2</v>
      </c>
      <c r="BQ409" s="25">
        <f>ROUND(BR409,2)</f>
        <v>0.03</v>
      </c>
      <c r="BR409" s="30">
        <f>10^((1/BR405)*(LOG(((BO405-BP405)/(50-BP405)-1),10)-BR405*LOG((1/(10^(-BQ405))),10)))*1000000</f>
        <v>3.3416378012581696E-2</v>
      </c>
      <c r="BS409" s="19"/>
      <c r="BT409" s="19"/>
      <c r="BU409" s="23"/>
      <c r="BV409" s="23"/>
      <c r="BW409" s="23"/>
      <c r="BX409" s="23"/>
      <c r="BY409" s="23"/>
      <c r="BZ409" s="23"/>
    </row>
    <row r="410" spans="58:78">
      <c r="BF410" s="19"/>
      <c r="BG410" s="28" t="s">
        <v>30</v>
      </c>
      <c r="BH410" s="27">
        <v>2.9263831732967534E-2</v>
      </c>
      <c r="BI410" s="20">
        <f t="shared" si="22"/>
        <v>2.9263831732967536E-8</v>
      </c>
      <c r="BJ410" s="43">
        <v>46.429004667967391</v>
      </c>
      <c r="BK410" s="25">
        <f>BP405+((BO405-BP405)/(1+POWER((BI410)/POWER(10,-BQ405),BR405)))</f>
        <v>43.540941857299806</v>
      </c>
      <c r="BL410" s="25">
        <f t="shared" si="23"/>
        <v>-2.8880628106675843</v>
      </c>
      <c r="BM410" s="24">
        <f t="shared" si="24"/>
        <v>8.3409067983611465</v>
      </c>
      <c r="BN410" s="19"/>
      <c r="BO410" s="29"/>
      <c r="BP410" s="25"/>
      <c r="BQ410" s="19"/>
      <c r="BR410" s="19"/>
      <c r="BS410" s="19"/>
      <c r="BT410" s="19"/>
      <c r="BU410" s="23"/>
      <c r="BV410" s="23"/>
      <c r="BW410" s="23"/>
      <c r="BX410" s="23"/>
      <c r="BY410" s="23"/>
      <c r="BZ410" s="23"/>
    </row>
    <row r="411" spans="58:78">
      <c r="BF411" s="19"/>
      <c r="BG411" s="28" t="s">
        <v>30</v>
      </c>
      <c r="BH411" s="27">
        <v>1.9509221155311691E-2</v>
      </c>
      <c r="BI411" s="20">
        <f t="shared" si="22"/>
        <v>1.950922115531169E-8</v>
      </c>
      <c r="BJ411" s="43">
        <v>23.95959236208326</v>
      </c>
      <c r="BK411" s="25">
        <f>BP405+((BO405-BP405)/(1+POWER((BI411)/POWER(10,-BQ405),BR405)))</f>
        <v>25.628843164756944</v>
      </c>
      <c r="BL411" s="25">
        <f t="shared" si="23"/>
        <v>1.6692508026736839</v>
      </c>
      <c r="BM411" s="24">
        <f t="shared" si="24"/>
        <v>2.7863982422267379</v>
      </c>
      <c r="BN411" s="19"/>
      <c r="BO411" s="19"/>
      <c r="BP411" s="19"/>
      <c r="BQ411" s="19"/>
      <c r="BR411" s="19"/>
      <c r="BS411" s="19"/>
      <c r="BT411" s="19"/>
      <c r="BU411" s="23"/>
      <c r="BV411" s="23"/>
      <c r="BW411" s="23"/>
      <c r="BX411" s="23"/>
      <c r="BY411" s="23"/>
      <c r="BZ411" s="23"/>
    </row>
    <row r="412" spans="58:78">
      <c r="BF412" s="19"/>
      <c r="BG412" s="28" t="s">
        <v>30</v>
      </c>
      <c r="BH412" s="27">
        <v>0</v>
      </c>
      <c r="BI412" s="20">
        <f t="shared" si="22"/>
        <v>0</v>
      </c>
      <c r="BJ412" s="43">
        <v>0</v>
      </c>
      <c r="BK412" s="25">
        <f>BP405+((BO405-BP405)/(1+POWER((BI412)/POWER(10,-BQ405),BR405)))</f>
        <v>0</v>
      </c>
      <c r="BL412" s="25">
        <f t="shared" si="23"/>
        <v>0</v>
      </c>
      <c r="BM412" s="24">
        <f t="shared" si="24"/>
        <v>0</v>
      </c>
      <c r="BN412" s="19"/>
      <c r="BO412" s="19"/>
      <c r="BP412" s="19"/>
      <c r="BQ412" s="19"/>
      <c r="BR412" s="19"/>
      <c r="BS412" s="19"/>
      <c r="BT412" s="19"/>
      <c r="BU412" s="23"/>
      <c r="BV412" s="23"/>
      <c r="BW412" s="23"/>
      <c r="BX412" s="23"/>
      <c r="BY412" s="23"/>
      <c r="BZ412" s="23"/>
    </row>
    <row r="413" spans="58:78">
      <c r="BF413" s="19"/>
      <c r="BG413" s="19"/>
      <c r="BH413" s="19"/>
      <c r="BI413" s="19"/>
      <c r="BJ413" s="22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</row>
    <row r="414" spans="58:78">
      <c r="BF414" s="19"/>
      <c r="BG414" s="19"/>
      <c r="BH414" s="19"/>
      <c r="BI414" s="19"/>
      <c r="BJ414" s="20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</row>
    <row r="415" spans="58:78">
      <c r="BF415" s="19"/>
      <c r="BG415" s="19"/>
      <c r="BH415" s="19"/>
      <c r="BI415" s="19"/>
      <c r="BJ415" s="20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</row>
    <row r="416" spans="58:78">
      <c r="BF416" s="19"/>
      <c r="BG416" s="19"/>
      <c r="BH416" s="19"/>
      <c r="BI416" s="19"/>
      <c r="BJ416" s="20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</row>
    <row r="417" spans="58:78">
      <c r="BF417" s="19"/>
      <c r="BG417" s="19"/>
      <c r="BH417" s="19"/>
      <c r="BI417" s="19"/>
      <c r="BJ417" s="20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</row>
    <row r="418" spans="58:78">
      <c r="BF418" s="19"/>
      <c r="BG418" s="19"/>
      <c r="BH418" s="19"/>
      <c r="BI418" s="21"/>
      <c r="BJ418" s="20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</row>
    <row r="419" spans="58:78">
      <c r="BF419" s="19"/>
      <c r="BG419" s="39"/>
      <c r="BH419" s="39"/>
      <c r="BI419" s="39"/>
      <c r="BJ419" s="38" t="s">
        <v>46</v>
      </c>
      <c r="BK419" s="39"/>
      <c r="BL419" s="39"/>
      <c r="BM419" s="3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</row>
    <row r="420" spans="58:78">
      <c r="BF420" s="40" t="s">
        <v>91</v>
      </c>
      <c r="BG420" s="39" t="s">
        <v>44</v>
      </c>
      <c r="BH420" s="38" t="s">
        <v>43</v>
      </c>
      <c r="BI420" s="38" t="s">
        <v>42</v>
      </c>
      <c r="BJ420" s="38" t="s">
        <v>41</v>
      </c>
      <c r="BK420" s="38" t="s">
        <v>40</v>
      </c>
      <c r="BL420" s="38" t="s">
        <v>39</v>
      </c>
      <c r="BM420" s="38" t="s">
        <v>38</v>
      </c>
      <c r="BN420" s="19"/>
      <c r="BO420" s="19"/>
      <c r="BP420" s="19"/>
      <c r="BQ420" s="19"/>
      <c r="BR420" s="19"/>
      <c r="BS420" s="19"/>
      <c r="BT420" s="20"/>
      <c r="BU420" s="19"/>
      <c r="BV420" s="19"/>
      <c r="BW420" s="19"/>
      <c r="BX420" s="19"/>
      <c r="BY420" s="19"/>
      <c r="BZ420" s="19"/>
    </row>
    <row r="421" spans="58:78">
      <c r="BF421" s="19"/>
      <c r="BG421" s="28" t="s">
        <v>30</v>
      </c>
      <c r="BH421" s="27">
        <v>0.5</v>
      </c>
      <c r="BI421" s="20">
        <f t="shared" ref="BI421:BI430" si="25">+BH421/1000000</f>
        <v>4.9999999999999998E-7</v>
      </c>
      <c r="BJ421" s="43">
        <v>97.225070658268208</v>
      </c>
      <c r="BK421" s="25">
        <f>BP423+((BO423-BP423)/(1+POWER((BI421)/POWER(10,-BQ423),BR423)))</f>
        <v>97.442309881882323</v>
      </c>
      <c r="BL421" s="25">
        <f t="shared" ref="BL421:BL430" si="26">BK421-BJ421</f>
        <v>0.21723922361411496</v>
      </c>
      <c r="BM421" s="24">
        <f t="shared" ref="BM421:BM430" si="27">BL421^2</f>
        <v>4.7192880276463442E-2</v>
      </c>
      <c r="BN421" s="19"/>
      <c r="BO421" s="19"/>
      <c r="BP421" s="19"/>
      <c r="BQ421" s="19"/>
      <c r="BR421" s="19"/>
      <c r="BS421" s="19"/>
      <c r="BT421" s="19"/>
      <c r="BU421" s="23"/>
      <c r="BV421" s="23"/>
      <c r="BW421" s="23"/>
      <c r="BX421" s="23"/>
      <c r="BY421" s="23"/>
      <c r="BZ421" s="23"/>
    </row>
    <row r="422" spans="58:78">
      <c r="BF422" s="19"/>
      <c r="BG422" s="28" t="s">
        <v>30</v>
      </c>
      <c r="BH422" s="27">
        <v>0.33333333333333331</v>
      </c>
      <c r="BI422" s="20">
        <f t="shared" si="25"/>
        <v>3.333333333333333E-7</v>
      </c>
      <c r="BJ422" s="43">
        <v>96.991281822752242</v>
      </c>
      <c r="BK422" s="25">
        <f>BP423+((BO423-BP423)/(1+POWER((BI422)/POWER(10,-BQ423),BR423)))</f>
        <v>97.329301720607646</v>
      </c>
      <c r="BL422" s="25">
        <f t="shared" si="26"/>
        <v>0.33801989785540343</v>
      </c>
      <c r="BM422" s="24">
        <f t="shared" si="27"/>
        <v>0.11425745134617736</v>
      </c>
      <c r="BN422" s="19"/>
      <c r="BO422" s="20" t="s">
        <v>37</v>
      </c>
      <c r="BP422" s="20" t="s">
        <v>36</v>
      </c>
      <c r="BQ422" s="37" t="s">
        <v>35</v>
      </c>
      <c r="BR422" s="20" t="s">
        <v>34</v>
      </c>
      <c r="BS422" s="19"/>
      <c r="BT422" s="19"/>
      <c r="BU422" s="23"/>
      <c r="BV422" s="23"/>
      <c r="BW422" s="23"/>
      <c r="BX422" s="23"/>
      <c r="BY422" s="23"/>
      <c r="BZ422" s="23"/>
    </row>
    <row r="423" spans="58:78">
      <c r="BF423" s="19"/>
      <c r="BG423" s="28" t="s">
        <v>30</v>
      </c>
      <c r="BH423" s="27">
        <v>0.22222222222222221</v>
      </c>
      <c r="BI423" s="20">
        <f t="shared" si="25"/>
        <v>2.2222222222222222E-7</v>
      </c>
      <c r="BJ423" s="43">
        <v>96.987669823870419</v>
      </c>
      <c r="BK423" s="25">
        <f>BP423+((BO423-BP423)/(1+POWER((BI423)/POWER(10,-BQ423),BR423)))</f>
        <v>96.952501104559232</v>
      </c>
      <c r="BL423" s="25">
        <f t="shared" si="26"/>
        <v>-3.5168719311187147E-2</v>
      </c>
      <c r="BM423" s="24">
        <f t="shared" si="27"/>
        <v>1.2368388179890676E-3</v>
      </c>
      <c r="BN423" s="19"/>
      <c r="BO423" s="19">
        <v>0</v>
      </c>
      <c r="BP423" s="36">
        <v>97.490455079863167</v>
      </c>
      <c r="BQ423" s="19">
        <v>7.4095651582788298</v>
      </c>
      <c r="BR423" s="19">
        <v>2.9824895997717311</v>
      </c>
      <c r="BS423" s="19"/>
      <c r="BT423" s="19"/>
      <c r="BU423" s="23"/>
      <c r="BV423" s="23"/>
      <c r="BW423" s="23"/>
      <c r="BX423" s="23"/>
      <c r="BY423" s="23"/>
      <c r="BZ423" s="23"/>
    </row>
    <row r="424" spans="58:78">
      <c r="BF424" s="19"/>
      <c r="BG424" s="28" t="s">
        <v>30</v>
      </c>
      <c r="BH424" s="27">
        <v>0.14814814814814814</v>
      </c>
      <c r="BI424" s="20">
        <f t="shared" si="25"/>
        <v>1.4814814814814815E-7</v>
      </c>
      <c r="BJ424" s="43">
        <v>95.902756535638218</v>
      </c>
      <c r="BK424" s="25">
        <f>BP423+((BO423-BP423)/(1+POWER((BI424)/POWER(10,-BQ423),BR423)))</f>
        <v>95.710793722220558</v>
      </c>
      <c r="BL424" s="25">
        <f t="shared" si="26"/>
        <v>-0.19196281341766053</v>
      </c>
      <c r="BM424" s="24">
        <f t="shared" si="27"/>
        <v>3.6849721735223551E-2</v>
      </c>
      <c r="BN424" s="19"/>
      <c r="BO424" s="19"/>
      <c r="BP424" s="19"/>
      <c r="BQ424" s="19"/>
      <c r="BR424" s="19"/>
      <c r="BS424" s="19"/>
      <c r="BT424" s="19"/>
      <c r="BU424" s="23"/>
      <c r="BV424" s="23"/>
      <c r="BW424" s="23"/>
      <c r="BX424" s="23"/>
      <c r="BY424" s="23"/>
      <c r="BZ424" s="23"/>
    </row>
    <row r="425" spans="58:78" ht="15.75" thickBot="1">
      <c r="BF425" s="19"/>
      <c r="BG425" s="28" t="s">
        <v>30</v>
      </c>
      <c r="BH425" s="27">
        <v>9.8765432098765427E-2</v>
      </c>
      <c r="BI425" s="20">
        <f t="shared" si="25"/>
        <v>9.8765432098765421E-8</v>
      </c>
      <c r="BJ425" s="43">
        <v>91.78723958539824</v>
      </c>
      <c r="BK425" s="25">
        <f>BP423+((BO423-BP423)/(1+POWER((BI425)/POWER(10,-BQ423),BR423)))</f>
        <v>91.77202126962122</v>
      </c>
      <c r="BL425" s="25">
        <f t="shared" si="26"/>
        <v>-1.5218315777019598E-2</v>
      </c>
      <c r="BM425" s="24">
        <f t="shared" si="27"/>
        <v>2.3159713508908361E-4</v>
      </c>
      <c r="BN425" s="19"/>
      <c r="BO425" s="35" t="s">
        <v>33</v>
      </c>
      <c r="BP425" s="34">
        <f>SUM(BM421:BM430)</f>
        <v>13.122593832235054</v>
      </c>
      <c r="BQ425" s="19"/>
      <c r="BR425" s="19"/>
      <c r="BS425" s="19"/>
      <c r="BT425" s="19"/>
      <c r="BU425" s="23"/>
      <c r="BV425" s="23"/>
      <c r="BW425" s="23"/>
      <c r="BX425" s="23"/>
      <c r="BY425" s="23"/>
      <c r="BZ425" s="23"/>
    </row>
    <row r="426" spans="58:78">
      <c r="BF426" s="19"/>
      <c r="BG426" s="28" t="s">
        <v>30</v>
      </c>
      <c r="BH426" s="27">
        <v>6.5843621399176946E-2</v>
      </c>
      <c r="BI426" s="20">
        <f t="shared" si="25"/>
        <v>6.5843621399176948E-8</v>
      </c>
      <c r="BJ426" s="43">
        <v>81.92887375071129</v>
      </c>
      <c r="BK426" s="25">
        <f>BP423+((BO423-BP423)/(1+POWER((BI426)/POWER(10,-BQ423),BR423)))</f>
        <v>80.649753037172147</v>
      </c>
      <c r="BL426" s="25">
        <f t="shared" si="26"/>
        <v>-1.2791207135391431</v>
      </c>
      <c r="BM426" s="24">
        <f t="shared" si="27"/>
        <v>1.6361497998048866</v>
      </c>
      <c r="BN426" s="19"/>
      <c r="BO426" s="19"/>
      <c r="BP426" s="19"/>
      <c r="BQ426" s="19"/>
      <c r="BR426" s="33" t="s">
        <v>32</v>
      </c>
      <c r="BS426" s="19"/>
      <c r="BT426" s="19"/>
      <c r="BU426" s="23"/>
      <c r="BV426" s="23"/>
      <c r="BW426" s="23"/>
      <c r="BX426" s="23"/>
      <c r="BY426" s="23"/>
      <c r="BZ426" s="23"/>
    </row>
    <row r="427" spans="58:78" ht="15.75" thickBot="1">
      <c r="BF427" s="19"/>
      <c r="BG427" s="28" t="s">
        <v>30</v>
      </c>
      <c r="BH427" s="27">
        <v>4.38957475994513E-2</v>
      </c>
      <c r="BI427" s="20">
        <f t="shared" si="25"/>
        <v>4.3895747599451298E-8</v>
      </c>
      <c r="BJ427" s="43">
        <v>55.229875079390048</v>
      </c>
      <c r="BK427" s="25">
        <f>BP423+((BO423-BP423)/(1+POWER((BI427)/POWER(10,-BQ423),BR423)))</f>
        <v>57.355511534375829</v>
      </c>
      <c r="BL427" s="25">
        <f t="shared" si="26"/>
        <v>2.1256364549857807</v>
      </c>
      <c r="BM427" s="24">
        <f t="shared" si="27"/>
        <v>4.5183303387645166</v>
      </c>
      <c r="BN427" s="19"/>
      <c r="BO427" s="32" t="s">
        <v>31</v>
      </c>
      <c r="BP427" s="31">
        <f>POWER(10,-BQ423)*1000000</f>
        <v>3.8943487543964296E-2</v>
      </c>
      <c r="BQ427" s="25">
        <f>ROUND(BR427,2)</f>
        <v>0.04</v>
      </c>
      <c r="BR427" s="30">
        <f>10^((1/BR423)*(LOG(((BO423-BP423)/(50-BP423)-1),10)-BR423*LOG((1/(10^(-BQ423))),10)))*1000000</f>
        <v>3.9621705500113867E-2</v>
      </c>
      <c r="BS427" s="19"/>
      <c r="BT427" s="19"/>
      <c r="BU427" s="23"/>
      <c r="BV427" s="23"/>
      <c r="BW427" s="23"/>
      <c r="BX427" s="23"/>
      <c r="BY427" s="23"/>
      <c r="BZ427" s="23"/>
    </row>
    <row r="428" spans="58:78">
      <c r="BF428" s="19"/>
      <c r="BG428" s="28" t="s">
        <v>30</v>
      </c>
      <c r="BH428" s="27">
        <v>2.9263831732967534E-2</v>
      </c>
      <c r="BI428" s="20">
        <f t="shared" si="25"/>
        <v>2.9263831732967536E-8</v>
      </c>
      <c r="BJ428" s="43">
        <v>31.363062938275419</v>
      </c>
      <c r="BK428" s="25">
        <f>BP423+((BO423-BP423)/(1+POWER((BI428)/POWER(10,-BQ423),BR423)))</f>
        <v>29.145363775638458</v>
      </c>
      <c r="BL428" s="25">
        <f t="shared" si="26"/>
        <v>-2.2176991626369613</v>
      </c>
      <c r="BM428" s="24">
        <f t="shared" si="27"/>
        <v>4.9181895759606791</v>
      </c>
      <c r="BN428" s="19"/>
      <c r="BO428" s="29"/>
      <c r="BP428" s="25"/>
      <c r="BQ428" s="19"/>
      <c r="BR428" s="19"/>
      <c r="BS428" s="19"/>
      <c r="BT428" s="19"/>
      <c r="BU428" s="23"/>
      <c r="BV428" s="23"/>
      <c r="BW428" s="23"/>
      <c r="BX428" s="23"/>
      <c r="BY428" s="23"/>
      <c r="BZ428" s="23"/>
    </row>
    <row r="429" spans="58:78">
      <c r="BF429" s="19"/>
      <c r="BG429" s="28" t="s">
        <v>30</v>
      </c>
      <c r="BH429" s="27">
        <v>1.9509221155311691E-2</v>
      </c>
      <c r="BI429" s="20">
        <f t="shared" si="25"/>
        <v>1.950922115531169E-8</v>
      </c>
      <c r="BJ429" s="43">
        <v>9.6453539550186207</v>
      </c>
      <c r="BK429" s="25">
        <f>BP423+((BO423-BP423)/(1+POWER((BI429)/POWER(10,-BQ423),BR423)))</f>
        <v>11.005558214824489</v>
      </c>
      <c r="BL429" s="25">
        <f t="shared" si="26"/>
        <v>1.3602042598058688</v>
      </c>
      <c r="BM429" s="24">
        <f t="shared" si="27"/>
        <v>1.8501556283940315</v>
      </c>
      <c r="BN429" s="19"/>
      <c r="BO429" s="19"/>
      <c r="BP429" s="19"/>
      <c r="BQ429" s="19"/>
      <c r="BR429" s="19"/>
      <c r="BS429" s="19"/>
      <c r="BT429" s="19"/>
      <c r="BU429" s="23"/>
      <c r="BV429" s="23"/>
      <c r="BW429" s="23"/>
      <c r="BX429" s="23"/>
      <c r="BY429" s="23"/>
      <c r="BZ429" s="23"/>
    </row>
    <row r="430" spans="58:78">
      <c r="BF430" s="19"/>
      <c r="BG430" s="28" t="s">
        <v>30</v>
      </c>
      <c r="BH430" s="27">
        <v>0</v>
      </c>
      <c r="BI430" s="20">
        <f t="shared" si="25"/>
        <v>0</v>
      </c>
      <c r="BJ430" s="43">
        <v>0</v>
      </c>
      <c r="BK430" s="25">
        <f>BP423+((BO423-BP423)/(1+POWER((BI430)/POWER(10,-BQ423),BR423)))</f>
        <v>0</v>
      </c>
      <c r="BL430" s="25">
        <f t="shared" si="26"/>
        <v>0</v>
      </c>
      <c r="BM430" s="24">
        <f t="shared" si="27"/>
        <v>0</v>
      </c>
      <c r="BN430" s="19"/>
      <c r="BO430" s="19"/>
      <c r="BP430" s="19"/>
      <c r="BQ430" s="19"/>
      <c r="BR430" s="19"/>
      <c r="BS430" s="19"/>
      <c r="BT430" s="19"/>
      <c r="BU430" s="23"/>
      <c r="BV430" s="23"/>
      <c r="BW430" s="23"/>
      <c r="BX430" s="23"/>
      <c r="BY430" s="23"/>
      <c r="BZ430" s="23"/>
    </row>
    <row r="431" spans="58:78">
      <c r="BF431" s="19"/>
      <c r="BG431" s="19"/>
      <c r="BH431" s="19"/>
      <c r="BI431" s="19"/>
      <c r="BJ431" s="22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</row>
    <row r="432" spans="58:78">
      <c r="BF432" s="19"/>
      <c r="BG432" s="19"/>
      <c r="BH432" s="19"/>
      <c r="BI432" s="19"/>
      <c r="BJ432" s="20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</row>
    <row r="433" spans="58:78">
      <c r="BF433" s="19"/>
      <c r="BG433" s="19"/>
      <c r="BH433" s="19"/>
      <c r="BI433" s="19"/>
      <c r="BJ433" s="20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</row>
    <row r="434" spans="58:78">
      <c r="BF434" s="19"/>
      <c r="BG434" s="19"/>
      <c r="BH434" s="19"/>
      <c r="BI434" s="19"/>
      <c r="BJ434" s="20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</row>
    <row r="435" spans="58:78">
      <c r="BF435" s="19"/>
      <c r="BG435" s="19"/>
      <c r="BH435" s="19"/>
      <c r="BI435" s="19"/>
      <c r="BJ435" s="20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</row>
    <row r="436" spans="58:78">
      <c r="BF436" s="19"/>
      <c r="BG436" s="19"/>
      <c r="BH436" s="19"/>
      <c r="BI436" s="21"/>
      <c r="BJ436" s="20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</row>
    <row r="437" spans="58:78">
      <c r="BF437" s="19"/>
      <c r="BG437" s="39"/>
      <c r="BH437" s="39"/>
      <c r="BI437" s="39"/>
      <c r="BJ437" s="38" t="s">
        <v>46</v>
      </c>
      <c r="BK437" s="39"/>
      <c r="BL437" s="39"/>
      <c r="BM437" s="3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19"/>
      <c r="BZ437" s="19"/>
    </row>
    <row r="438" spans="58:78">
      <c r="BF438" s="40" t="s">
        <v>47</v>
      </c>
      <c r="BG438" s="39" t="s">
        <v>44</v>
      </c>
      <c r="BH438" s="38" t="s">
        <v>43</v>
      </c>
      <c r="BI438" s="38" t="s">
        <v>42</v>
      </c>
      <c r="BJ438" s="38" t="s">
        <v>41</v>
      </c>
      <c r="BK438" s="38" t="s">
        <v>40</v>
      </c>
      <c r="BL438" s="38" t="s">
        <v>39</v>
      </c>
      <c r="BM438" s="38" t="s">
        <v>38</v>
      </c>
      <c r="BN438" s="19"/>
      <c r="BO438" s="19"/>
      <c r="BP438" s="19"/>
      <c r="BQ438" s="19"/>
      <c r="BR438" s="19"/>
      <c r="BS438" s="19"/>
      <c r="BT438" s="20"/>
      <c r="BU438" s="19"/>
      <c r="BV438" s="19"/>
      <c r="BW438" s="19"/>
      <c r="BX438" s="19"/>
      <c r="BY438" s="19"/>
      <c r="BZ438" s="19"/>
    </row>
    <row r="439" spans="58:78">
      <c r="BF439" s="19"/>
      <c r="BG439" s="28" t="s">
        <v>30</v>
      </c>
      <c r="BH439" s="27">
        <v>0.5</v>
      </c>
      <c r="BI439" s="20">
        <f t="shared" ref="BI439:BI448" si="28">+BH439/1000000</f>
        <v>4.9999999999999998E-7</v>
      </c>
      <c r="BJ439" s="43">
        <v>96.162425129907191</v>
      </c>
      <c r="BK439" s="25">
        <f>BP441+((BO441-BP441)/(1+POWER((BI439)/POWER(10,-BQ441),BR441)))</f>
        <v>96.694841890178665</v>
      </c>
      <c r="BL439" s="25">
        <f t="shared" ref="BL439:BL448" si="29">BK439-BJ439</f>
        <v>0.53241676027147378</v>
      </c>
      <c r="BM439" s="24">
        <f t="shared" ref="BM439:BM448" si="30">BL439^2</f>
        <v>0.28346760661797199</v>
      </c>
      <c r="BN439" s="19"/>
      <c r="BO439" s="19"/>
      <c r="BP439" s="19"/>
      <c r="BQ439" s="19"/>
      <c r="BR439" s="19"/>
      <c r="BS439" s="19"/>
      <c r="BT439" s="19"/>
      <c r="BU439" s="23"/>
      <c r="BV439" s="23"/>
      <c r="BW439" s="23"/>
      <c r="BX439" s="23"/>
      <c r="BY439" s="23"/>
      <c r="BZ439" s="23"/>
    </row>
    <row r="440" spans="58:78">
      <c r="BF440" s="19"/>
      <c r="BG440" s="28" t="s">
        <v>30</v>
      </c>
      <c r="BH440" s="27">
        <v>0.33333333333333331</v>
      </c>
      <c r="BI440" s="20">
        <f t="shared" si="28"/>
        <v>3.333333333333333E-7</v>
      </c>
      <c r="BJ440" s="43">
        <v>96.035107360178571</v>
      </c>
      <c r="BK440" s="25">
        <f>BP441+((BO441-BP441)/(1+POWER((BI440)/POWER(10,-BQ441),BR441)))</f>
        <v>96.554988280583018</v>
      </c>
      <c r="BL440" s="25">
        <f t="shared" si="29"/>
        <v>0.51988092040444656</v>
      </c>
      <c r="BM440" s="24">
        <f t="shared" si="30"/>
        <v>0.27027617140057447</v>
      </c>
      <c r="BN440" s="19"/>
      <c r="BO440" s="20" t="s">
        <v>37</v>
      </c>
      <c r="BP440" s="20" t="s">
        <v>36</v>
      </c>
      <c r="BQ440" s="37" t="s">
        <v>35</v>
      </c>
      <c r="BR440" s="20" t="s">
        <v>34</v>
      </c>
      <c r="BS440" s="19"/>
      <c r="BT440" s="19"/>
      <c r="BU440" s="23"/>
      <c r="BV440" s="23"/>
      <c r="BW440" s="23"/>
      <c r="BX440" s="23"/>
      <c r="BY440" s="23"/>
      <c r="BZ440" s="23"/>
    </row>
    <row r="441" spans="58:78">
      <c r="BF441" s="19"/>
      <c r="BG441" s="28" t="s">
        <v>30</v>
      </c>
      <c r="BH441" s="27">
        <v>0.22222222222222221</v>
      </c>
      <c r="BI441" s="20">
        <f t="shared" si="28"/>
        <v>2.2222222222222222E-7</v>
      </c>
      <c r="BJ441" s="43">
        <v>96.150120369029167</v>
      </c>
      <c r="BK441" s="25">
        <f>BP441+((BO441-BP441)/(1+POWER((BI441)/POWER(10,-BQ441),BR441)))</f>
        <v>96.18314107165142</v>
      </c>
      <c r="BL441" s="25">
        <f t="shared" si="29"/>
        <v>3.3020702622252429E-2</v>
      </c>
      <c r="BM441" s="24">
        <f t="shared" si="30"/>
        <v>1.0903668016672284E-3</v>
      </c>
      <c r="BN441" s="19"/>
      <c r="BO441" s="19">
        <v>0.31236729243931033</v>
      </c>
      <c r="BP441" s="36">
        <v>96.778629498382074</v>
      </c>
      <c r="BQ441" s="19">
        <v>7.5632781316916242</v>
      </c>
      <c r="BR441" s="19">
        <v>2.4248942754637155</v>
      </c>
      <c r="BS441" s="19"/>
      <c r="BT441" s="19"/>
      <c r="BU441" s="23"/>
      <c r="BV441" s="23"/>
      <c r="BW441" s="23"/>
      <c r="BX441" s="23"/>
      <c r="BY441" s="23"/>
      <c r="BZ441" s="23"/>
    </row>
    <row r="442" spans="58:78">
      <c r="BF442" s="19"/>
      <c r="BG442" s="28" t="s">
        <v>30</v>
      </c>
      <c r="BH442" s="27">
        <v>0.14814814814814814</v>
      </c>
      <c r="BI442" s="20">
        <f t="shared" si="28"/>
        <v>1.4814814814814815E-7</v>
      </c>
      <c r="BJ442" s="43">
        <v>95.106674216664317</v>
      </c>
      <c r="BK442" s="25">
        <f>BP441+((BO441-BP441)/(1+POWER((BI442)/POWER(10,-BQ441),BR441)))</f>
        <v>95.203146247097351</v>
      </c>
      <c r="BL442" s="25">
        <f t="shared" si="29"/>
        <v>9.6472030433034206E-2</v>
      </c>
      <c r="BM442" s="24">
        <f t="shared" si="30"/>
        <v>9.3068526558722775E-3</v>
      </c>
      <c r="BN442" s="19"/>
      <c r="BO442" s="19"/>
      <c r="BP442" s="19"/>
      <c r="BQ442" s="19"/>
      <c r="BR442" s="19"/>
      <c r="BS442" s="19"/>
      <c r="BT442" s="19"/>
      <c r="BU442" s="23"/>
      <c r="BV442" s="23"/>
      <c r="BW442" s="23"/>
      <c r="BX442" s="23"/>
      <c r="BY442" s="23"/>
      <c r="BZ442" s="23"/>
    </row>
    <row r="443" spans="58:78" ht="15.75" thickBot="1">
      <c r="BF443" s="19"/>
      <c r="BG443" s="28" t="s">
        <v>30</v>
      </c>
      <c r="BH443" s="27">
        <v>9.8765432098765427E-2</v>
      </c>
      <c r="BI443" s="20">
        <f t="shared" si="28"/>
        <v>9.8765432098765421E-8</v>
      </c>
      <c r="BJ443" s="43">
        <v>93.349944700287807</v>
      </c>
      <c r="BK443" s="25">
        <f>BP441+((BO441-BP441)/(1+POWER((BI443)/POWER(10,-BQ441),BR441)))</f>
        <v>92.679334713265774</v>
      </c>
      <c r="BL443" s="25">
        <f t="shared" si="29"/>
        <v>-0.67060998702203278</v>
      </c>
      <c r="BM443" s="24">
        <f t="shared" si="30"/>
        <v>0.44971775469369096</v>
      </c>
      <c r="BN443" s="19"/>
      <c r="BO443" s="35" t="s">
        <v>33</v>
      </c>
      <c r="BP443" s="34">
        <f>SUM(BM439:BM448)</f>
        <v>7.4980616820236667</v>
      </c>
      <c r="BQ443" s="19"/>
      <c r="BR443" s="19"/>
      <c r="BS443" s="19"/>
      <c r="BT443" s="19"/>
      <c r="BU443" s="23"/>
      <c r="BV443" s="23"/>
      <c r="BW443" s="23"/>
      <c r="BX443" s="23"/>
      <c r="BY443" s="23"/>
      <c r="BZ443" s="23"/>
    </row>
    <row r="444" spans="58:78">
      <c r="BF444" s="19"/>
      <c r="BG444" s="28" t="s">
        <v>30</v>
      </c>
      <c r="BH444" s="27">
        <v>6.5843621399176946E-2</v>
      </c>
      <c r="BI444" s="20">
        <f t="shared" si="28"/>
        <v>6.5843621399176948E-8</v>
      </c>
      <c r="BJ444" s="43">
        <v>87.665714261515376</v>
      </c>
      <c r="BK444" s="25">
        <f>BP441+((BO441-BP441)/(1+POWER((BI444)/POWER(10,-BQ441),BR441)))</f>
        <v>86.548430681064218</v>
      </c>
      <c r="BL444" s="25">
        <f t="shared" si="29"/>
        <v>-1.1172835804511578</v>
      </c>
      <c r="BM444" s="24">
        <f t="shared" si="30"/>
        <v>1.2483225991457589</v>
      </c>
      <c r="BN444" s="19"/>
      <c r="BO444" s="19"/>
      <c r="BP444" s="19"/>
      <c r="BQ444" s="19"/>
      <c r="BR444" s="33" t="s">
        <v>32</v>
      </c>
      <c r="BS444" s="19"/>
      <c r="BT444" s="19"/>
      <c r="BU444" s="23"/>
      <c r="BV444" s="23"/>
      <c r="BW444" s="23"/>
      <c r="BX444" s="23"/>
      <c r="BY444" s="23"/>
      <c r="BZ444" s="23"/>
    </row>
    <row r="445" spans="58:78" ht="15.75" thickBot="1">
      <c r="BF445" s="19"/>
      <c r="BG445" s="28" t="s">
        <v>30</v>
      </c>
      <c r="BH445" s="27">
        <v>4.38957475994513E-2</v>
      </c>
      <c r="BI445" s="20">
        <f t="shared" si="28"/>
        <v>4.3895747599451298E-8</v>
      </c>
      <c r="BJ445" s="43">
        <v>73.658103192433089</v>
      </c>
      <c r="BK445" s="25">
        <f>BP441+((BO441-BP441)/(1+POWER((BI445)/POWER(10,-BQ441),BR441)))</f>
        <v>73.553713364585263</v>
      </c>
      <c r="BL445" s="25">
        <f t="shared" si="29"/>
        <v>-0.10438982784782525</v>
      </c>
      <c r="BM445" s="24">
        <f t="shared" si="30"/>
        <v>1.0897236158098591E-2</v>
      </c>
      <c r="BN445" s="19"/>
      <c r="BO445" s="32" t="s">
        <v>31</v>
      </c>
      <c r="BP445" s="31">
        <f>POWER(10,-BQ441)*1000000</f>
        <v>2.7335175611495906E-2</v>
      </c>
      <c r="BQ445" s="25">
        <f>ROUND(BR445,2)</f>
        <v>0.03</v>
      </c>
      <c r="BR445" s="30">
        <f>10^((1/BR441)*(LOG(((BO441-BP441)/(50-BP441)-1),10)-BR441*LOG((1/(10^(-BQ441))),10)))*1000000</f>
        <v>2.8023785359306039E-2</v>
      </c>
      <c r="BS445" s="19"/>
      <c r="BT445" s="19"/>
      <c r="BU445" s="23"/>
      <c r="BV445" s="23"/>
      <c r="BW445" s="23"/>
      <c r="BX445" s="23"/>
      <c r="BY445" s="23"/>
      <c r="BZ445" s="23"/>
    </row>
    <row r="446" spans="58:78">
      <c r="BF446" s="19"/>
      <c r="BG446" s="28" t="s">
        <v>30</v>
      </c>
      <c r="BH446" s="27">
        <v>2.9263831732967534E-2</v>
      </c>
      <c r="BI446" s="20">
        <f t="shared" si="28"/>
        <v>2.9263831732967536E-8</v>
      </c>
      <c r="BJ446" s="43">
        <v>50.735328087377276</v>
      </c>
      <c r="BK446" s="25">
        <f>BP441+((BO441-BP441)/(1+POWER((BI446)/POWER(10,-BQ441),BR441)))</f>
        <v>52.523498767349494</v>
      </c>
      <c r="BL446" s="25">
        <f t="shared" si="29"/>
        <v>1.7881706799722181</v>
      </c>
      <c r="BM446" s="24">
        <f t="shared" si="30"/>
        <v>3.197554380712305</v>
      </c>
      <c r="BN446" s="19"/>
      <c r="BO446" s="29"/>
      <c r="BP446" s="25"/>
      <c r="BQ446" s="19"/>
      <c r="BR446" s="19"/>
      <c r="BS446" s="19"/>
      <c r="BT446" s="19"/>
      <c r="BU446" s="23"/>
      <c r="BV446" s="23"/>
      <c r="BW446" s="23"/>
      <c r="BX446" s="23"/>
      <c r="BY446" s="23"/>
      <c r="BZ446" s="23"/>
    </row>
    <row r="447" spans="58:78">
      <c r="BF447" s="19"/>
      <c r="BG447" s="28" t="s">
        <v>30</v>
      </c>
      <c r="BH447" s="27">
        <v>1.9509221155311691E-2</v>
      </c>
      <c r="BI447" s="20">
        <f t="shared" si="28"/>
        <v>1.950922115531169E-8</v>
      </c>
      <c r="BJ447" s="43">
        <v>31.240751314775583</v>
      </c>
      <c r="BK447" s="25">
        <f>BP441+((BO441-BP441)/(1+POWER((BI447)/POWER(10,-BQ441),BR441)))</f>
        <v>29.851558963640628</v>
      </c>
      <c r="BL447" s="25">
        <f t="shared" si="29"/>
        <v>-1.3891923511349553</v>
      </c>
      <c r="BM447" s="24">
        <f t="shared" si="30"/>
        <v>1.929855388451865</v>
      </c>
      <c r="BN447" s="19"/>
      <c r="BO447" s="19"/>
      <c r="BP447" s="19"/>
      <c r="BQ447" s="19"/>
      <c r="BR447" s="19"/>
      <c r="BS447" s="19"/>
      <c r="BT447" s="19"/>
      <c r="BU447" s="23"/>
      <c r="BV447" s="23"/>
      <c r="BW447" s="23"/>
      <c r="BX447" s="23"/>
      <c r="BY447" s="23"/>
      <c r="BZ447" s="23"/>
    </row>
    <row r="448" spans="58:78">
      <c r="BF448" s="19"/>
      <c r="BG448" s="28" t="s">
        <v>30</v>
      </c>
      <c r="BH448" s="27">
        <v>0</v>
      </c>
      <c r="BI448" s="20">
        <f t="shared" si="28"/>
        <v>0</v>
      </c>
      <c r="BJ448" s="43">
        <v>0</v>
      </c>
      <c r="BK448" s="25">
        <f>BP441+((BO441-BP441)/(1+POWER((BI448)/POWER(10,-BQ441),BR441)))</f>
        <v>0.31236729243930483</v>
      </c>
      <c r="BL448" s="25">
        <f t="shared" si="29"/>
        <v>0.31236729243930483</v>
      </c>
      <c r="BM448" s="24">
        <f t="shared" si="30"/>
        <v>9.7573325385862192E-2</v>
      </c>
      <c r="BN448" s="19"/>
      <c r="BO448" s="19"/>
      <c r="BP448" s="19"/>
      <c r="BQ448" s="19"/>
      <c r="BR448" s="19"/>
      <c r="BS448" s="19"/>
      <c r="BT448" s="19"/>
      <c r="BU448" s="23"/>
      <c r="BV448" s="23"/>
      <c r="BW448" s="23"/>
      <c r="BX448" s="23"/>
      <c r="BY448" s="23"/>
      <c r="BZ448" s="23"/>
    </row>
    <row r="449" spans="58:78">
      <c r="BF449" s="19"/>
      <c r="BG449" s="19"/>
      <c r="BH449" s="19"/>
      <c r="BI449" s="19"/>
      <c r="BJ449" s="22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</row>
    <row r="450" spans="58:78">
      <c r="BF450" s="19"/>
      <c r="BG450" s="19"/>
      <c r="BH450" s="19"/>
      <c r="BI450" s="19"/>
      <c r="BJ450" s="20"/>
      <c r="BK450" s="19"/>
      <c r="BL450" s="19"/>
      <c r="BM450" s="19"/>
      <c r="BN450" s="19"/>
      <c r="BO450" s="19"/>
      <c r="BP450" s="19"/>
      <c r="BQ450" s="19"/>
      <c r="BR450" s="19"/>
      <c r="BS450" s="19"/>
      <c r="BT450" s="19"/>
      <c r="BU450" s="19"/>
      <c r="BV450" s="19"/>
      <c r="BW450" s="19"/>
      <c r="BX450" s="19"/>
      <c r="BY450" s="19"/>
      <c r="BZ450" s="19"/>
    </row>
    <row r="451" spans="58:78">
      <c r="BF451" s="19"/>
      <c r="BG451" s="19"/>
      <c r="BH451" s="19"/>
      <c r="BI451" s="19"/>
      <c r="BJ451" s="20"/>
      <c r="BK451" s="19"/>
      <c r="BL451" s="19"/>
      <c r="BM451" s="19"/>
      <c r="BN451" s="19"/>
      <c r="BO451" s="19"/>
      <c r="BP451" s="19"/>
      <c r="BQ451" s="19"/>
      <c r="BR451" s="19"/>
      <c r="BS451" s="19"/>
      <c r="BT451" s="19"/>
      <c r="BU451" s="19"/>
      <c r="BV451" s="19"/>
      <c r="BW451" s="19"/>
      <c r="BX451" s="19"/>
      <c r="BY451" s="19"/>
      <c r="BZ451" s="19"/>
    </row>
    <row r="452" spans="58:78">
      <c r="BF452" s="19"/>
      <c r="BG452" s="19"/>
      <c r="BH452" s="19"/>
      <c r="BI452" s="19"/>
      <c r="BJ452" s="20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</row>
    <row r="453" spans="58:78">
      <c r="BF453" s="19"/>
      <c r="BG453" s="19"/>
      <c r="BH453" s="19"/>
      <c r="BI453" s="19"/>
      <c r="BJ453" s="20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</row>
    <row r="454" spans="58:78">
      <c r="BF454" s="19"/>
      <c r="BG454" s="19"/>
      <c r="BH454" s="19"/>
      <c r="BI454" s="19"/>
      <c r="BJ454" s="20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</row>
    <row r="456" spans="58:78">
      <c r="BF456" s="42" t="s">
        <v>90</v>
      </c>
      <c r="BG456" s="41"/>
      <c r="BH456" s="19"/>
      <c r="BI456" s="19"/>
      <c r="BJ456" s="20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</row>
    <row r="457" spans="58:78">
      <c r="BF457" s="19"/>
      <c r="BG457" s="19"/>
      <c r="BH457" s="19"/>
      <c r="BI457" s="19"/>
      <c r="BJ457" s="20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</row>
    <row r="458" spans="58:78">
      <c r="BF458" s="19"/>
      <c r="BG458" s="19"/>
      <c r="BH458" s="19"/>
      <c r="BI458" s="19"/>
      <c r="BJ458" s="20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</row>
    <row r="459" spans="58:78">
      <c r="BF459" s="19">
        <v>1.0646413588305983E-4</v>
      </c>
      <c r="BG459" s="36">
        <v>97.920982594474552</v>
      </c>
      <c r="BH459" s="19">
        <v>7.2843971678251789</v>
      </c>
      <c r="BI459" s="19">
        <v>2.3250097329166026</v>
      </c>
      <c r="BJ459" s="20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</row>
    <row r="460" spans="58:78">
      <c r="BF460" s="19"/>
      <c r="BG460" s="19"/>
      <c r="BH460" s="19"/>
      <c r="BI460" s="19"/>
      <c r="BJ460" s="20"/>
      <c r="BK460" s="19"/>
      <c r="BL460" s="19"/>
      <c r="BM460" s="19"/>
      <c r="BN460" s="19"/>
      <c r="BO460" s="19"/>
      <c r="BP460" s="36" t="s">
        <v>51</v>
      </c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</row>
    <row r="461" spans="58:78">
      <c r="BF461" s="19"/>
      <c r="BG461" s="19"/>
      <c r="BH461" s="19"/>
      <c r="BI461" s="19"/>
      <c r="BJ461" s="20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</row>
    <row r="462" spans="58:78">
      <c r="BF462" s="19"/>
      <c r="BG462" s="19"/>
      <c r="BH462" s="19"/>
      <c r="BI462" s="21"/>
      <c r="BJ462" s="20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</row>
    <row r="463" spans="58:78">
      <c r="BF463" s="19"/>
      <c r="BG463" s="39"/>
      <c r="BH463" s="38" t="s">
        <v>43</v>
      </c>
      <c r="BI463" s="19"/>
      <c r="BJ463" s="38" t="s">
        <v>46</v>
      </c>
      <c r="BK463" s="39"/>
      <c r="BL463" s="39"/>
      <c r="BM463" s="3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</row>
    <row r="464" spans="58:78">
      <c r="BF464" s="40" t="s">
        <v>89</v>
      </c>
      <c r="BG464" s="39" t="s">
        <v>44</v>
      </c>
      <c r="BH464" s="19"/>
      <c r="BI464" s="38" t="s">
        <v>42</v>
      </c>
      <c r="BJ464" s="38" t="s">
        <v>41</v>
      </c>
      <c r="BK464" s="38" t="s">
        <v>40</v>
      </c>
      <c r="BL464" s="38" t="s">
        <v>39</v>
      </c>
      <c r="BM464" s="38" t="s">
        <v>38</v>
      </c>
      <c r="BN464" s="19"/>
      <c r="BO464" s="19"/>
      <c r="BP464" s="19"/>
      <c r="BQ464" s="19"/>
      <c r="BR464" s="19"/>
      <c r="BS464" s="19"/>
      <c r="BT464" s="20"/>
      <c r="BU464" s="19"/>
      <c r="BV464" s="19"/>
      <c r="BW464" s="19"/>
      <c r="BX464" s="19"/>
      <c r="BY464" s="19"/>
      <c r="BZ464" s="19"/>
    </row>
    <row r="465" spans="58:78">
      <c r="BF465" s="19"/>
      <c r="BG465" s="28" t="s">
        <v>30</v>
      </c>
      <c r="BH465" s="27">
        <v>0.5</v>
      </c>
      <c r="BI465" s="20">
        <f t="shared" ref="BI465:BI474" si="31">+BH465/1000000</f>
        <v>4.9999999999999998E-7</v>
      </c>
      <c r="BJ465" s="43">
        <v>96.053720202815796</v>
      </c>
      <c r="BK465" s="25">
        <f>BP467+((BO467-BP467)/(1+POWER((BI465)/POWER(10,-BQ467),BR467)))</f>
        <v>94.699391007820665</v>
      </c>
      <c r="BL465" s="25">
        <f t="shared" ref="BL465:BL474" si="32">BK465-BJ465</f>
        <v>-1.354329194995131</v>
      </c>
      <c r="BM465" s="24">
        <f t="shared" ref="BM465:BM474" si="33">BL465^2</f>
        <v>1.8342075684161596</v>
      </c>
      <c r="BN465" s="19"/>
      <c r="BO465" s="19"/>
      <c r="BP465" s="19"/>
      <c r="BQ465" s="19"/>
      <c r="BR465" s="19"/>
      <c r="BS465" s="19"/>
      <c r="BT465" s="19"/>
      <c r="BU465" s="23"/>
      <c r="BV465" s="23"/>
      <c r="BW465" s="23"/>
      <c r="BX465" s="23"/>
      <c r="BY465" s="23"/>
      <c r="BZ465" s="23"/>
    </row>
    <row r="466" spans="58:78">
      <c r="BF466" s="19"/>
      <c r="BG466" s="28" t="s">
        <v>30</v>
      </c>
      <c r="BH466" s="27">
        <v>0.33333333333333331</v>
      </c>
      <c r="BI466" s="20">
        <f t="shared" si="31"/>
        <v>3.333333333333333E-7</v>
      </c>
      <c r="BJ466" s="43">
        <v>93.048474444502645</v>
      </c>
      <c r="BK466" s="25">
        <f>BP467+((BO467-BP467)/(1+POWER((BI466)/POWER(10,-BQ467),BR467)))</f>
        <v>94.32762102256919</v>
      </c>
      <c r="BL466" s="25">
        <f t="shared" si="32"/>
        <v>1.2791465780665447</v>
      </c>
      <c r="BM466" s="24">
        <f t="shared" si="33"/>
        <v>1.6362159681793511</v>
      </c>
      <c r="BN466" s="19"/>
      <c r="BO466" s="20" t="s">
        <v>37</v>
      </c>
      <c r="BP466" s="20" t="s">
        <v>36</v>
      </c>
      <c r="BQ466" s="37" t="s">
        <v>35</v>
      </c>
      <c r="BR466" s="20" t="s">
        <v>34</v>
      </c>
      <c r="BS466" s="19"/>
      <c r="BT466" s="19"/>
      <c r="BU466" s="23"/>
      <c r="BV466" s="23"/>
      <c r="BW466" s="23"/>
      <c r="BX466" s="23"/>
      <c r="BY466" s="23"/>
      <c r="BZ466" s="23"/>
    </row>
    <row r="467" spans="58:78">
      <c r="BF467" s="19"/>
      <c r="BG467" s="28" t="s">
        <v>30</v>
      </c>
      <c r="BH467" s="27">
        <v>0.22222222222222221</v>
      </c>
      <c r="BI467" s="20">
        <f t="shared" si="31"/>
        <v>2.2222222222222222E-7</v>
      </c>
      <c r="BJ467" s="43">
        <v>92.913899732849956</v>
      </c>
      <c r="BK467" s="25">
        <f>BP467+((BO467-BP467)/(1+POWER((BI467)/POWER(10,-BQ467),BR467)))</f>
        <v>93.583894094399355</v>
      </c>
      <c r="BL467" s="25">
        <f t="shared" si="32"/>
        <v>0.66999436154939929</v>
      </c>
      <c r="BM467" s="24">
        <f t="shared" si="33"/>
        <v>0.44889244450798715</v>
      </c>
      <c r="BN467" s="19"/>
      <c r="BO467" s="19">
        <v>1.7709249279129213E-2</v>
      </c>
      <c r="BP467" s="36">
        <v>95.065160822047019</v>
      </c>
      <c r="BQ467" s="19">
        <v>7.6883546810697156</v>
      </c>
      <c r="BR467" s="19">
        <v>1.7393607473584303</v>
      </c>
      <c r="BS467" s="19"/>
      <c r="BT467" s="19"/>
      <c r="BU467" s="23"/>
      <c r="BV467" s="23"/>
      <c r="BW467" s="23"/>
      <c r="BX467" s="23"/>
      <c r="BY467" s="23"/>
      <c r="BZ467" s="23"/>
    </row>
    <row r="468" spans="58:78">
      <c r="BF468" s="19"/>
      <c r="BG468" s="28" t="s">
        <v>30</v>
      </c>
      <c r="BH468" s="27">
        <v>0.14814814814814814</v>
      </c>
      <c r="BI468" s="20">
        <f t="shared" si="31"/>
        <v>1.4814814814814815E-7</v>
      </c>
      <c r="BJ468" s="43">
        <v>91.099703037034601</v>
      </c>
      <c r="BK468" s="25">
        <f>BP467+((BO467-BP467)/(1+POWER((BI468)/POWER(10,-BQ467),BR467)))</f>
        <v>92.113671870256695</v>
      </c>
      <c r="BL468" s="25">
        <f t="shared" si="32"/>
        <v>1.0139688332220942</v>
      </c>
      <c r="BM468" s="24">
        <f t="shared" si="33"/>
        <v>1.028132794745775</v>
      </c>
      <c r="BN468" s="19"/>
      <c r="BO468" s="19"/>
      <c r="BP468" s="19"/>
      <c r="BQ468" s="19"/>
      <c r="BR468" s="19"/>
      <c r="BS468" s="19"/>
      <c r="BT468" s="19"/>
      <c r="BU468" s="23"/>
      <c r="BV468" s="23"/>
      <c r="BW468" s="23"/>
      <c r="BX468" s="23"/>
      <c r="BY468" s="23"/>
      <c r="BZ468" s="23"/>
    </row>
    <row r="469" spans="58:78" ht="15.75" thickBot="1">
      <c r="BF469" s="19"/>
      <c r="BG469" s="28" t="s">
        <v>30</v>
      </c>
      <c r="BH469" s="27">
        <v>9.8765432098765427E-2</v>
      </c>
      <c r="BI469" s="20">
        <f t="shared" si="31"/>
        <v>9.8765432098765421E-8</v>
      </c>
      <c r="BJ469" s="43">
        <v>91.967201167815844</v>
      </c>
      <c r="BK469" s="25">
        <f>BP467+((BO467-BP467)/(1+POWER((BI469)/POWER(10,-BQ467),BR467)))</f>
        <v>89.274500824203542</v>
      </c>
      <c r="BL469" s="25">
        <f t="shared" si="32"/>
        <v>-2.6927003436123016</v>
      </c>
      <c r="BM469" s="24">
        <f t="shared" si="33"/>
        <v>7.2506351404898073</v>
      </c>
      <c r="BN469" s="19"/>
      <c r="BO469" s="35" t="s">
        <v>33</v>
      </c>
      <c r="BP469" s="34">
        <f>SUM(BM465:BM474)</f>
        <v>13.413250680426717</v>
      </c>
      <c r="BQ469" s="19"/>
      <c r="BR469" s="19"/>
      <c r="BS469" s="19"/>
      <c r="BT469" s="19"/>
      <c r="BU469" s="23"/>
      <c r="BV469" s="23"/>
      <c r="BW469" s="23"/>
      <c r="BX469" s="23"/>
      <c r="BY469" s="23"/>
      <c r="BZ469" s="23"/>
    </row>
    <row r="470" spans="58:78">
      <c r="BF470" s="19"/>
      <c r="BG470" s="28" t="s">
        <v>30</v>
      </c>
      <c r="BH470" s="27">
        <v>6.5843621399176946E-2</v>
      </c>
      <c r="BI470" s="20">
        <f t="shared" si="31"/>
        <v>6.5843621399176948E-8</v>
      </c>
      <c r="BJ470" s="43">
        <v>82.994656815730522</v>
      </c>
      <c r="BK470" s="25">
        <f>BP467+((BO467-BP467)/(1+POWER((BI470)/POWER(10,-BQ467),BR467)))</f>
        <v>84.031410859800644</v>
      </c>
      <c r="BL470" s="25">
        <f t="shared" si="32"/>
        <v>1.0367540440701219</v>
      </c>
      <c r="BM470" s="24">
        <f t="shared" si="33"/>
        <v>1.0748589478957524</v>
      </c>
      <c r="BN470" s="19"/>
      <c r="BO470" s="19"/>
      <c r="BP470" s="19"/>
      <c r="BQ470" s="19"/>
      <c r="BR470" s="33" t="s">
        <v>32</v>
      </c>
      <c r="BS470" s="19"/>
      <c r="BT470" s="19"/>
      <c r="BU470" s="23"/>
      <c r="BV470" s="23"/>
      <c r="BW470" s="23"/>
      <c r="BX470" s="23"/>
      <c r="BY470" s="23"/>
      <c r="BZ470" s="23"/>
    </row>
    <row r="471" spans="58:78" ht="15.75" thickBot="1">
      <c r="BF471" s="19"/>
      <c r="BG471" s="28" t="s">
        <v>30</v>
      </c>
      <c r="BH471" s="27">
        <v>4.38957475994513E-2</v>
      </c>
      <c r="BI471" s="20">
        <f t="shared" si="31"/>
        <v>4.3895747599451298E-8</v>
      </c>
      <c r="BJ471" s="43">
        <v>75.134326727338035</v>
      </c>
      <c r="BK471" s="25">
        <f>BP467+((BO467-BP467)/(1+POWER((BI471)/POWER(10,-BQ467),BR467)))</f>
        <v>75.102761842362057</v>
      </c>
      <c r="BL471" s="25">
        <f t="shared" si="32"/>
        <v>-3.1564884975978202E-2</v>
      </c>
      <c r="BM471" s="24">
        <f t="shared" si="33"/>
        <v>9.9634196354673435E-4</v>
      </c>
      <c r="BN471" s="19"/>
      <c r="BO471" s="32" t="s">
        <v>31</v>
      </c>
      <c r="BP471" s="31">
        <f>POWER(10,-BQ467)*1000000</f>
        <v>2.0494877126858622E-2</v>
      </c>
      <c r="BQ471" s="25">
        <f>ROUND(BR471,2)</f>
        <v>0.02</v>
      </c>
      <c r="BR471" s="30">
        <f>10^((1/BR467)*(LOG(((BO467-BP467)/(50-BP467)-1),10)-BR467*LOG((1/(10^(-BQ467))),10)))*1000000</f>
        <v>2.1752173199532401E-2</v>
      </c>
      <c r="BS471" s="19"/>
      <c r="BT471" s="19"/>
      <c r="BU471" s="23"/>
      <c r="BV471" s="23"/>
      <c r="BW471" s="23"/>
      <c r="BX471" s="23"/>
      <c r="BY471" s="23"/>
      <c r="BZ471" s="23"/>
    </row>
    <row r="472" spans="58:78">
      <c r="BF472" s="19"/>
      <c r="BG472" s="28" t="s">
        <v>30</v>
      </c>
      <c r="BH472" s="27">
        <v>2.9263831732967534E-2</v>
      </c>
      <c r="BI472" s="20">
        <f t="shared" si="31"/>
        <v>2.9263831732967536E-8</v>
      </c>
      <c r="BJ472" s="43">
        <v>61.519204830249485</v>
      </c>
      <c r="BK472" s="25">
        <f>BP467+((BO467-BP467)/(1+POWER((BI472)/POWER(10,-BQ467),BR467)))</f>
        <v>61.808969055897258</v>
      </c>
      <c r="BL472" s="25">
        <f t="shared" si="32"/>
        <v>0.28976422564777238</v>
      </c>
      <c r="BM472" s="24">
        <f t="shared" si="33"/>
        <v>8.3963306465253143E-2</v>
      </c>
      <c r="BN472" s="19"/>
      <c r="BO472" s="29"/>
      <c r="BP472" s="25"/>
      <c r="BQ472" s="19"/>
      <c r="BR472" s="19"/>
      <c r="BS472" s="19"/>
      <c r="BT472" s="19"/>
      <c r="BU472" s="23"/>
      <c r="BV472" s="23"/>
      <c r="BW472" s="23"/>
      <c r="BX472" s="23"/>
      <c r="BY472" s="23"/>
      <c r="BZ472" s="23"/>
    </row>
    <row r="473" spans="58:78">
      <c r="BF473" s="19"/>
      <c r="BG473" s="28" t="s">
        <v>30</v>
      </c>
      <c r="BH473" s="27">
        <v>1.9509221155311691E-2</v>
      </c>
      <c r="BI473" s="20">
        <f t="shared" si="31"/>
        <v>1.950922115531169E-8</v>
      </c>
      <c r="BJ473" s="43">
        <v>45.740192246563169</v>
      </c>
      <c r="BK473" s="25">
        <f>BP467+((BO467-BP467)/(1+POWER((BI473)/POWER(10,-BQ467),BR467)))</f>
        <v>45.50559780874962</v>
      </c>
      <c r="BL473" s="25">
        <f t="shared" si="32"/>
        <v>-0.2345944378135485</v>
      </c>
      <c r="BM473" s="24">
        <f t="shared" si="33"/>
        <v>5.503455025305487E-2</v>
      </c>
      <c r="BN473" s="19"/>
      <c r="BO473" s="19"/>
      <c r="BP473" s="19"/>
      <c r="BQ473" s="19"/>
      <c r="BR473" s="19"/>
      <c r="BS473" s="19"/>
      <c r="BT473" s="19"/>
      <c r="BU473" s="23"/>
      <c r="BV473" s="23"/>
      <c r="BW473" s="23"/>
      <c r="BX473" s="23"/>
      <c r="BY473" s="23"/>
      <c r="BZ473" s="23"/>
    </row>
    <row r="474" spans="58:78">
      <c r="BF474" s="19"/>
      <c r="BG474" s="28" t="s">
        <v>30</v>
      </c>
      <c r="BH474" s="27">
        <v>0</v>
      </c>
      <c r="BI474" s="20">
        <f t="shared" si="31"/>
        <v>0</v>
      </c>
      <c r="BJ474" s="43">
        <v>0</v>
      </c>
      <c r="BK474" s="25">
        <f>BP467+((BO467-BP467)/(1+POWER((BI474)/POWER(10,-BQ467),BR467)))</f>
        <v>1.7709249279135975E-2</v>
      </c>
      <c r="BL474" s="25">
        <f t="shared" si="32"/>
        <v>1.7709249279135975E-2</v>
      </c>
      <c r="BM474" s="24">
        <f t="shared" si="33"/>
        <v>3.1361751003057802E-4</v>
      </c>
      <c r="BN474" s="19"/>
      <c r="BO474" s="19"/>
      <c r="BP474" s="19"/>
      <c r="BQ474" s="19"/>
      <c r="BR474" s="19"/>
      <c r="BS474" s="19"/>
      <c r="BT474" s="19"/>
      <c r="BU474" s="23"/>
      <c r="BV474" s="23"/>
      <c r="BW474" s="23"/>
      <c r="BX474" s="23"/>
      <c r="BY474" s="23"/>
      <c r="BZ474" s="23"/>
    </row>
    <row r="475" spans="58:78">
      <c r="BF475" s="19"/>
      <c r="BG475" s="19"/>
      <c r="BH475" s="19"/>
      <c r="BI475" s="19"/>
      <c r="BJ475" s="22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</row>
    <row r="476" spans="58:78">
      <c r="BF476" s="19"/>
      <c r="BG476" s="19"/>
      <c r="BH476" s="19"/>
      <c r="BI476" s="19"/>
      <c r="BJ476" s="20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</row>
    <row r="477" spans="58:78">
      <c r="BF477" s="19"/>
      <c r="BG477" s="19"/>
      <c r="BH477" s="19"/>
      <c r="BI477" s="19"/>
      <c r="BJ477" s="20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</row>
    <row r="478" spans="58:78">
      <c r="BF478" s="19"/>
      <c r="BG478" s="19"/>
      <c r="BH478" s="19"/>
      <c r="BI478" s="21"/>
      <c r="BJ478" s="20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</row>
    <row r="479" spans="58:78">
      <c r="BF479" s="19"/>
      <c r="BG479" s="39"/>
      <c r="BH479" s="39"/>
      <c r="BI479" s="39"/>
      <c r="BJ479" s="38" t="s">
        <v>46</v>
      </c>
      <c r="BK479" s="39"/>
      <c r="BL479" s="39"/>
      <c r="BM479" s="3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</row>
    <row r="480" spans="58:78">
      <c r="BF480" s="40" t="s">
        <v>88</v>
      </c>
      <c r="BG480" s="39" t="s">
        <v>44</v>
      </c>
      <c r="BH480" s="38" t="s">
        <v>43</v>
      </c>
      <c r="BI480" s="38" t="s">
        <v>42</v>
      </c>
      <c r="BJ480" s="38" t="s">
        <v>41</v>
      </c>
      <c r="BK480" s="38" t="s">
        <v>40</v>
      </c>
      <c r="BL480" s="38" t="s">
        <v>39</v>
      </c>
      <c r="BM480" s="38" t="s">
        <v>38</v>
      </c>
      <c r="BN480" s="19"/>
      <c r="BO480" s="19"/>
      <c r="BP480" s="19"/>
      <c r="BQ480" s="19"/>
      <c r="BR480" s="19"/>
      <c r="BS480" s="19"/>
      <c r="BT480" s="20"/>
      <c r="BU480" s="19"/>
      <c r="BV480" s="19"/>
      <c r="BW480" s="19"/>
      <c r="BX480" s="19"/>
      <c r="BY480" s="19"/>
      <c r="BZ480" s="19"/>
    </row>
    <row r="481" spans="58:78">
      <c r="BF481" s="19"/>
      <c r="BG481" s="28" t="s">
        <v>30</v>
      </c>
      <c r="BH481" s="27">
        <v>0.5</v>
      </c>
      <c r="BI481" s="20">
        <f t="shared" ref="BI481:BI490" si="34">+BH481/1000000</f>
        <v>4.9999999999999998E-7</v>
      </c>
      <c r="BJ481" s="43">
        <v>94.315883435020922</v>
      </c>
      <c r="BK481" s="25">
        <f>BP483+((BO483-BP483)/(1+POWER((BI481)/POWER(10,-BQ483),BR483)))</f>
        <v>94.601510593545484</v>
      </c>
      <c r="BL481" s="25">
        <f t="shared" ref="BL481:BL490" si="35">BK481-BJ481</f>
        <v>0.28562715852456222</v>
      </c>
      <c r="BM481" s="24">
        <f t="shared" ref="BM481:BM490" si="36">BL481^2</f>
        <v>8.1582873686815396E-2</v>
      </c>
      <c r="BN481" s="19"/>
      <c r="BO481" s="19"/>
      <c r="BP481" s="19"/>
      <c r="BQ481" s="19"/>
      <c r="BR481" s="19"/>
      <c r="BS481" s="19"/>
      <c r="BT481" s="19"/>
      <c r="BU481" s="23"/>
      <c r="BV481" s="23"/>
      <c r="BW481" s="23"/>
      <c r="BX481" s="23"/>
      <c r="BY481" s="23"/>
      <c r="BZ481" s="23"/>
    </row>
    <row r="482" spans="58:78">
      <c r="BF482" s="19"/>
      <c r="BG482" s="28" t="s">
        <v>30</v>
      </c>
      <c r="BH482" s="27">
        <v>0.33333333333333331</v>
      </c>
      <c r="BI482" s="20">
        <f t="shared" si="34"/>
        <v>3.333333333333333E-7</v>
      </c>
      <c r="BJ482" s="43">
        <v>94.473417408609578</v>
      </c>
      <c r="BK482" s="25">
        <f>BP483+((BO483-BP483)/(1+POWER((BI482)/POWER(10,-BQ483),BR483)))</f>
        <v>94.534201688744801</v>
      </c>
      <c r="BL482" s="25">
        <f t="shared" si="35"/>
        <v>6.0784280135223412E-2</v>
      </c>
      <c r="BM482" s="24">
        <f t="shared" si="36"/>
        <v>3.6947287115573157E-3</v>
      </c>
      <c r="BN482" s="19"/>
      <c r="BO482" s="20" t="s">
        <v>37</v>
      </c>
      <c r="BP482" s="20" t="s">
        <v>36</v>
      </c>
      <c r="BQ482" s="37" t="s">
        <v>35</v>
      </c>
      <c r="BR482" s="20" t="s">
        <v>34</v>
      </c>
      <c r="BS482" s="19"/>
      <c r="BT482" s="19"/>
      <c r="BU482" s="23"/>
      <c r="BV482" s="23"/>
      <c r="BW482" s="23"/>
      <c r="BX482" s="23"/>
      <c r="BY482" s="23"/>
      <c r="BZ482" s="23"/>
    </row>
    <row r="483" spans="58:78">
      <c r="BF483" s="19"/>
      <c r="BG483" s="28" t="s">
        <v>30</v>
      </c>
      <c r="BH483" s="27">
        <v>0.22222222222222221</v>
      </c>
      <c r="BI483" s="20">
        <f t="shared" si="34"/>
        <v>2.2222222222222222E-7</v>
      </c>
      <c r="BJ483" s="43">
        <v>94.875132353671802</v>
      </c>
      <c r="BK483" s="25">
        <f>BP483+((BO483-BP483)/(1+POWER((BI483)/POWER(10,-BQ483),BR483)))</f>
        <v>94.33489650483881</v>
      </c>
      <c r="BL483" s="25">
        <f t="shared" si="35"/>
        <v>-0.54023584883299236</v>
      </c>
      <c r="BM483" s="24">
        <f t="shared" si="36"/>
        <v>0.29185477236430379</v>
      </c>
      <c r="BN483" s="19"/>
      <c r="BO483" s="19">
        <v>0</v>
      </c>
      <c r="BP483" s="36">
        <v>94.635724300037666</v>
      </c>
      <c r="BQ483" s="19">
        <v>7.5832155838969344</v>
      </c>
      <c r="BR483" s="19">
        <v>2.6842431996164406</v>
      </c>
      <c r="BS483" s="19"/>
      <c r="BT483" s="19"/>
      <c r="BU483" s="23"/>
      <c r="BV483" s="23"/>
      <c r="BW483" s="23"/>
      <c r="BX483" s="23"/>
      <c r="BY483" s="23"/>
      <c r="BZ483" s="23"/>
    </row>
    <row r="484" spans="58:78">
      <c r="BF484" s="19"/>
      <c r="BG484" s="28" t="s">
        <v>30</v>
      </c>
      <c r="BH484" s="27">
        <v>0.14814814814814814</v>
      </c>
      <c r="BI484" s="20">
        <f t="shared" si="34"/>
        <v>1.4814814814814815E-7</v>
      </c>
      <c r="BJ484" s="43">
        <v>93.108045277991081</v>
      </c>
      <c r="BK484" s="25">
        <f>BP483+((BO483-BP483)/(1+POWER((BI484)/POWER(10,-BQ483),BR483)))</f>
        <v>93.747997466406474</v>
      </c>
      <c r="BL484" s="25">
        <f t="shared" si="35"/>
        <v>0.6399521884153927</v>
      </c>
      <c r="BM484" s="24">
        <f t="shared" si="36"/>
        <v>0.40953880345765026</v>
      </c>
      <c r="BN484" s="19"/>
      <c r="BO484" s="19"/>
      <c r="BP484" s="19"/>
      <c r="BQ484" s="19"/>
      <c r="BR484" s="19"/>
      <c r="BS484" s="19"/>
      <c r="BT484" s="19"/>
      <c r="BU484" s="23"/>
      <c r="BV484" s="23"/>
      <c r="BW484" s="23"/>
      <c r="BX484" s="23"/>
      <c r="BY484" s="23"/>
      <c r="BZ484" s="23"/>
    </row>
    <row r="485" spans="58:78" ht="15.75" thickBot="1">
      <c r="BF485" s="19"/>
      <c r="BG485" s="28" t="s">
        <v>30</v>
      </c>
      <c r="BH485" s="27">
        <v>9.8765432098765427E-2</v>
      </c>
      <c r="BI485" s="20">
        <f t="shared" si="34"/>
        <v>9.8765432098765421E-8</v>
      </c>
      <c r="BJ485" s="43">
        <v>93.343769305043068</v>
      </c>
      <c r="BK485" s="25">
        <f>BP483+((BO483-BP483)/(1+POWER((BI485)/POWER(10,-BQ483),BR483)))</f>
        <v>92.047504637683261</v>
      </c>
      <c r="BL485" s="25">
        <f t="shared" si="35"/>
        <v>-1.2962646673598073</v>
      </c>
      <c r="BM485" s="24">
        <f t="shared" si="36"/>
        <v>1.6803020878454318</v>
      </c>
      <c r="BN485" s="19"/>
      <c r="BO485" s="35" t="s">
        <v>33</v>
      </c>
      <c r="BP485" s="34">
        <f>SUM(BM481:BM490)</f>
        <v>6.5418597993021868</v>
      </c>
      <c r="BQ485" s="19"/>
      <c r="BR485" s="19"/>
      <c r="BS485" s="19"/>
      <c r="BT485" s="19"/>
      <c r="BU485" s="23"/>
      <c r="BV485" s="23"/>
      <c r="BW485" s="23"/>
      <c r="BX485" s="23"/>
      <c r="BY485" s="23"/>
      <c r="BZ485" s="23"/>
    </row>
    <row r="486" spans="58:78">
      <c r="BF486" s="19"/>
      <c r="BG486" s="28" t="s">
        <v>30</v>
      </c>
      <c r="BH486" s="27">
        <v>6.5843621399176946E-2</v>
      </c>
      <c r="BI486" s="20">
        <f t="shared" si="34"/>
        <v>6.5843621399176948E-8</v>
      </c>
      <c r="BJ486" s="43">
        <v>86.751190018746044</v>
      </c>
      <c r="BK486" s="25">
        <f>BP483+((BO483-BP483)/(1+POWER((BI486)/POWER(10,-BQ483),BR483)))</f>
        <v>87.343012607003786</v>
      </c>
      <c r="BL486" s="25">
        <f t="shared" si="35"/>
        <v>0.5918225882577417</v>
      </c>
      <c r="BM486" s="24">
        <f t="shared" si="36"/>
        <v>0.35025397597209246</v>
      </c>
      <c r="BN486" s="19"/>
      <c r="BO486" s="19"/>
      <c r="BP486" s="19"/>
      <c r="BQ486" s="19"/>
      <c r="BR486" s="33" t="s">
        <v>32</v>
      </c>
      <c r="BS486" s="19"/>
      <c r="BT486" s="19"/>
      <c r="BU486" s="23"/>
      <c r="BV486" s="23"/>
      <c r="BW486" s="23"/>
      <c r="BX486" s="23"/>
      <c r="BY486" s="23"/>
      <c r="BZ486" s="23"/>
    </row>
    <row r="487" spans="58:78" ht="15.75" thickBot="1">
      <c r="BF487" s="19"/>
      <c r="BG487" s="28" t="s">
        <v>30</v>
      </c>
      <c r="BH487" s="27">
        <v>4.38957475994513E-2</v>
      </c>
      <c r="BI487" s="20">
        <f t="shared" si="34"/>
        <v>4.3895747599451298E-8</v>
      </c>
      <c r="BJ487" s="43">
        <v>74.775266564046518</v>
      </c>
      <c r="BK487" s="25">
        <f>BP483+((BO483-BP483)/(1+POWER((BI487)/POWER(10,-BQ483),BR483)))</f>
        <v>75.834037256277767</v>
      </c>
      <c r="BL487" s="25">
        <f t="shared" si="35"/>
        <v>1.0587706922312492</v>
      </c>
      <c r="BM487" s="24">
        <f t="shared" si="36"/>
        <v>1.1209953787278386</v>
      </c>
      <c r="BN487" s="19"/>
      <c r="BO487" s="32" t="s">
        <v>31</v>
      </c>
      <c r="BP487" s="31">
        <f>POWER(10,-BQ483)*1000000</f>
        <v>2.6108649985867649E-2</v>
      </c>
      <c r="BQ487" s="25">
        <f>ROUND(BR487,2)</f>
        <v>0.03</v>
      </c>
      <c r="BR487" s="30">
        <f>10^((1/BR483)*(LOG(((BO483-BP483)/(50-BP483)-1),10)-BR483*LOG((1/(10^(-BQ483))),10)))*1000000</f>
        <v>2.7236178501900844E-2</v>
      </c>
      <c r="BS487" s="19"/>
      <c r="BT487" s="19"/>
      <c r="BU487" s="23"/>
      <c r="BV487" s="23"/>
      <c r="BW487" s="23"/>
      <c r="BX487" s="23"/>
      <c r="BY487" s="23"/>
      <c r="BZ487" s="23"/>
    </row>
    <row r="488" spans="58:78">
      <c r="BF488" s="19"/>
      <c r="BG488" s="28" t="s">
        <v>30</v>
      </c>
      <c r="BH488" s="27">
        <v>2.9263831732967534E-2</v>
      </c>
      <c r="BI488" s="20">
        <f t="shared" si="34"/>
        <v>2.9263831732967536E-8</v>
      </c>
      <c r="BJ488" s="43">
        <v>55.925584937054374</v>
      </c>
      <c r="BK488" s="25">
        <f>BP483+((BO483-BP483)/(1+POWER((BI488)/POWER(10,-BQ483),BR483)))</f>
        <v>54.506929082522483</v>
      </c>
      <c r="BL488" s="25">
        <f t="shared" si="35"/>
        <v>-1.4186558545318917</v>
      </c>
      <c r="BM488" s="24">
        <f t="shared" si="36"/>
        <v>2.012584433597612</v>
      </c>
      <c r="BN488" s="19"/>
      <c r="BO488" s="29"/>
      <c r="BP488" s="25"/>
      <c r="BQ488" s="19"/>
      <c r="BR488" s="19"/>
      <c r="BS488" s="19"/>
      <c r="BT488" s="19"/>
      <c r="BU488" s="23"/>
      <c r="BV488" s="23"/>
      <c r="BW488" s="23"/>
      <c r="BX488" s="23"/>
      <c r="BY488" s="23"/>
      <c r="BZ488" s="23"/>
    </row>
    <row r="489" spans="58:78">
      <c r="BF489" s="19"/>
      <c r="BG489" s="28" t="s">
        <v>30</v>
      </c>
      <c r="BH489" s="27">
        <v>1.9509221155311691E-2</v>
      </c>
      <c r="BI489" s="20">
        <f t="shared" si="34"/>
        <v>1.950922115531169E-8</v>
      </c>
      <c r="BJ489" s="43">
        <v>28.933596876518809</v>
      </c>
      <c r="BK489" s="25">
        <f>BP483+((BO483-BP483)/(1+POWER((BI489)/POWER(10,-BQ483),BR483)))</f>
        <v>29.702396424475808</v>
      </c>
      <c r="BL489" s="25">
        <f t="shared" si="35"/>
        <v>0.76879954795699845</v>
      </c>
      <c r="BM489" s="24">
        <f t="shared" si="36"/>
        <v>0.59105274493888516</v>
      </c>
      <c r="BN489" s="19"/>
      <c r="BO489" s="19"/>
      <c r="BP489" s="19"/>
      <c r="BQ489" s="19"/>
      <c r="BR489" s="19"/>
      <c r="BS489" s="19"/>
      <c r="BT489" s="19"/>
      <c r="BU489" s="23"/>
      <c r="BV489" s="23"/>
      <c r="BW489" s="23"/>
      <c r="BX489" s="23"/>
      <c r="BY489" s="23"/>
      <c r="BZ489" s="23"/>
    </row>
    <row r="490" spans="58:78">
      <c r="BF490" s="19"/>
      <c r="BG490" s="28" t="s">
        <v>30</v>
      </c>
      <c r="BH490" s="27">
        <v>0</v>
      </c>
      <c r="BI490" s="20">
        <f t="shared" si="34"/>
        <v>0</v>
      </c>
      <c r="BJ490" s="43">
        <v>0</v>
      </c>
      <c r="BK490" s="25">
        <f>BP483+((BO483-BP483)/(1+POWER((BI490)/POWER(10,-BQ483),BR483)))</f>
        <v>0</v>
      </c>
      <c r="BL490" s="25">
        <f t="shared" si="35"/>
        <v>0</v>
      </c>
      <c r="BM490" s="24">
        <f t="shared" si="36"/>
        <v>0</v>
      </c>
      <c r="BN490" s="19"/>
      <c r="BO490" s="19"/>
      <c r="BP490" s="19"/>
      <c r="BQ490" s="19"/>
      <c r="BR490" s="19"/>
      <c r="BS490" s="19"/>
      <c r="BT490" s="19"/>
      <c r="BU490" s="23"/>
      <c r="BV490" s="23"/>
      <c r="BW490" s="23"/>
      <c r="BX490" s="23"/>
      <c r="BY490" s="23"/>
      <c r="BZ490" s="23"/>
    </row>
    <row r="491" spans="58:78">
      <c r="BF491" s="19"/>
      <c r="BG491" s="19"/>
      <c r="BH491" s="19"/>
      <c r="BI491" s="19"/>
      <c r="BJ491" s="22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</row>
    <row r="492" spans="58:78">
      <c r="BF492" s="19"/>
      <c r="BG492" s="19"/>
      <c r="BH492" s="19"/>
      <c r="BI492" s="19"/>
      <c r="BJ492" s="20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  <c r="BY492" s="19"/>
      <c r="BZ492" s="19"/>
    </row>
    <row r="493" spans="58:78">
      <c r="BF493" s="19"/>
      <c r="BG493" s="19"/>
      <c r="BH493" s="19"/>
      <c r="BI493" s="19"/>
      <c r="BJ493" s="20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</row>
    <row r="494" spans="58:78">
      <c r="BF494" s="19"/>
      <c r="BG494" s="19"/>
      <c r="BH494" s="19"/>
      <c r="BI494" s="19"/>
      <c r="BJ494" s="20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</row>
    <row r="495" spans="58:78">
      <c r="BF495" s="19"/>
      <c r="BG495" s="19"/>
      <c r="BH495" s="19"/>
      <c r="BI495" s="19"/>
      <c r="BJ495" s="20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</row>
    <row r="496" spans="58:78">
      <c r="BF496" s="19"/>
      <c r="BG496" s="19"/>
      <c r="BH496" s="19"/>
      <c r="BI496" s="19"/>
      <c r="BJ496" s="20"/>
      <c r="BK496" s="19"/>
      <c r="BL496" s="19"/>
      <c r="BM496" s="19"/>
      <c r="BN496" s="19"/>
      <c r="BO496" s="19"/>
      <c r="BP496" s="19"/>
      <c r="BQ496" s="19"/>
      <c r="BR496" s="19"/>
      <c r="BS496" s="19"/>
      <c r="BT496" s="19"/>
      <c r="BU496" s="19"/>
      <c r="BV496" s="19"/>
      <c r="BW496" s="19"/>
      <c r="BX496" s="19"/>
      <c r="BY496" s="19"/>
      <c r="BZ496" s="19"/>
    </row>
    <row r="497" spans="58:78">
      <c r="BF497" s="19"/>
      <c r="BG497" s="19"/>
      <c r="BH497" s="19"/>
      <c r="BI497" s="21"/>
      <c r="BJ497" s="20"/>
      <c r="BK497" s="19"/>
      <c r="BL497" s="19"/>
      <c r="BM497" s="19"/>
      <c r="BN497" s="19"/>
      <c r="BO497" s="19"/>
      <c r="BP497" s="19"/>
      <c r="BQ497" s="19"/>
      <c r="BR497" s="19"/>
      <c r="BS497" s="19"/>
      <c r="BT497" s="19"/>
      <c r="BU497" s="19"/>
      <c r="BV497" s="19"/>
      <c r="BW497" s="19"/>
      <c r="BX497" s="19"/>
      <c r="BY497" s="19"/>
      <c r="BZ497" s="19"/>
    </row>
    <row r="498" spans="58:78">
      <c r="BF498" s="19"/>
      <c r="BG498" s="39"/>
      <c r="BH498" s="39"/>
      <c r="BI498" s="39"/>
      <c r="BJ498" s="38" t="s">
        <v>46</v>
      </c>
      <c r="BK498" s="39"/>
      <c r="BL498" s="39"/>
      <c r="BM498" s="3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</row>
    <row r="499" spans="58:78">
      <c r="BF499" s="40" t="s">
        <v>87</v>
      </c>
      <c r="BG499" s="39" t="s">
        <v>44</v>
      </c>
      <c r="BH499" s="38" t="s">
        <v>43</v>
      </c>
      <c r="BI499" s="38" t="s">
        <v>42</v>
      </c>
      <c r="BJ499" s="38" t="s">
        <v>41</v>
      </c>
      <c r="BK499" s="38" t="s">
        <v>40</v>
      </c>
      <c r="BL499" s="38" t="s">
        <v>39</v>
      </c>
      <c r="BM499" s="38" t="s">
        <v>38</v>
      </c>
      <c r="BN499" s="19"/>
      <c r="BO499" s="19"/>
      <c r="BP499" s="19"/>
      <c r="BQ499" s="19"/>
      <c r="BR499" s="19"/>
      <c r="BS499" s="19"/>
      <c r="BT499" s="20"/>
      <c r="BU499" s="19"/>
      <c r="BV499" s="19"/>
      <c r="BW499" s="19"/>
      <c r="BX499" s="19"/>
      <c r="BY499" s="19"/>
      <c r="BZ499" s="19"/>
    </row>
    <row r="500" spans="58:78">
      <c r="BF500" s="19"/>
      <c r="BG500" s="28" t="s">
        <v>30</v>
      </c>
      <c r="BH500" s="27">
        <v>0.5</v>
      </c>
      <c r="BI500" s="20">
        <f t="shared" ref="BI500:BI509" si="37">+BH500/1000000</f>
        <v>4.9999999999999998E-7</v>
      </c>
      <c r="BJ500" s="43">
        <v>95.989540608783614</v>
      </c>
      <c r="BK500" s="25">
        <f>BP502+((BO502-BP502)/(1+POWER((BI500)/POWER(10,-BQ502),BR502)))</f>
        <v>95.046914923673654</v>
      </c>
      <c r="BL500" s="25">
        <f t="shared" ref="BL500:BL509" si="38">BK500-BJ500</f>
        <v>-0.94262568510995948</v>
      </c>
      <c r="BM500" s="24">
        <f t="shared" ref="BM500:BM509" si="39">BL500^2</f>
        <v>0.88854318222902051</v>
      </c>
      <c r="BN500" s="19"/>
      <c r="BO500" s="19"/>
      <c r="BP500" s="19"/>
      <c r="BQ500" s="19"/>
      <c r="BR500" s="19"/>
      <c r="BS500" s="19"/>
      <c r="BT500" s="19"/>
      <c r="BU500" s="23"/>
      <c r="BV500" s="23"/>
      <c r="BW500" s="23"/>
      <c r="BX500" s="23"/>
      <c r="BY500" s="23"/>
      <c r="BZ500" s="23"/>
    </row>
    <row r="501" spans="58:78">
      <c r="BF501" s="19"/>
      <c r="BG501" s="28" t="s">
        <v>30</v>
      </c>
      <c r="BH501" s="27">
        <v>0.33333333333333331</v>
      </c>
      <c r="BI501" s="20">
        <f t="shared" si="37"/>
        <v>3.333333333333333E-7</v>
      </c>
      <c r="BJ501" s="43">
        <v>96.081145321462401</v>
      </c>
      <c r="BK501" s="25">
        <f>BP502+((BO502-BP502)/(1+POWER((BI501)/POWER(10,-BQ502),BR502)))</f>
        <v>94.978731944568054</v>
      </c>
      <c r="BL501" s="25">
        <f t="shared" si="38"/>
        <v>-1.1024133768943472</v>
      </c>
      <c r="BM501" s="24">
        <f t="shared" si="39"/>
        <v>1.215315253555598</v>
      </c>
      <c r="BN501" s="19"/>
      <c r="BO501" s="20" t="s">
        <v>37</v>
      </c>
      <c r="BP501" s="20" t="s">
        <v>36</v>
      </c>
      <c r="BQ501" s="37" t="s">
        <v>35</v>
      </c>
      <c r="BR501" s="20" t="s">
        <v>34</v>
      </c>
      <c r="BS501" s="19"/>
      <c r="BT501" s="19"/>
      <c r="BU501" s="23"/>
      <c r="BV501" s="23"/>
      <c r="BW501" s="23"/>
      <c r="BX501" s="23"/>
      <c r="BY501" s="23"/>
      <c r="BZ501" s="23"/>
    </row>
    <row r="502" spans="58:78">
      <c r="BF502" s="19"/>
      <c r="BG502" s="28" t="s">
        <v>30</v>
      </c>
      <c r="BH502" s="27">
        <v>0.22222222222222221</v>
      </c>
      <c r="BI502" s="20">
        <f t="shared" si="37"/>
        <v>2.2222222222222222E-7</v>
      </c>
      <c r="BJ502" s="43">
        <v>94.952540819473782</v>
      </c>
      <c r="BK502" s="25">
        <f>BP502+((BO502-BP502)/(1+POWER((BI502)/POWER(10,-BQ502),BR502)))</f>
        <v>94.727363201975621</v>
      </c>
      <c r="BL502" s="25">
        <f t="shared" si="38"/>
        <v>-0.22517761749816145</v>
      </c>
      <c r="BM502" s="24">
        <f t="shared" si="39"/>
        <v>5.070495942214831E-2</v>
      </c>
      <c r="BN502" s="19"/>
      <c r="BO502" s="19">
        <v>0</v>
      </c>
      <c r="BP502" s="36">
        <v>95.072201015249235</v>
      </c>
      <c r="BQ502" s="19">
        <v>7.4091773673535934</v>
      </c>
      <c r="BR502" s="19">
        <v>3.2261560238267437</v>
      </c>
      <c r="BS502" s="19"/>
      <c r="BT502" s="19"/>
      <c r="BU502" s="23"/>
      <c r="BV502" s="23"/>
      <c r="BW502" s="23"/>
      <c r="BX502" s="23"/>
      <c r="BY502" s="23"/>
      <c r="BZ502" s="23"/>
    </row>
    <row r="503" spans="58:78">
      <c r="BF503" s="19"/>
      <c r="BG503" s="28" t="s">
        <v>30</v>
      </c>
      <c r="BH503" s="27">
        <v>0.14814814814814814</v>
      </c>
      <c r="BI503" s="20">
        <f t="shared" si="37"/>
        <v>1.4814814814814815E-7</v>
      </c>
      <c r="BJ503" s="43">
        <v>94.608955231696484</v>
      </c>
      <c r="BK503" s="25">
        <f>BP502+((BO502-BP502)/(1+POWER((BI503)/POWER(10,-BQ502),BR502)))</f>
        <v>93.808973164382252</v>
      </c>
      <c r="BL503" s="25">
        <f t="shared" si="38"/>
        <v>-0.79998206731423238</v>
      </c>
      <c r="BM503" s="24">
        <f t="shared" si="39"/>
        <v>0.63997130802435298</v>
      </c>
      <c r="BN503" s="19"/>
      <c r="BO503" s="19"/>
      <c r="BP503" s="19"/>
      <c r="BQ503" s="19"/>
      <c r="BR503" s="19"/>
      <c r="BS503" s="19"/>
      <c r="BT503" s="19"/>
      <c r="BU503" s="23"/>
      <c r="BV503" s="23"/>
      <c r="BW503" s="23"/>
      <c r="BX503" s="23"/>
      <c r="BY503" s="23"/>
      <c r="BZ503" s="23"/>
    </row>
    <row r="504" spans="58:78" ht="15.75" thickBot="1">
      <c r="BF504" s="19"/>
      <c r="BG504" s="28" t="s">
        <v>30</v>
      </c>
      <c r="BH504" s="27">
        <v>9.8765432098765427E-2</v>
      </c>
      <c r="BI504" s="20">
        <f t="shared" si="37"/>
        <v>9.8765432098765421E-8</v>
      </c>
      <c r="BJ504" s="43">
        <v>89.124044701079256</v>
      </c>
      <c r="BK504" s="25">
        <f>BP502+((BO502-BP502)/(1+POWER((BI504)/POWER(10,-BQ502),BR502)))</f>
        <v>90.561156170127049</v>
      </c>
      <c r="BL504" s="25">
        <f t="shared" si="38"/>
        <v>1.4371114690477924</v>
      </c>
      <c r="BM504" s="24">
        <f t="shared" si="39"/>
        <v>2.065289374468704</v>
      </c>
      <c r="BN504" s="19"/>
      <c r="BO504" s="35" t="s">
        <v>33</v>
      </c>
      <c r="BP504" s="34">
        <f>SUM(BM500:BM509)</f>
        <v>122.530363699818</v>
      </c>
      <c r="BQ504" s="19"/>
      <c r="BR504" s="19"/>
      <c r="BS504" s="19"/>
      <c r="BT504" s="19"/>
      <c r="BU504" s="23"/>
      <c r="BV504" s="23"/>
      <c r="BW504" s="23"/>
      <c r="BX504" s="23"/>
      <c r="BY504" s="23"/>
      <c r="BZ504" s="23"/>
    </row>
    <row r="505" spans="58:78">
      <c r="BF505" s="19"/>
      <c r="BG505" s="28" t="s">
        <v>30</v>
      </c>
      <c r="BH505" s="27">
        <v>6.5843621399176946E-2</v>
      </c>
      <c r="BI505" s="20">
        <f t="shared" si="37"/>
        <v>6.5843621399176948E-8</v>
      </c>
      <c r="BJ505" s="43">
        <v>76.84953517161378</v>
      </c>
      <c r="BK505" s="25">
        <f>BP502+((BO502-BP502)/(1+POWER((BI505)/POWER(10,-BQ502),BR502)))</f>
        <v>80.279780664033709</v>
      </c>
      <c r="BL505" s="25">
        <f t="shared" si="38"/>
        <v>3.4302454924199282</v>
      </c>
      <c r="BM505" s="24">
        <f t="shared" si="39"/>
        <v>11.766584138267236</v>
      </c>
      <c r="BN505" s="19"/>
      <c r="BO505" s="19"/>
      <c r="BP505" s="19"/>
      <c r="BQ505" s="19"/>
      <c r="BR505" s="33" t="s">
        <v>32</v>
      </c>
      <c r="BS505" s="19"/>
      <c r="BT505" s="19"/>
      <c r="BU505" s="23"/>
      <c r="BV505" s="23"/>
      <c r="BW505" s="23"/>
      <c r="BX505" s="23"/>
      <c r="BY505" s="23"/>
      <c r="BZ505" s="23"/>
    </row>
    <row r="506" spans="58:78" ht="15.75" thickBot="1">
      <c r="BF506" s="19"/>
      <c r="BG506" s="28" t="s">
        <v>30</v>
      </c>
      <c r="BH506" s="27">
        <v>4.38957475994513E-2</v>
      </c>
      <c r="BI506" s="20">
        <f t="shared" si="37"/>
        <v>4.3895747599451298E-8</v>
      </c>
      <c r="BJ506" s="43">
        <v>57.624908970524082</v>
      </c>
      <c r="BK506" s="25">
        <f>BP502+((BO502-BP502)/(1+POWER((BI506)/POWER(10,-BQ502),BR502)))</f>
        <v>56.536679732377451</v>
      </c>
      <c r="BL506" s="25">
        <f t="shared" si="38"/>
        <v>-1.0882292381466314</v>
      </c>
      <c r="BM506" s="24">
        <f t="shared" si="39"/>
        <v>1.1842428747571978</v>
      </c>
      <c r="BN506" s="19"/>
      <c r="BO506" s="32" t="s">
        <v>31</v>
      </c>
      <c r="BP506" s="31">
        <f>POWER(10,-BQ502)*1000000</f>
        <v>3.8978276554931926E-2</v>
      </c>
      <c r="BQ506" s="25">
        <f>ROUND(BR506,2)</f>
        <v>0.04</v>
      </c>
      <c r="BR506" s="30">
        <f>10^((1/BR502)*(LOG(((BO502-BP502)/(50-BP502)-1),10)-BR502*LOG((1/(10^(-BQ502))),10)))*1000000</f>
        <v>4.0252244567787025E-2</v>
      </c>
      <c r="BS506" s="19"/>
      <c r="BT506" s="19"/>
      <c r="BU506" s="23"/>
      <c r="BV506" s="23"/>
      <c r="BW506" s="23"/>
      <c r="BX506" s="23"/>
      <c r="BY506" s="23"/>
      <c r="BZ506" s="23"/>
    </row>
    <row r="507" spans="58:78">
      <c r="BF507" s="19"/>
      <c r="BG507" s="28" t="s">
        <v>30</v>
      </c>
      <c r="BH507" s="27">
        <v>2.9263831732967534E-2</v>
      </c>
      <c r="BI507" s="20">
        <f t="shared" si="37"/>
        <v>2.9263831732967536E-8</v>
      </c>
      <c r="BJ507" s="43">
        <v>32.019691457062514</v>
      </c>
      <c r="BK507" s="25">
        <f>BP502+((BO502-BP502)/(1+POWER((BI507)/POWER(10,-BQ502),BR502)))</f>
        <v>26.99898573522691</v>
      </c>
      <c r="BL507" s="25">
        <f t="shared" si="38"/>
        <v>-5.0207057218356042</v>
      </c>
      <c r="BM507" s="24">
        <f t="shared" si="39"/>
        <v>25.207485945272776</v>
      </c>
      <c r="BN507" s="19"/>
      <c r="BO507" s="29"/>
      <c r="BP507" s="25"/>
      <c r="BQ507" s="19"/>
      <c r="BR507" s="19"/>
      <c r="BS507" s="19"/>
      <c r="BT507" s="19"/>
      <c r="BU507" s="23"/>
      <c r="BV507" s="23"/>
      <c r="BW507" s="23"/>
      <c r="BX507" s="23"/>
      <c r="BY507" s="23"/>
      <c r="BZ507" s="23"/>
    </row>
    <row r="508" spans="58:78">
      <c r="BF508" s="19"/>
      <c r="BG508" s="28" t="s">
        <v>30</v>
      </c>
      <c r="BH508" s="27">
        <v>1.9509221155311691E-2</v>
      </c>
      <c r="BI508" s="20">
        <f t="shared" si="37"/>
        <v>1.950922115531169E-8</v>
      </c>
      <c r="BJ508" s="43">
        <v>0.28950787824105761</v>
      </c>
      <c r="BK508" s="25">
        <f>BP502+((BO502-BP502)/(1+POWER((BI508)/POWER(10,-BQ502),BR502)))</f>
        <v>9.2064707392055993</v>
      </c>
      <c r="BL508" s="25">
        <f t="shared" si="38"/>
        <v>8.9169628609645422</v>
      </c>
      <c r="BM508" s="24">
        <f t="shared" si="39"/>
        <v>79.512226663820954</v>
      </c>
      <c r="BN508" s="19"/>
      <c r="BO508" s="19"/>
      <c r="BP508" s="19"/>
      <c r="BQ508" s="19"/>
      <c r="BR508" s="19"/>
      <c r="BS508" s="19"/>
      <c r="BT508" s="19"/>
      <c r="BU508" s="23"/>
      <c r="BV508" s="23"/>
      <c r="BW508" s="23"/>
      <c r="BX508" s="23"/>
      <c r="BY508" s="23"/>
      <c r="BZ508" s="23"/>
    </row>
    <row r="509" spans="58:78">
      <c r="BF509" s="19"/>
      <c r="BG509" s="28" t="s">
        <v>30</v>
      </c>
      <c r="BH509" s="27">
        <v>0</v>
      </c>
      <c r="BI509" s="20">
        <f t="shared" si="37"/>
        <v>0</v>
      </c>
      <c r="BJ509" s="43">
        <v>0</v>
      </c>
      <c r="BK509" s="25">
        <f>BP502+((BO502-BP502)/(1+POWER((BI509)/POWER(10,-BQ502),BR502)))</f>
        <v>0</v>
      </c>
      <c r="BL509" s="25">
        <f t="shared" si="38"/>
        <v>0</v>
      </c>
      <c r="BM509" s="24">
        <f t="shared" si="39"/>
        <v>0</v>
      </c>
      <c r="BN509" s="19"/>
      <c r="BO509" s="19"/>
      <c r="BP509" s="19"/>
      <c r="BQ509" s="19"/>
      <c r="BR509" s="19"/>
      <c r="BS509" s="19"/>
      <c r="BT509" s="19"/>
      <c r="BU509" s="23"/>
      <c r="BV509" s="23"/>
      <c r="BW509" s="23"/>
      <c r="BX509" s="23"/>
      <c r="BY509" s="23"/>
      <c r="BZ509" s="23"/>
    </row>
    <row r="510" spans="58:78">
      <c r="BF510" s="19"/>
      <c r="BG510" s="19"/>
      <c r="BH510" s="19"/>
      <c r="BI510" s="19"/>
      <c r="BJ510" s="22"/>
      <c r="BK510" s="19"/>
      <c r="BL510" s="19"/>
      <c r="BM510" s="19"/>
      <c r="BN510" s="19"/>
      <c r="BO510" s="19"/>
      <c r="BP510" s="19"/>
      <c r="BQ510" s="19"/>
      <c r="BR510" s="19"/>
      <c r="BS510" s="19"/>
      <c r="BT510" s="19"/>
      <c r="BU510" s="19"/>
      <c r="BV510" s="19"/>
      <c r="BW510" s="19"/>
      <c r="BX510" s="19"/>
      <c r="BY510" s="19"/>
      <c r="BZ510" s="19"/>
    </row>
    <row r="511" spans="58:78">
      <c r="BF511" s="19"/>
      <c r="BG511" s="19"/>
      <c r="BH511" s="19"/>
      <c r="BI511" s="19"/>
      <c r="BJ511" s="20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</row>
    <row r="512" spans="58:78">
      <c r="BF512" s="19"/>
      <c r="BG512" s="19"/>
      <c r="BH512" s="19"/>
      <c r="BI512" s="19"/>
      <c r="BJ512" s="20"/>
      <c r="BK512" s="19"/>
      <c r="BL512" s="19"/>
      <c r="BM512" s="19"/>
      <c r="BN512" s="19"/>
      <c r="BO512" s="19"/>
      <c r="BP512" s="19"/>
      <c r="BQ512" s="19"/>
      <c r="BR512" s="19"/>
      <c r="BS512" s="19"/>
      <c r="BT512" s="19"/>
      <c r="BU512" s="19"/>
      <c r="BV512" s="19"/>
      <c r="BW512" s="19"/>
      <c r="BX512" s="19"/>
      <c r="BY512" s="19"/>
      <c r="BZ512" s="19"/>
    </row>
    <row r="513" spans="58:78">
      <c r="BF513" s="19"/>
      <c r="BG513" s="19"/>
      <c r="BH513" s="19"/>
      <c r="BI513" s="19"/>
      <c r="BJ513" s="20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</row>
    <row r="514" spans="58:78">
      <c r="BF514" s="19"/>
      <c r="BG514" s="19"/>
      <c r="BH514" s="19"/>
      <c r="BI514" s="19"/>
      <c r="BJ514" s="20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</row>
    <row r="515" spans="58:78">
      <c r="BF515" s="19"/>
      <c r="BG515" s="19"/>
      <c r="BH515" s="19"/>
      <c r="BI515" s="21"/>
      <c r="BJ515" s="20"/>
      <c r="BK515" s="19"/>
      <c r="BL515" s="19"/>
      <c r="BM515" s="19"/>
      <c r="BN515" s="19"/>
      <c r="BO515" s="19"/>
      <c r="BP515" s="19"/>
      <c r="BQ515" s="19"/>
      <c r="BR515" s="19"/>
      <c r="BS515" s="19"/>
      <c r="BT515" s="19"/>
      <c r="BU515" s="19"/>
      <c r="BV515" s="19"/>
      <c r="BW515" s="19"/>
      <c r="BX515" s="19"/>
      <c r="BY515" s="19"/>
      <c r="BZ515" s="19"/>
    </row>
    <row r="516" spans="58:78">
      <c r="BF516" s="19"/>
      <c r="BG516" s="39"/>
      <c r="BH516" s="39"/>
      <c r="BI516" s="39"/>
      <c r="BJ516" s="38" t="s">
        <v>46</v>
      </c>
      <c r="BK516" s="39"/>
      <c r="BL516" s="39"/>
      <c r="BM516" s="39"/>
      <c r="BN516" s="19"/>
      <c r="BO516" s="19"/>
      <c r="BP516" s="19"/>
      <c r="BQ516" s="19"/>
      <c r="BR516" s="19"/>
      <c r="BS516" s="19"/>
      <c r="BT516" s="19"/>
      <c r="BU516" s="19"/>
      <c r="BV516" s="19"/>
      <c r="BW516" s="19"/>
      <c r="BX516" s="19"/>
      <c r="BY516" s="19"/>
      <c r="BZ516" s="19"/>
    </row>
    <row r="517" spans="58:78">
      <c r="BF517" s="40" t="s">
        <v>86</v>
      </c>
      <c r="BG517" s="39" t="s">
        <v>44</v>
      </c>
      <c r="BH517" s="38" t="s">
        <v>43</v>
      </c>
      <c r="BI517" s="38" t="s">
        <v>42</v>
      </c>
      <c r="BJ517" s="38" t="s">
        <v>41</v>
      </c>
      <c r="BK517" s="38" t="s">
        <v>40</v>
      </c>
      <c r="BL517" s="38" t="s">
        <v>39</v>
      </c>
      <c r="BM517" s="38" t="s">
        <v>38</v>
      </c>
      <c r="BN517" s="19"/>
      <c r="BO517" s="19"/>
      <c r="BP517" s="19"/>
      <c r="BQ517" s="19"/>
      <c r="BR517" s="19"/>
      <c r="BS517" s="19"/>
      <c r="BT517" s="20"/>
      <c r="BU517" s="19"/>
      <c r="BV517" s="19"/>
      <c r="BW517" s="19"/>
      <c r="BX517" s="19"/>
      <c r="BY517" s="19"/>
      <c r="BZ517" s="19"/>
    </row>
    <row r="518" spans="58:78">
      <c r="BF518" s="19"/>
      <c r="BG518" s="28" t="s">
        <v>30</v>
      </c>
      <c r="BH518" s="27">
        <v>0.5</v>
      </c>
      <c r="BI518" s="20">
        <f t="shared" ref="BI518:BI527" si="40">+BH518/1000000</f>
        <v>4.9999999999999998E-7</v>
      </c>
      <c r="BJ518" s="43">
        <v>97.365373785533421</v>
      </c>
      <c r="BK518" s="25">
        <f>BP520+((BO520-BP520)/(1+POWER((BI518)/POWER(10,-BQ520),BR520)))</f>
        <v>96.970007900572924</v>
      </c>
      <c r="BL518" s="25">
        <f t="shared" ref="BL518:BL527" si="41">BK518-BJ518</f>
        <v>-0.39536588496049774</v>
      </c>
      <c r="BM518" s="24">
        <f t="shared" ref="BM518:BM527" si="42">BL518^2</f>
        <v>0.15631418299059754</v>
      </c>
      <c r="BN518" s="19"/>
      <c r="BO518" s="19"/>
      <c r="BP518" s="19"/>
      <c r="BQ518" s="19"/>
      <c r="BR518" s="19"/>
      <c r="BS518" s="19"/>
      <c r="BT518" s="19"/>
      <c r="BU518" s="23"/>
      <c r="BV518" s="23"/>
      <c r="BW518" s="23"/>
      <c r="BX518" s="23"/>
      <c r="BY518" s="23"/>
      <c r="BZ518" s="23"/>
    </row>
    <row r="519" spans="58:78">
      <c r="BF519" s="19"/>
      <c r="BG519" s="28" t="s">
        <v>30</v>
      </c>
      <c r="BH519" s="27">
        <v>0.33333333333333331</v>
      </c>
      <c r="BI519" s="20">
        <f t="shared" si="40"/>
        <v>3.333333333333333E-7</v>
      </c>
      <c r="BJ519" s="43">
        <v>97.074452490304878</v>
      </c>
      <c r="BK519" s="25">
        <f>BP520+((BO520-BP520)/(1+POWER((BI519)/POWER(10,-BQ520),BR520)))</f>
        <v>96.945171169381695</v>
      </c>
      <c r="BL519" s="25">
        <f t="shared" si="41"/>
        <v>-0.12928132092318378</v>
      </c>
      <c r="BM519" s="24">
        <f t="shared" si="42"/>
        <v>1.6713659939643237E-2</v>
      </c>
      <c r="BN519" s="19"/>
      <c r="BO519" s="20" t="s">
        <v>37</v>
      </c>
      <c r="BP519" s="20" t="s">
        <v>36</v>
      </c>
      <c r="BQ519" s="37" t="s">
        <v>35</v>
      </c>
      <c r="BR519" s="20" t="s">
        <v>34</v>
      </c>
      <c r="BS519" s="19"/>
      <c r="BT519" s="19"/>
      <c r="BU519" s="23"/>
      <c r="BV519" s="23"/>
      <c r="BW519" s="23"/>
      <c r="BX519" s="23"/>
      <c r="BY519" s="23"/>
      <c r="BZ519" s="23"/>
    </row>
    <row r="520" spans="58:78">
      <c r="BF520" s="19"/>
      <c r="BG520" s="28" t="s">
        <v>30</v>
      </c>
      <c r="BH520" s="27">
        <v>0.22222222222222221</v>
      </c>
      <c r="BI520" s="20">
        <f t="shared" si="40"/>
        <v>2.2222222222222222E-7</v>
      </c>
      <c r="BJ520" s="43">
        <v>96.793652636792984</v>
      </c>
      <c r="BK520" s="25">
        <f>BP520+((BO520-BP520)/(1+POWER((BI520)/POWER(10,-BQ520),BR520)))</f>
        <v>96.855140481458918</v>
      </c>
      <c r="BL520" s="25">
        <f t="shared" si="41"/>
        <v>6.1487844665933267E-2</v>
      </c>
      <c r="BM520" s="24">
        <f t="shared" si="42"/>
        <v>3.780755041661938E-3</v>
      </c>
      <c r="BN520" s="19"/>
      <c r="BO520" s="19">
        <v>0</v>
      </c>
      <c r="BP520" s="36">
        <v>96.979457739448236</v>
      </c>
      <c r="BQ520" s="19">
        <v>7.5627767183651944</v>
      </c>
      <c r="BR520" s="19">
        <v>3.1790952615131607</v>
      </c>
      <c r="BS520" s="19"/>
      <c r="BT520" s="19"/>
      <c r="BU520" s="23"/>
      <c r="BV520" s="23"/>
      <c r="BW520" s="23"/>
      <c r="BX520" s="23"/>
      <c r="BY520" s="23"/>
      <c r="BZ520" s="23"/>
    </row>
    <row r="521" spans="58:78">
      <c r="BF521" s="19"/>
      <c r="BG521" s="28" t="s">
        <v>30</v>
      </c>
      <c r="BH521" s="27">
        <v>0.14814814814814814</v>
      </c>
      <c r="BI521" s="20">
        <f t="shared" si="40"/>
        <v>1.4814814814814815E-7</v>
      </c>
      <c r="BJ521" s="43">
        <v>96.111775541756643</v>
      </c>
      <c r="BK521" s="25">
        <f>BP520+((BO520-BP520)/(1+POWER((BI521)/POWER(10,-BQ520),BR520)))</f>
        <v>96.52980106360404</v>
      </c>
      <c r="BL521" s="25">
        <f t="shared" si="41"/>
        <v>0.41802552184739739</v>
      </c>
      <c r="BM521" s="24">
        <f t="shared" si="42"/>
        <v>0.17474533691578892</v>
      </c>
      <c r="BN521" s="19"/>
      <c r="BO521" s="19"/>
      <c r="BP521" s="19"/>
      <c r="BQ521" s="19"/>
      <c r="BR521" s="19"/>
      <c r="BS521" s="19"/>
      <c r="BT521" s="19"/>
      <c r="BU521" s="23"/>
      <c r="BV521" s="23"/>
      <c r="BW521" s="23"/>
      <c r="BX521" s="23"/>
      <c r="BY521" s="23"/>
      <c r="BZ521" s="23"/>
    </row>
    <row r="522" spans="58:78" ht="15.75" thickBot="1">
      <c r="BF522" s="19"/>
      <c r="BG522" s="28" t="s">
        <v>30</v>
      </c>
      <c r="BH522" s="27">
        <v>9.8765432098765427E-2</v>
      </c>
      <c r="BI522" s="20">
        <f t="shared" si="40"/>
        <v>9.8765432098765421E-8</v>
      </c>
      <c r="BJ522" s="43">
        <v>95.32766986165548</v>
      </c>
      <c r="BK522" s="25">
        <f>BP520+((BO520-BP520)/(1+POWER((BI522)/POWER(10,-BQ520),BR520)))</f>
        <v>95.367217949683564</v>
      </c>
      <c r="BL522" s="25">
        <f t="shared" si="41"/>
        <v>3.9548088028084294E-2</v>
      </c>
      <c r="BM522" s="24">
        <f t="shared" si="42"/>
        <v>1.5640512666771043E-3</v>
      </c>
      <c r="BN522" s="19"/>
      <c r="BO522" s="35" t="s">
        <v>33</v>
      </c>
      <c r="BP522" s="34">
        <f>SUM(BM518:BM527)</f>
        <v>9.0566296934813622</v>
      </c>
      <c r="BQ522" s="19"/>
      <c r="BR522" s="19"/>
      <c r="BS522" s="19"/>
      <c r="BT522" s="19"/>
      <c r="BU522" s="23"/>
      <c r="BV522" s="23"/>
      <c r="BW522" s="23"/>
      <c r="BX522" s="23"/>
      <c r="BY522" s="23"/>
      <c r="BZ522" s="23"/>
    </row>
    <row r="523" spans="58:78">
      <c r="BF523" s="19"/>
      <c r="BG523" s="28" t="s">
        <v>30</v>
      </c>
      <c r="BH523" s="27">
        <v>6.5843621399176946E-2</v>
      </c>
      <c r="BI523" s="20">
        <f t="shared" si="40"/>
        <v>6.5843621399176948E-8</v>
      </c>
      <c r="BJ523" s="43">
        <v>92.273969272714098</v>
      </c>
      <c r="BK523" s="25">
        <f>BP520+((BO520-BP520)/(1+POWER((BI523)/POWER(10,-BQ520),BR520)))</f>
        <v>91.373355878205714</v>
      </c>
      <c r="BL523" s="25">
        <f t="shared" si="41"/>
        <v>-0.90061339450838318</v>
      </c>
      <c r="BM523" s="24">
        <f t="shared" si="42"/>
        <v>0.81110448636791266</v>
      </c>
      <c r="BN523" s="19"/>
      <c r="BO523" s="19"/>
      <c r="BP523" s="19"/>
      <c r="BQ523" s="19"/>
      <c r="BR523" s="33" t="s">
        <v>32</v>
      </c>
      <c r="BS523" s="19"/>
      <c r="BT523" s="19"/>
      <c r="BU523" s="23"/>
      <c r="BV523" s="23"/>
      <c r="BW523" s="23"/>
      <c r="BX523" s="23"/>
      <c r="BY523" s="23"/>
      <c r="BZ523" s="23"/>
    </row>
    <row r="524" spans="58:78" ht="15.75" thickBot="1">
      <c r="BF524" s="19"/>
      <c r="BG524" s="28" t="s">
        <v>30</v>
      </c>
      <c r="BH524" s="27">
        <v>4.38957475994513E-2</v>
      </c>
      <c r="BI524" s="20">
        <f t="shared" si="40"/>
        <v>4.3895747599451298E-8</v>
      </c>
      <c r="BJ524" s="43">
        <v>77.398494179675509</v>
      </c>
      <c r="BK524" s="25">
        <f>BP520+((BO520-BP520)/(1+POWER((BI524)/POWER(10,-BQ520),BR520)))</f>
        <v>79.31808299711183</v>
      </c>
      <c r="BL524" s="25">
        <f t="shared" si="41"/>
        <v>1.9195888174363205</v>
      </c>
      <c r="BM524" s="24">
        <f t="shared" si="42"/>
        <v>3.6848212280265713</v>
      </c>
      <c r="BN524" s="19"/>
      <c r="BO524" s="32" t="s">
        <v>31</v>
      </c>
      <c r="BP524" s="31">
        <f>POWER(10,-BQ520)*1000000</f>
        <v>2.7366753578029215E-2</v>
      </c>
      <c r="BQ524" s="25">
        <f>ROUND(BR524,2)</f>
        <v>0.03</v>
      </c>
      <c r="BR524" s="30">
        <f>10^((1/BR520)*(LOG(((BO520-BP520)/(50-BP520)-1),10)-BR520*LOG((1/(10^(-BQ520))),10)))*1000000</f>
        <v>2.7908453270627964E-2</v>
      </c>
      <c r="BS524" s="19"/>
      <c r="BT524" s="19"/>
      <c r="BU524" s="23"/>
      <c r="BV524" s="23"/>
      <c r="BW524" s="23"/>
      <c r="BX524" s="23"/>
      <c r="BY524" s="23"/>
      <c r="BZ524" s="23"/>
    </row>
    <row r="525" spans="58:78">
      <c r="BF525" s="19"/>
      <c r="BG525" s="28" t="s">
        <v>30</v>
      </c>
      <c r="BH525" s="27">
        <v>2.9263831732967534E-2</v>
      </c>
      <c r="BI525" s="20">
        <f t="shared" si="40"/>
        <v>2.9263831732967536E-8</v>
      </c>
      <c r="BJ525" s="43">
        <v>55.403680616947916</v>
      </c>
      <c r="BK525" s="25">
        <f>BP520+((BO520-BP520)/(1+POWER((BI525)/POWER(10,-BQ520),BR520)))</f>
        <v>53.6362201709644</v>
      </c>
      <c r="BL525" s="25">
        <f t="shared" si="41"/>
        <v>-1.7674604459835166</v>
      </c>
      <c r="BM525" s="24">
        <f t="shared" si="42"/>
        <v>3.1239164281162513</v>
      </c>
      <c r="BN525" s="19"/>
      <c r="BO525" s="29"/>
      <c r="BP525" s="25"/>
      <c r="BQ525" s="19"/>
      <c r="BR525" s="19"/>
      <c r="BS525" s="19"/>
      <c r="BT525" s="19"/>
      <c r="BU525" s="23"/>
      <c r="BV525" s="23"/>
      <c r="BW525" s="23"/>
      <c r="BX525" s="23"/>
      <c r="BY525" s="23"/>
      <c r="BZ525" s="23"/>
    </row>
    <row r="526" spans="58:78">
      <c r="BF526" s="19"/>
      <c r="BG526" s="28" t="s">
        <v>30</v>
      </c>
      <c r="BH526" s="27">
        <v>1.9509221155311691E-2</v>
      </c>
      <c r="BI526" s="20">
        <f t="shared" si="40"/>
        <v>1.950922115531169E-8</v>
      </c>
      <c r="BJ526" s="43">
        <v>23.618498144601695</v>
      </c>
      <c r="BK526" s="25">
        <f>BP520+((BO520-BP520)/(1+POWER((BI526)/POWER(10,-BQ520),BR520)))</f>
        <v>24.659492652183872</v>
      </c>
      <c r="BL526" s="25">
        <f t="shared" si="41"/>
        <v>1.0409945075821767</v>
      </c>
      <c r="BM526" s="24">
        <f t="shared" si="42"/>
        <v>1.0836695648162586</v>
      </c>
      <c r="BN526" s="19"/>
      <c r="BO526" s="19"/>
      <c r="BP526" s="19"/>
      <c r="BQ526" s="19"/>
      <c r="BR526" s="19"/>
      <c r="BS526" s="19"/>
      <c r="BT526" s="19"/>
      <c r="BU526" s="23"/>
      <c r="BV526" s="23"/>
      <c r="BW526" s="23"/>
      <c r="BX526" s="23"/>
      <c r="BY526" s="23"/>
      <c r="BZ526" s="23"/>
    </row>
    <row r="527" spans="58:78">
      <c r="BF527" s="19"/>
      <c r="BG527" s="28" t="s">
        <v>30</v>
      </c>
      <c r="BH527" s="27">
        <v>0</v>
      </c>
      <c r="BI527" s="20">
        <f t="shared" si="40"/>
        <v>0</v>
      </c>
      <c r="BJ527" s="43">
        <v>0</v>
      </c>
      <c r="BK527" s="25">
        <f>BP520+((BO520-BP520)/(1+POWER((BI527)/POWER(10,-BQ520),BR520)))</f>
        <v>0</v>
      </c>
      <c r="BL527" s="25">
        <f t="shared" si="41"/>
        <v>0</v>
      </c>
      <c r="BM527" s="24">
        <f t="shared" si="42"/>
        <v>0</v>
      </c>
      <c r="BN527" s="19"/>
      <c r="BO527" s="19"/>
      <c r="BP527" s="19"/>
      <c r="BQ527" s="19"/>
      <c r="BR527" s="19"/>
      <c r="BS527" s="19"/>
      <c r="BT527" s="19"/>
      <c r="BU527" s="23"/>
      <c r="BV527" s="23"/>
      <c r="BW527" s="23"/>
      <c r="BX527" s="23"/>
      <c r="BY527" s="23"/>
      <c r="BZ527" s="23"/>
    </row>
    <row r="528" spans="58:78">
      <c r="BF528" s="19"/>
      <c r="BG528" s="19"/>
      <c r="BH528" s="19"/>
      <c r="BI528" s="19"/>
      <c r="BJ528" s="22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</row>
    <row r="529" spans="58:78">
      <c r="BF529" s="19"/>
      <c r="BG529" s="19"/>
      <c r="BH529" s="19"/>
      <c r="BI529" s="19"/>
      <c r="BJ529" s="20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</row>
    <row r="530" spans="58:78">
      <c r="BF530" s="19"/>
      <c r="BG530" s="19"/>
      <c r="BH530" s="19"/>
      <c r="BI530" s="19"/>
      <c r="BJ530" s="20"/>
      <c r="BK530" s="19"/>
      <c r="BL530" s="19"/>
      <c r="BM530" s="19"/>
      <c r="BN530" s="19"/>
      <c r="BO530" s="19"/>
      <c r="BP530" s="19"/>
      <c r="BQ530" s="19"/>
      <c r="BR530" s="19"/>
      <c r="BS530" s="19"/>
      <c r="BT530" s="19"/>
      <c r="BU530" s="19"/>
      <c r="BV530" s="19"/>
      <c r="BW530" s="19"/>
      <c r="BX530" s="19"/>
      <c r="BY530" s="19"/>
      <c r="BZ530" s="19"/>
    </row>
    <row r="531" spans="58:78">
      <c r="BF531" s="19"/>
      <c r="BG531" s="19"/>
      <c r="BH531" s="19"/>
      <c r="BI531" s="19"/>
      <c r="BJ531" s="20"/>
      <c r="BK531" s="19"/>
      <c r="BL531" s="19"/>
      <c r="BM531" s="19"/>
      <c r="BN531" s="19"/>
      <c r="BO531" s="19"/>
      <c r="BP531" s="19"/>
      <c r="BQ531" s="19"/>
      <c r="BR531" s="19"/>
      <c r="BS531" s="19"/>
      <c r="BT531" s="19"/>
      <c r="BU531" s="19"/>
      <c r="BV531" s="19"/>
      <c r="BW531" s="19"/>
      <c r="BX531" s="19"/>
      <c r="BY531" s="19"/>
      <c r="BZ531" s="19"/>
    </row>
    <row r="532" spans="58:78">
      <c r="BF532" s="19"/>
      <c r="BG532" s="19"/>
      <c r="BH532" s="19"/>
      <c r="BI532" s="19"/>
      <c r="BJ532" s="20"/>
      <c r="BK532" s="19"/>
      <c r="BL532" s="19"/>
      <c r="BM532" s="19"/>
      <c r="BN532" s="19"/>
      <c r="BO532" s="19"/>
      <c r="BP532" s="19"/>
      <c r="BQ532" s="19"/>
      <c r="BR532" s="19"/>
      <c r="BS532" s="19"/>
      <c r="BT532" s="19"/>
      <c r="BU532" s="19"/>
      <c r="BV532" s="19"/>
      <c r="BW532" s="19"/>
      <c r="BX532" s="19"/>
      <c r="BY532" s="19"/>
      <c r="BZ532" s="19"/>
    </row>
    <row r="533" spans="58:78">
      <c r="BF533" s="19"/>
      <c r="BG533" s="19"/>
      <c r="BH533" s="19"/>
      <c r="BI533" s="21"/>
      <c r="BJ533" s="20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</row>
    <row r="534" spans="58:78">
      <c r="BF534" s="19"/>
      <c r="BG534" s="39"/>
      <c r="BH534" s="39"/>
      <c r="BI534" s="39"/>
      <c r="BJ534" s="38" t="s">
        <v>46</v>
      </c>
      <c r="BK534" s="39"/>
      <c r="BL534" s="39"/>
      <c r="BM534" s="3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</row>
    <row r="535" spans="58:78">
      <c r="BF535" s="40" t="s">
        <v>45</v>
      </c>
      <c r="BG535" s="39" t="s">
        <v>44</v>
      </c>
      <c r="BH535" s="38" t="s">
        <v>43</v>
      </c>
      <c r="BI535" s="38" t="s">
        <v>42</v>
      </c>
      <c r="BJ535" s="38" t="s">
        <v>41</v>
      </c>
      <c r="BK535" s="38" t="s">
        <v>40</v>
      </c>
      <c r="BL535" s="38" t="s">
        <v>39</v>
      </c>
      <c r="BM535" s="38" t="s">
        <v>38</v>
      </c>
      <c r="BN535" s="19"/>
      <c r="BO535" s="19"/>
      <c r="BP535" s="19"/>
      <c r="BQ535" s="19"/>
      <c r="BR535" s="19"/>
      <c r="BS535" s="19"/>
      <c r="BT535" s="20"/>
      <c r="BU535" s="19"/>
      <c r="BV535" s="19"/>
      <c r="BW535" s="19"/>
      <c r="BX535" s="19"/>
      <c r="BY535" s="19"/>
      <c r="BZ535" s="19"/>
    </row>
    <row r="536" spans="58:78">
      <c r="BF536" s="19"/>
      <c r="BG536" s="28" t="s">
        <v>30</v>
      </c>
      <c r="BH536" s="27">
        <v>0.5</v>
      </c>
      <c r="BI536" s="20">
        <f t="shared" ref="BI536:BI545" si="43">+BH536/1000000</f>
        <v>4.9999999999999998E-7</v>
      </c>
      <c r="BJ536" s="43">
        <v>91.013290914997654</v>
      </c>
      <c r="BK536" s="25">
        <f>BP538+((BO538-BP538)/(1+POWER((BI536)/POWER(10,-BQ538),BR538)))</f>
        <v>91.414639950616262</v>
      </c>
      <c r="BL536" s="25">
        <f t="shared" ref="BL536:BL545" si="44">BK536-BJ536</f>
        <v>0.40134903561860824</v>
      </c>
      <c r="BM536" s="24">
        <f t="shared" ref="BM536:BM545" si="45">BL536^2</f>
        <v>0.16108104839198686</v>
      </c>
      <c r="BN536" s="19"/>
      <c r="BO536" s="19"/>
      <c r="BP536" s="19"/>
      <c r="BQ536" s="19"/>
      <c r="BR536" s="19"/>
      <c r="BS536" s="19"/>
      <c r="BT536" s="19"/>
      <c r="BU536" s="23"/>
      <c r="BV536" s="23"/>
      <c r="BW536" s="23"/>
      <c r="BX536" s="23"/>
      <c r="BY536" s="23"/>
      <c r="BZ536" s="23"/>
    </row>
    <row r="537" spans="58:78">
      <c r="BF537" s="19"/>
      <c r="BG537" s="28" t="s">
        <v>30</v>
      </c>
      <c r="BH537" s="27">
        <v>0.33333333333333331</v>
      </c>
      <c r="BI537" s="20">
        <f t="shared" si="43"/>
        <v>3.333333333333333E-7</v>
      </c>
      <c r="BJ537" s="43">
        <v>90.569107597454646</v>
      </c>
      <c r="BK537" s="25">
        <f>BP538+((BO538-BP538)/(1+POWER((BI537)/POWER(10,-BQ538),BR538)))</f>
        <v>90.890898561530378</v>
      </c>
      <c r="BL537" s="25">
        <f t="shared" si="44"/>
        <v>0.32179096407573127</v>
      </c>
      <c r="BM537" s="24">
        <f t="shared" si="45"/>
        <v>0.10354942456078857</v>
      </c>
      <c r="BN537" s="19"/>
      <c r="BO537" s="20" t="s">
        <v>37</v>
      </c>
      <c r="BP537" s="20" t="s">
        <v>36</v>
      </c>
      <c r="BQ537" s="37" t="s">
        <v>35</v>
      </c>
      <c r="BR537" s="20" t="s">
        <v>34</v>
      </c>
      <c r="BS537" s="19"/>
      <c r="BT537" s="19"/>
      <c r="BU537" s="23"/>
      <c r="BV537" s="23"/>
      <c r="BW537" s="23"/>
      <c r="BX537" s="23"/>
      <c r="BY537" s="23"/>
      <c r="BZ537" s="23"/>
    </row>
    <row r="538" spans="58:78">
      <c r="BF538" s="19"/>
      <c r="BG538" s="28" t="s">
        <v>30</v>
      </c>
      <c r="BH538" s="27">
        <v>0.22222222222222221</v>
      </c>
      <c r="BI538" s="20">
        <f t="shared" si="43"/>
        <v>2.2222222222222222E-7</v>
      </c>
      <c r="BJ538" s="43">
        <v>89.362464878591254</v>
      </c>
      <c r="BK538" s="25">
        <f>BP538+((BO538-BP538)/(1+POWER((BI538)/POWER(10,-BQ538),BR538)))</f>
        <v>89.852751903221588</v>
      </c>
      <c r="BL538" s="25">
        <f t="shared" si="44"/>
        <v>0.49028702463033369</v>
      </c>
      <c r="BM538" s="24">
        <f t="shared" si="45"/>
        <v>0.24038136652086545</v>
      </c>
      <c r="BN538" s="19"/>
      <c r="BO538" s="19">
        <v>0.10411791027563198</v>
      </c>
      <c r="BP538" s="36">
        <v>91.935722503908693</v>
      </c>
      <c r="BQ538" s="19">
        <v>7.5979300037455566</v>
      </c>
      <c r="BR538" s="19">
        <v>1.7299824807181037</v>
      </c>
      <c r="BS538" s="19"/>
      <c r="BT538" s="19"/>
      <c r="BU538" s="23"/>
      <c r="BV538" s="23"/>
      <c r="BW538" s="23"/>
      <c r="BX538" s="23"/>
      <c r="BY538" s="23"/>
      <c r="BZ538" s="23"/>
    </row>
    <row r="539" spans="58:78">
      <c r="BF539" s="19"/>
      <c r="BG539" s="28" t="s">
        <v>30</v>
      </c>
      <c r="BH539" s="27">
        <v>0.14814814814814814</v>
      </c>
      <c r="BI539" s="20">
        <f t="shared" si="43"/>
        <v>1.4814814814814815E-7</v>
      </c>
      <c r="BJ539" s="43">
        <v>88.407067015647797</v>
      </c>
      <c r="BK539" s="25">
        <f>BP538+((BO538-BP538)/(1+POWER((BI539)/POWER(10,-BQ538),BR538)))</f>
        <v>87.829744981344703</v>
      </c>
      <c r="BL539" s="25">
        <f t="shared" si="44"/>
        <v>-0.57732203430309426</v>
      </c>
      <c r="BM539" s="24">
        <f t="shared" si="45"/>
        <v>0.33330073129186316</v>
      </c>
      <c r="BN539" s="19"/>
      <c r="BO539" s="19"/>
      <c r="BP539" s="19"/>
      <c r="BQ539" s="19"/>
      <c r="BR539" s="19"/>
      <c r="BS539" s="19"/>
      <c r="BT539" s="19"/>
      <c r="BU539" s="23"/>
      <c r="BV539" s="23"/>
      <c r="BW539" s="23"/>
      <c r="BX539" s="23"/>
      <c r="BY539" s="23"/>
      <c r="BZ539" s="23"/>
    </row>
    <row r="540" spans="58:78" ht="15.75" thickBot="1">
      <c r="BF540" s="19"/>
      <c r="BG540" s="28" t="s">
        <v>30</v>
      </c>
      <c r="BH540" s="27">
        <v>9.8765432098765427E-2</v>
      </c>
      <c r="BI540" s="20">
        <f t="shared" si="43"/>
        <v>9.8765432098765421E-8</v>
      </c>
      <c r="BJ540" s="43">
        <v>85.217963803423658</v>
      </c>
      <c r="BK540" s="25">
        <f>BP538+((BO538-BP538)/(1+POWER((BI540)/POWER(10,-BQ538),BR538)))</f>
        <v>84.015360497834223</v>
      </c>
      <c r="BL540" s="25">
        <f t="shared" si="44"/>
        <v>-1.2026033055894345</v>
      </c>
      <c r="BM540" s="24">
        <f t="shared" si="45"/>
        <v>1.4462547106146348</v>
      </c>
      <c r="BN540" s="19"/>
      <c r="BO540" s="35" t="s">
        <v>33</v>
      </c>
      <c r="BP540" s="34">
        <f>SUM(BM536:BM545)</f>
        <v>11.392504128848739</v>
      </c>
      <c r="BQ540" s="19"/>
      <c r="BR540" s="19"/>
      <c r="BS540" s="19"/>
      <c r="BT540" s="19"/>
      <c r="BU540" s="23"/>
      <c r="BV540" s="23"/>
      <c r="BW540" s="23"/>
      <c r="BX540" s="23"/>
      <c r="BY540" s="23"/>
      <c r="BZ540" s="23"/>
    </row>
    <row r="541" spans="58:78">
      <c r="BF541" s="19"/>
      <c r="BG541" s="28" t="s">
        <v>30</v>
      </c>
      <c r="BH541" s="27">
        <v>6.5843621399176946E-2</v>
      </c>
      <c r="BI541" s="20">
        <f t="shared" si="43"/>
        <v>6.5843621399176948E-8</v>
      </c>
      <c r="BJ541" s="43">
        <v>78.112101086169218</v>
      </c>
      <c r="BK541" s="25">
        <f>BP538+((BO538-BP538)/(1+POWER((BI541)/POWER(10,-BQ538),BR538)))</f>
        <v>77.250650401009267</v>
      </c>
      <c r="BL541" s="25">
        <f t="shared" si="44"/>
        <v>-0.86145068515995149</v>
      </c>
      <c r="BM541" s="24">
        <f t="shared" si="45"/>
        <v>0.74209728296254984</v>
      </c>
      <c r="BN541" s="19"/>
      <c r="BO541" s="19"/>
      <c r="BP541" s="19"/>
      <c r="BQ541" s="19"/>
      <c r="BR541" s="33" t="s">
        <v>32</v>
      </c>
      <c r="BS541" s="19"/>
      <c r="BT541" s="19"/>
      <c r="BU541" s="23"/>
      <c r="BV541" s="23"/>
      <c r="BW541" s="23"/>
      <c r="BX541" s="23"/>
      <c r="BY541" s="23"/>
      <c r="BZ541" s="23"/>
    </row>
    <row r="542" spans="58:78" ht="15.75" thickBot="1">
      <c r="BF542" s="19"/>
      <c r="BG542" s="28" t="s">
        <v>30</v>
      </c>
      <c r="BH542" s="27">
        <v>4.38957475994513E-2</v>
      </c>
      <c r="BI542" s="20">
        <f t="shared" si="43"/>
        <v>4.3895747599451298E-8</v>
      </c>
      <c r="BJ542" s="43">
        <v>63.852817835848882</v>
      </c>
      <c r="BK542" s="25">
        <f>BP538+((BO538-BP538)/(1+POWER((BI542)/POWER(10,-BQ538),BR538)))</f>
        <v>66.462230203259168</v>
      </c>
      <c r="BL542" s="25">
        <f t="shared" si="44"/>
        <v>2.609412367410286</v>
      </c>
      <c r="BM542" s="24">
        <f t="shared" si="45"/>
        <v>6.8090329031937538</v>
      </c>
      <c r="BN542" s="19"/>
      <c r="BO542" s="32" t="s">
        <v>31</v>
      </c>
      <c r="BP542" s="31">
        <f>POWER(10,-BQ538)*1000000</f>
        <v>2.5238875205389324E-2</v>
      </c>
      <c r="BQ542" s="25">
        <f>ROUND(BR542,2)</f>
        <v>0.03</v>
      </c>
      <c r="BR542" s="30">
        <f>10^((1/BR538)*(LOG(((BO538-BP538)/(50-BP538)-1),10)-BR538*LOG((1/(10^(-BQ538))),10)))*1000000</f>
        <v>2.7906208083247206E-2</v>
      </c>
      <c r="BS542" s="19"/>
      <c r="BT542" s="19"/>
      <c r="BU542" s="23"/>
      <c r="BV542" s="23"/>
      <c r="BW542" s="23"/>
      <c r="BX542" s="23"/>
      <c r="BY542" s="23"/>
      <c r="BZ542" s="23"/>
    </row>
    <row r="543" spans="58:78">
      <c r="BF543" s="19"/>
      <c r="BG543" s="28" t="s">
        <v>30</v>
      </c>
      <c r="BH543" s="27">
        <v>2.9263831732967534E-2</v>
      </c>
      <c r="BI543" s="20">
        <f t="shared" si="43"/>
        <v>2.9263831732967536E-8</v>
      </c>
      <c r="BJ543" s="43">
        <v>53.108173593961574</v>
      </c>
      <c r="BK543" s="25">
        <f>BP538+((BO538-BP538)/(1+POWER((BI543)/POWER(10,-BQ538),BR538)))</f>
        <v>51.864804735674532</v>
      </c>
      <c r="BL543" s="25">
        <f t="shared" si="44"/>
        <v>-1.2433688582870417</v>
      </c>
      <c r="BM543" s="24">
        <f t="shared" si="45"/>
        <v>1.5459661177580215</v>
      </c>
      <c r="BN543" s="19"/>
      <c r="BO543" s="29"/>
      <c r="BP543" s="25"/>
      <c r="BQ543" s="19"/>
      <c r="BR543" s="19"/>
      <c r="BS543" s="19"/>
      <c r="BT543" s="19"/>
      <c r="BU543" s="23"/>
      <c r="BV543" s="23"/>
      <c r="BW543" s="23"/>
      <c r="BX543" s="23"/>
      <c r="BY543" s="23"/>
      <c r="BZ543" s="23"/>
    </row>
    <row r="544" spans="58:78">
      <c r="BF544" s="19"/>
      <c r="BG544" s="28" t="s">
        <v>30</v>
      </c>
      <c r="BH544" s="27">
        <v>1.9509221155311691E-2</v>
      </c>
      <c r="BI544" s="20">
        <f t="shared" si="43"/>
        <v>1.950922115531169E-8</v>
      </c>
      <c r="BJ544" s="43">
        <v>35.958819880490879</v>
      </c>
      <c r="BK544" s="25">
        <f>BP538+((BO538-BP538)/(1+POWER((BI544)/POWER(10,-BQ538),BR538)))</f>
        <v>35.958754198608077</v>
      </c>
      <c r="BL544" s="25">
        <f t="shared" si="44"/>
        <v>-6.5681882801982283E-5</v>
      </c>
      <c r="BM544" s="24">
        <f t="shared" si="45"/>
        <v>4.3141097284133364E-9</v>
      </c>
      <c r="BN544" s="19"/>
      <c r="BO544" s="19"/>
      <c r="BP544" s="19"/>
      <c r="BQ544" s="19"/>
      <c r="BR544" s="19"/>
      <c r="BS544" s="19"/>
      <c r="BT544" s="19"/>
      <c r="BU544" s="23"/>
      <c r="BV544" s="23"/>
      <c r="BW544" s="23"/>
      <c r="BX544" s="23"/>
      <c r="BY544" s="23"/>
      <c r="BZ544" s="23"/>
    </row>
    <row r="545" spans="58:78">
      <c r="BF545" s="19"/>
      <c r="BG545" s="28" t="s">
        <v>30</v>
      </c>
      <c r="BH545" s="27">
        <v>0</v>
      </c>
      <c r="BI545" s="20">
        <f t="shared" si="43"/>
        <v>0</v>
      </c>
      <c r="BJ545" s="43">
        <v>0</v>
      </c>
      <c r="BK545" s="25">
        <f>BP538+((BO538-BP538)/(1+POWER((BI545)/POWER(10,-BQ538),BR538)))</f>
        <v>0.10411791027563311</v>
      </c>
      <c r="BL545" s="25">
        <f t="shared" si="44"/>
        <v>0.10411791027563311</v>
      </c>
      <c r="BM545" s="24">
        <f t="shared" si="45"/>
        <v>1.0840539240164787E-2</v>
      </c>
      <c r="BN545" s="19"/>
      <c r="BO545" s="19"/>
      <c r="BP545" s="19"/>
      <c r="BQ545" s="19"/>
      <c r="BR545" s="19"/>
      <c r="BS545" s="19"/>
      <c r="BT545" s="19"/>
      <c r="BU545" s="23"/>
      <c r="BV545" s="23"/>
      <c r="BW545" s="23"/>
      <c r="BX545" s="23"/>
      <c r="BY545" s="23"/>
      <c r="BZ545" s="23"/>
    </row>
    <row r="546" spans="58:78">
      <c r="BF546" s="19"/>
      <c r="BG546" s="19"/>
      <c r="BH546" s="19"/>
      <c r="BI546" s="19"/>
      <c r="BJ546" s="22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</row>
    <row r="547" spans="58:78">
      <c r="BF547" s="19"/>
      <c r="BG547" s="19"/>
      <c r="BH547" s="19"/>
      <c r="BI547" s="19"/>
      <c r="BJ547" s="20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</row>
    <row r="548" spans="58:78">
      <c r="BF548" s="19"/>
      <c r="BG548" s="19"/>
      <c r="BH548" s="19"/>
      <c r="BI548" s="19"/>
      <c r="BJ548" s="20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</row>
    <row r="549" spans="58:78">
      <c r="BF549" s="19"/>
      <c r="BG549" s="19"/>
      <c r="BH549" s="19"/>
      <c r="BI549" s="19"/>
      <c r="BJ549" s="20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</row>
    <row r="550" spans="58:78">
      <c r="BF550" s="19"/>
      <c r="BG550" s="19"/>
      <c r="BH550" s="19"/>
      <c r="BI550" s="19"/>
      <c r="BJ550" s="20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</row>
    <row r="551" spans="58:78">
      <c r="BF551" s="19"/>
      <c r="BG551" s="19"/>
      <c r="BH551" s="19"/>
      <c r="BI551" s="21"/>
      <c r="BJ551" s="20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</row>
    <row r="552" spans="58:78">
      <c r="BF552" s="19"/>
      <c r="BG552" s="39"/>
      <c r="BH552" s="39"/>
      <c r="BI552" s="39"/>
      <c r="BJ552" s="38" t="s">
        <v>46</v>
      </c>
      <c r="BK552" s="39"/>
      <c r="BL552" s="39"/>
      <c r="BM552" s="3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</row>
    <row r="553" spans="58:78">
      <c r="BF553" s="40" t="s">
        <v>47</v>
      </c>
      <c r="BG553" s="39" t="s">
        <v>44</v>
      </c>
      <c r="BH553" s="38" t="s">
        <v>43</v>
      </c>
      <c r="BI553" s="38" t="s">
        <v>42</v>
      </c>
      <c r="BJ553" s="38" t="s">
        <v>41</v>
      </c>
      <c r="BK553" s="38" t="s">
        <v>40</v>
      </c>
      <c r="BL553" s="38" t="s">
        <v>39</v>
      </c>
      <c r="BM553" s="38" t="s">
        <v>38</v>
      </c>
      <c r="BN553" s="19"/>
      <c r="BO553" s="19"/>
      <c r="BP553" s="19"/>
      <c r="BQ553" s="19"/>
      <c r="BR553" s="19"/>
      <c r="BS553" s="19"/>
      <c r="BT553" s="20"/>
      <c r="BU553" s="19"/>
      <c r="BV553" s="19"/>
      <c r="BW553" s="19"/>
      <c r="BX553" s="19"/>
      <c r="BY553" s="19"/>
      <c r="BZ553" s="19"/>
    </row>
    <row r="554" spans="58:78">
      <c r="BF554" s="19"/>
      <c r="BG554" s="28" t="s">
        <v>30</v>
      </c>
      <c r="BH554" s="27">
        <v>0.5</v>
      </c>
      <c r="BI554" s="20">
        <f t="shared" ref="BI554:BI563" si="46">+BH554/1000000</f>
        <v>4.9999999999999998E-7</v>
      </c>
      <c r="BJ554" s="43">
        <v>95.411990938323143</v>
      </c>
      <c r="BK554" s="25">
        <f>BP556+((BO556-BP556)/(1+POWER((BI554)/POWER(10,-BQ556),BR556)))</f>
        <v>94.892602759462235</v>
      </c>
      <c r="BL554" s="25">
        <f t="shared" ref="BL554:BL563" si="47">BK554-BJ554</f>
        <v>-0.5193881788609076</v>
      </c>
      <c r="BM554" s="24">
        <f t="shared" ref="BM554:BM563" si="48">BL554^2</f>
        <v>0.26976408034045013</v>
      </c>
      <c r="BN554" s="19"/>
      <c r="BO554" s="19"/>
      <c r="BP554" s="19"/>
      <c r="BQ554" s="19"/>
      <c r="BR554" s="19"/>
      <c r="BS554" s="19"/>
      <c r="BT554" s="19"/>
      <c r="BU554" s="23"/>
      <c r="BV554" s="23"/>
      <c r="BW554" s="23"/>
      <c r="BX554" s="23"/>
      <c r="BY554" s="23"/>
      <c r="BZ554" s="23"/>
    </row>
    <row r="555" spans="58:78">
      <c r="BF555" s="19"/>
      <c r="BG555" s="28" t="s">
        <v>30</v>
      </c>
      <c r="BH555" s="27">
        <v>0.33333333333333331</v>
      </c>
      <c r="BI555" s="20">
        <f t="shared" si="46"/>
        <v>3.333333333333333E-7</v>
      </c>
      <c r="BJ555" s="43">
        <v>94.572094536895861</v>
      </c>
      <c r="BK555" s="25">
        <f>BP556+((BO556-BP556)/(1+POWER((BI555)/POWER(10,-BQ556),BR556)))</f>
        <v>94.780189361522361</v>
      </c>
      <c r="BL555" s="25">
        <f t="shared" si="47"/>
        <v>0.20809482462649953</v>
      </c>
      <c r="BM555" s="24">
        <f t="shared" si="48"/>
        <v>4.3303456036333593E-2</v>
      </c>
      <c r="BN555" s="19"/>
      <c r="BO555" s="20" t="s">
        <v>37</v>
      </c>
      <c r="BP555" s="20" t="s">
        <v>36</v>
      </c>
      <c r="BQ555" s="37" t="s">
        <v>35</v>
      </c>
      <c r="BR555" s="20" t="s">
        <v>34</v>
      </c>
      <c r="BS555" s="19"/>
      <c r="BT555" s="19"/>
      <c r="BU555" s="23"/>
      <c r="BV555" s="23"/>
      <c r="BW555" s="23"/>
      <c r="BX555" s="23"/>
      <c r="BY555" s="23"/>
      <c r="BZ555" s="23"/>
    </row>
    <row r="556" spans="58:78">
      <c r="BF556" s="19"/>
      <c r="BG556" s="28" t="s">
        <v>30</v>
      </c>
      <c r="BH556" s="27">
        <v>0.22222222222222221</v>
      </c>
      <c r="BI556" s="20">
        <f t="shared" si="46"/>
        <v>2.2222222222222222E-7</v>
      </c>
      <c r="BJ556" s="43">
        <v>93.71016718240233</v>
      </c>
      <c r="BK556" s="25">
        <f>BP556+((BO556-BP556)/(1+POWER((BI556)/POWER(10,-BQ556),BR556)))</f>
        <v>94.461549598931711</v>
      </c>
      <c r="BL556" s="25">
        <f t="shared" si="47"/>
        <v>0.7513824165293812</v>
      </c>
      <c r="BM556" s="24">
        <f t="shared" si="48"/>
        <v>0.56457553586953246</v>
      </c>
      <c r="BN556" s="19"/>
      <c r="BO556" s="19">
        <v>1.798865030412718E-2</v>
      </c>
      <c r="BP556" s="36">
        <v>94.953561205984471</v>
      </c>
      <c r="BQ556" s="19">
        <v>7.5378919613652409</v>
      </c>
      <c r="BR556" s="19">
        <v>2.5808184099479603</v>
      </c>
      <c r="BS556" s="19"/>
      <c r="BT556" s="19"/>
      <c r="BU556" s="23"/>
      <c r="BV556" s="23"/>
      <c r="BW556" s="23"/>
      <c r="BX556" s="23"/>
      <c r="BY556" s="23"/>
      <c r="BZ556" s="23"/>
    </row>
    <row r="557" spans="58:78">
      <c r="BF557" s="19"/>
      <c r="BG557" s="28" t="s">
        <v>30</v>
      </c>
      <c r="BH557" s="27">
        <v>0.14814814814814814</v>
      </c>
      <c r="BI557" s="20">
        <f t="shared" si="46"/>
        <v>1.4814814814814815E-7</v>
      </c>
      <c r="BJ557" s="43">
        <v>93.322971398315204</v>
      </c>
      <c r="BK557" s="25">
        <f>BP556+((BO556-BP556)/(1+POWER((BI557)/POWER(10,-BQ556),BR556)))</f>
        <v>93.565858419504011</v>
      </c>
      <c r="BL557" s="25">
        <f t="shared" si="47"/>
        <v>0.24288702118880678</v>
      </c>
      <c r="BM557" s="24">
        <f t="shared" si="48"/>
        <v>5.8994105061971877E-2</v>
      </c>
      <c r="BN557" s="19"/>
      <c r="BO557" s="19"/>
      <c r="BP557" s="19"/>
      <c r="BQ557" s="19"/>
      <c r="BR557" s="19"/>
      <c r="BS557" s="19"/>
      <c r="BT557" s="19"/>
      <c r="BU557" s="23"/>
      <c r="BV557" s="23"/>
      <c r="BW557" s="23"/>
      <c r="BX557" s="23"/>
      <c r="BY557" s="23"/>
      <c r="BZ557" s="23"/>
    </row>
    <row r="558" spans="58:78" ht="15.75" thickBot="1">
      <c r="BF558" s="19"/>
      <c r="BG558" s="28" t="s">
        <v>30</v>
      </c>
      <c r="BH558" s="27">
        <v>9.8765432098765427E-2</v>
      </c>
      <c r="BI558" s="20">
        <f t="shared" si="46"/>
        <v>9.8765432098765421E-8</v>
      </c>
      <c r="BJ558" s="43">
        <v>91.335056305015669</v>
      </c>
      <c r="BK558" s="25">
        <f>BP556+((BO556-BP556)/(1+POWER((BI558)/POWER(10,-BQ556),BR556)))</f>
        <v>91.106018661973224</v>
      </c>
      <c r="BL558" s="25">
        <f t="shared" si="47"/>
        <v>-0.22903764304244589</v>
      </c>
      <c r="BM558" s="24">
        <f t="shared" si="48"/>
        <v>5.2458241930438861E-2</v>
      </c>
      <c r="BN558" s="19"/>
      <c r="BO558" s="35" t="s">
        <v>33</v>
      </c>
      <c r="BP558" s="34">
        <f>SUM(BM554:BM563)</f>
        <v>4.2054669587676301</v>
      </c>
      <c r="BQ558" s="19"/>
      <c r="BR558" s="19"/>
      <c r="BS558" s="19"/>
      <c r="BT558" s="19"/>
      <c r="BU558" s="23"/>
      <c r="BV558" s="23"/>
      <c r="BW558" s="23"/>
      <c r="BX558" s="23"/>
      <c r="BY558" s="23"/>
      <c r="BZ558" s="23"/>
    </row>
    <row r="559" spans="58:78">
      <c r="BF559" s="19"/>
      <c r="BG559" s="28" t="s">
        <v>30</v>
      </c>
      <c r="BH559" s="27">
        <v>6.5843621399176946E-2</v>
      </c>
      <c r="BI559" s="20">
        <f t="shared" si="46"/>
        <v>6.5843621399176948E-8</v>
      </c>
      <c r="BJ559" s="43">
        <v>86.022268280539663</v>
      </c>
      <c r="BK559" s="25">
        <f>BP556+((BO556-BP556)/(1+POWER((BI559)/POWER(10,-BQ556),BR556)))</f>
        <v>84.760952885798915</v>
      </c>
      <c r="BL559" s="25">
        <f t="shared" si="47"/>
        <v>-1.2613153947407483</v>
      </c>
      <c r="BM559" s="24">
        <f t="shared" si="48"/>
        <v>1.5909165250100097</v>
      </c>
      <c r="BN559" s="19"/>
      <c r="BO559" s="19"/>
      <c r="BP559" s="19"/>
      <c r="BQ559" s="19"/>
      <c r="BR559" s="33" t="s">
        <v>32</v>
      </c>
      <c r="BS559" s="19"/>
      <c r="BT559" s="19"/>
      <c r="BU559" s="23"/>
      <c r="BV559" s="23"/>
      <c r="BW559" s="23"/>
      <c r="BX559" s="23"/>
      <c r="BY559" s="23"/>
      <c r="BZ559" s="23"/>
    </row>
    <row r="560" spans="58:78" ht="15.75" thickBot="1">
      <c r="BF560" s="19"/>
      <c r="BG560" s="28" t="s">
        <v>30</v>
      </c>
      <c r="BH560" s="27">
        <v>4.38957475994513E-2</v>
      </c>
      <c r="BI560" s="20">
        <f t="shared" si="46"/>
        <v>4.3895747599451298E-8</v>
      </c>
      <c r="BJ560" s="43">
        <v>69.526690203604829</v>
      </c>
      <c r="BK560" s="25">
        <f>BP556+((BO556-BP556)/(1+POWER((BI560)/POWER(10,-BQ556),BR556)))</f>
        <v>70.734301839970485</v>
      </c>
      <c r="BL560" s="25">
        <f t="shared" si="47"/>
        <v>1.2076116363656553</v>
      </c>
      <c r="BM560" s="24">
        <f t="shared" si="48"/>
        <v>1.4583258642857355</v>
      </c>
      <c r="BN560" s="19"/>
      <c r="BO560" s="32" t="s">
        <v>31</v>
      </c>
      <c r="BP560" s="31">
        <f>POWER(10,-BQ556)*1000000</f>
        <v>2.898064444164496E-2</v>
      </c>
      <c r="BQ560" s="25">
        <f>ROUND(BR560,2)</f>
        <v>0.03</v>
      </c>
      <c r="BR560" s="30">
        <f>10^((1/BR556)*(LOG(((BO556-BP556)/(50-BP556)-1),10)-BR556*LOG((1/(10^(-BQ556))),10)))*1000000</f>
        <v>3.0196115029364933E-2</v>
      </c>
      <c r="BS560" s="19"/>
      <c r="BT560" s="19"/>
      <c r="BU560" s="23"/>
      <c r="BV560" s="23"/>
      <c r="BW560" s="23"/>
      <c r="BX560" s="23"/>
      <c r="BY560" s="23"/>
      <c r="BZ560" s="23"/>
    </row>
    <row r="561" spans="58:78">
      <c r="BF561" s="19"/>
      <c r="BG561" s="28" t="s">
        <v>30</v>
      </c>
      <c r="BH561" s="27">
        <v>2.9263831732967534E-2</v>
      </c>
      <c r="BI561" s="20">
        <f t="shared" si="46"/>
        <v>2.9263831732967536E-8</v>
      </c>
      <c r="BJ561" s="43">
        <v>48.48869742487252</v>
      </c>
      <c r="BK561" s="25">
        <f>BP556+((BO556-BP556)/(1+POWER((BI561)/POWER(10,-BQ556),BR556)))</f>
        <v>48.08137682333065</v>
      </c>
      <c r="BL561" s="25">
        <f t="shared" si="47"/>
        <v>-0.40732060154186911</v>
      </c>
      <c r="BM561" s="24">
        <f t="shared" si="48"/>
        <v>0.1659100724404301</v>
      </c>
      <c r="BN561" s="19"/>
      <c r="BO561" s="29"/>
      <c r="BP561" s="25"/>
      <c r="BQ561" s="19"/>
      <c r="BR561" s="19"/>
      <c r="BS561" s="19"/>
      <c r="BT561" s="19"/>
      <c r="BU561" s="23"/>
      <c r="BV561" s="23"/>
      <c r="BW561" s="23"/>
      <c r="BX561" s="23"/>
      <c r="BY561" s="23"/>
      <c r="BZ561" s="23"/>
    </row>
    <row r="562" spans="58:78">
      <c r="BF562" s="19"/>
      <c r="BG562" s="28" t="s">
        <v>30</v>
      </c>
      <c r="BH562" s="27">
        <v>1.9509221155311691E-2</v>
      </c>
      <c r="BI562" s="20">
        <f t="shared" si="46"/>
        <v>1.950922115531169E-8</v>
      </c>
      <c r="BJ562" s="43">
        <v>25.183752534128821</v>
      </c>
      <c r="BK562" s="25">
        <f>BP556+((BO556-BP556)/(1+POWER((BI562)/POWER(10,-BQ556),BR556)))</f>
        <v>25.153827857807045</v>
      </c>
      <c r="BL562" s="25">
        <f t="shared" si="47"/>
        <v>-2.9924676321776644E-2</v>
      </c>
      <c r="BM562" s="24">
        <f t="shared" si="48"/>
        <v>8.9548625296309971E-4</v>
      </c>
      <c r="BN562" s="19"/>
      <c r="BO562" s="19"/>
      <c r="BP562" s="19"/>
      <c r="BQ562" s="19"/>
      <c r="BR562" s="19"/>
      <c r="BS562" s="19"/>
      <c r="BT562" s="19"/>
      <c r="BU562" s="23"/>
      <c r="BV562" s="23"/>
      <c r="BW562" s="23"/>
      <c r="BX562" s="23"/>
      <c r="BY562" s="23"/>
      <c r="BZ562" s="23"/>
    </row>
    <row r="563" spans="58:78">
      <c r="BF563" s="19"/>
      <c r="BG563" s="28" t="s">
        <v>30</v>
      </c>
      <c r="BH563" s="27">
        <v>0</v>
      </c>
      <c r="BI563" s="20">
        <f t="shared" si="46"/>
        <v>0</v>
      </c>
      <c r="BJ563" s="43">
        <v>0</v>
      </c>
      <c r="BK563" s="25">
        <f>BP556+((BO556-BP556)/(1+POWER((BI563)/POWER(10,-BQ556),BR556)))</f>
        <v>1.7988650304133103E-2</v>
      </c>
      <c r="BL563" s="25">
        <f t="shared" si="47"/>
        <v>1.7988650304133103E-2</v>
      </c>
      <c r="BM563" s="24">
        <f t="shared" si="48"/>
        <v>3.2359153976438794E-4</v>
      </c>
      <c r="BN563" s="19"/>
      <c r="BO563" s="19"/>
      <c r="BP563" s="19"/>
      <c r="BQ563" s="19"/>
      <c r="BR563" s="19"/>
      <c r="BS563" s="19"/>
      <c r="BT563" s="19"/>
      <c r="BU563" s="23"/>
      <c r="BV563" s="23"/>
      <c r="BW563" s="23"/>
      <c r="BX563" s="23"/>
      <c r="BY563" s="23"/>
      <c r="BZ563" s="23"/>
    </row>
    <row r="564" spans="58:78">
      <c r="BF564" s="19"/>
      <c r="BG564" s="19"/>
      <c r="BH564" s="19"/>
      <c r="BI564" s="19"/>
      <c r="BJ564" s="22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</row>
    <row r="565" spans="58:78">
      <c r="BF565" s="19"/>
      <c r="BG565" s="19"/>
      <c r="BH565" s="19"/>
      <c r="BI565" s="19"/>
      <c r="BJ565" s="20"/>
      <c r="BK565" s="19"/>
      <c r="BL565" s="19"/>
      <c r="BM565" s="19"/>
      <c r="BN565" s="19"/>
      <c r="BO565" s="19"/>
      <c r="BP565" s="19"/>
      <c r="BQ565" s="19"/>
      <c r="BR565" s="19"/>
      <c r="BS565" s="19"/>
      <c r="BT565" s="19"/>
      <c r="BU565" s="19"/>
      <c r="BV565" s="19"/>
      <c r="BW565" s="19"/>
      <c r="BX565" s="19"/>
      <c r="BY565" s="19"/>
      <c r="BZ565" s="19"/>
    </row>
    <row r="566" spans="58:78">
      <c r="BF566" s="19"/>
      <c r="BG566" s="19"/>
      <c r="BH566" s="19"/>
      <c r="BI566" s="19"/>
      <c r="BJ566" s="20"/>
      <c r="BK566" s="19"/>
      <c r="BL566" s="19"/>
      <c r="BM566" s="19"/>
      <c r="BN566" s="19"/>
      <c r="BO566" s="19"/>
      <c r="BP566" s="19"/>
      <c r="BQ566" s="19"/>
      <c r="BR566" s="19"/>
      <c r="BS566" s="19"/>
      <c r="BT566" s="19"/>
      <c r="BU566" s="19"/>
      <c r="BV566" s="19"/>
      <c r="BW566" s="19"/>
      <c r="BX566" s="19"/>
      <c r="BY566" s="19"/>
      <c r="BZ566" s="19"/>
    </row>
    <row r="569" spans="58:78">
      <c r="BF569" s="42" t="s">
        <v>85</v>
      </c>
      <c r="BG569" s="41"/>
      <c r="BH569" s="19"/>
      <c r="BI569" s="19"/>
      <c r="BJ569" s="20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</row>
    <row r="570" spans="58:78">
      <c r="BF570" s="19">
        <v>1.0646413588305983E-4</v>
      </c>
      <c r="BG570" s="36">
        <v>97.920982594474552</v>
      </c>
      <c r="BH570" s="19">
        <v>7.2843971678251789</v>
      </c>
      <c r="BI570" s="19">
        <v>2.3250097329166026</v>
      </c>
      <c r="BJ570" s="20"/>
      <c r="BK570" s="19"/>
      <c r="BL570" s="19"/>
      <c r="BM570" s="19"/>
      <c r="BN570" s="19"/>
      <c r="BO570" s="19"/>
      <c r="BP570" s="19"/>
      <c r="BQ570" s="19"/>
      <c r="BR570" s="19"/>
      <c r="BS570" s="19"/>
      <c r="BT570" s="19"/>
      <c r="BU570" s="19"/>
      <c r="BV570" s="19"/>
      <c r="BW570" s="19"/>
      <c r="BX570" s="19"/>
      <c r="BY570" s="19"/>
      <c r="BZ570" s="19"/>
    </row>
    <row r="571" spans="58:78">
      <c r="BF571" s="19"/>
      <c r="BG571" s="19"/>
      <c r="BH571" s="19"/>
      <c r="BI571" s="19"/>
      <c r="BJ571" s="20"/>
      <c r="BK571" s="19"/>
      <c r="BL571" s="19"/>
      <c r="BM571" s="19"/>
      <c r="BN571" s="19"/>
      <c r="BO571" s="19"/>
      <c r="BP571" s="36" t="s">
        <v>51</v>
      </c>
      <c r="BQ571" s="19"/>
      <c r="BR571" s="19"/>
      <c r="BS571" s="19"/>
      <c r="BT571" s="19"/>
      <c r="BU571" s="19"/>
      <c r="BV571" s="19"/>
      <c r="BW571" s="19"/>
      <c r="BX571" s="19"/>
      <c r="BY571" s="19"/>
      <c r="BZ571" s="19"/>
    </row>
    <row r="572" spans="58:78">
      <c r="BF572" s="19"/>
      <c r="BG572" s="19"/>
      <c r="BH572" s="19"/>
      <c r="BI572" s="19"/>
      <c r="BJ572" s="20"/>
      <c r="BK572" s="19"/>
      <c r="BL572" s="19"/>
      <c r="BM572" s="19"/>
      <c r="BN572" s="19"/>
      <c r="BO572" s="19"/>
      <c r="BP572" s="19"/>
      <c r="BQ572" s="19"/>
      <c r="BR572" s="19"/>
      <c r="BS572" s="19"/>
      <c r="BT572" s="19"/>
      <c r="BU572" s="19"/>
      <c r="BV572" s="19"/>
      <c r="BW572" s="19"/>
      <c r="BX572" s="19"/>
      <c r="BY572" s="19"/>
      <c r="BZ572" s="19"/>
    </row>
    <row r="573" spans="58:78">
      <c r="BF573" s="19"/>
      <c r="BG573" s="19"/>
      <c r="BH573" s="19"/>
      <c r="BI573" s="21"/>
      <c r="BJ573" s="20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</row>
    <row r="574" spans="58:78">
      <c r="BF574" s="19"/>
      <c r="BG574" s="39"/>
      <c r="BH574" s="38" t="s">
        <v>43</v>
      </c>
      <c r="BI574" s="19"/>
      <c r="BJ574" s="38" t="s">
        <v>46</v>
      </c>
      <c r="BK574" s="39"/>
      <c r="BL574" s="39"/>
      <c r="BM574" s="3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</row>
    <row r="575" spans="58:78">
      <c r="BF575" s="40" t="s">
        <v>84</v>
      </c>
      <c r="BG575" s="39" t="s">
        <v>44</v>
      </c>
      <c r="BH575" s="19"/>
      <c r="BI575" s="38" t="s">
        <v>42</v>
      </c>
      <c r="BJ575" s="38" t="s">
        <v>41</v>
      </c>
      <c r="BK575" s="38" t="s">
        <v>40</v>
      </c>
      <c r="BL575" s="38" t="s">
        <v>39</v>
      </c>
      <c r="BM575" s="38" t="s">
        <v>38</v>
      </c>
      <c r="BN575" s="19"/>
      <c r="BO575" s="19"/>
      <c r="BP575" s="19"/>
      <c r="BQ575" s="19"/>
      <c r="BR575" s="19"/>
      <c r="BS575" s="19"/>
      <c r="BT575" s="20"/>
      <c r="BU575" s="19"/>
      <c r="BV575" s="19"/>
      <c r="BW575" s="19"/>
      <c r="BX575" s="19"/>
      <c r="BY575" s="19"/>
      <c r="BZ575" s="19"/>
    </row>
    <row r="576" spans="58:78">
      <c r="BF576" s="19"/>
      <c r="BG576" s="28" t="s">
        <v>30</v>
      </c>
      <c r="BH576" s="27">
        <v>0.5</v>
      </c>
      <c r="BI576" s="20">
        <f t="shared" ref="BI576:BI585" si="49">+BH576/1000000</f>
        <v>4.9999999999999998E-7</v>
      </c>
      <c r="BJ576" s="43">
        <v>96.025971692839008</v>
      </c>
      <c r="BK576" s="25">
        <f>BP578+((BO578-BP578)/(1+POWER((BI576)/POWER(10,-BQ578),BR578)))</f>
        <v>94.942735572859135</v>
      </c>
      <c r="BL576" s="25">
        <f t="shared" ref="BL576:BL585" si="50">BK576-BJ576</f>
        <v>-1.0832361199798726</v>
      </c>
      <c r="BM576" s="24">
        <f t="shared" ref="BM576:BM585" si="51">BL576^2</f>
        <v>1.1734004916290488</v>
      </c>
      <c r="BN576" s="19"/>
      <c r="BO576" s="19"/>
      <c r="BP576" s="19"/>
      <c r="BQ576" s="19"/>
      <c r="BR576" s="19"/>
      <c r="BS576" s="19"/>
      <c r="BT576" s="19"/>
      <c r="BU576" s="23"/>
      <c r="BV576" s="23"/>
      <c r="BW576" s="23"/>
      <c r="BX576" s="23"/>
      <c r="BY576" s="23"/>
      <c r="BZ576" s="23"/>
    </row>
    <row r="577" spans="58:78">
      <c r="BF577" s="19"/>
      <c r="BG577" s="28" t="s">
        <v>30</v>
      </c>
      <c r="BH577" s="27">
        <v>0.33333333333333331</v>
      </c>
      <c r="BI577" s="20">
        <f t="shared" si="49"/>
        <v>3.333333333333333E-7</v>
      </c>
      <c r="BJ577" s="43">
        <v>95.410634348934323</v>
      </c>
      <c r="BK577" s="25">
        <f>BP578+((BO578-BP578)/(1+POWER((BI577)/POWER(10,-BQ578),BR578)))</f>
        <v>94.82050105283966</v>
      </c>
      <c r="BL577" s="25">
        <f t="shared" si="50"/>
        <v>-0.59013329609466325</v>
      </c>
      <c r="BM577" s="24">
        <f t="shared" si="51"/>
        <v>0.3482573071595515</v>
      </c>
      <c r="BN577" s="19"/>
      <c r="BO577" s="20" t="s">
        <v>37</v>
      </c>
      <c r="BP577" s="20" t="s">
        <v>36</v>
      </c>
      <c r="BQ577" s="37" t="s">
        <v>35</v>
      </c>
      <c r="BR577" s="20" t="s">
        <v>34</v>
      </c>
      <c r="BS577" s="19"/>
      <c r="BT577" s="19"/>
      <c r="BU577" s="23"/>
      <c r="BV577" s="23"/>
      <c r="BW577" s="23"/>
      <c r="BX577" s="23"/>
      <c r="BY577" s="23"/>
      <c r="BZ577" s="23"/>
    </row>
    <row r="578" spans="58:78">
      <c r="BF578" s="19"/>
      <c r="BG578" s="28" t="s">
        <v>30</v>
      </c>
      <c r="BH578" s="27">
        <v>0.22222222222222221</v>
      </c>
      <c r="BI578" s="20">
        <f t="shared" si="49"/>
        <v>2.2222222222222222E-7</v>
      </c>
      <c r="BJ578" s="43">
        <v>94.892327167615079</v>
      </c>
      <c r="BK578" s="25">
        <f>BP578+((BO578-BP578)/(1+POWER((BI578)/POWER(10,-BQ578),BR578)))</f>
        <v>94.505376330709069</v>
      </c>
      <c r="BL578" s="25">
        <f t="shared" si="50"/>
        <v>-0.38695083690600995</v>
      </c>
      <c r="BM578" s="24">
        <f t="shared" si="51"/>
        <v>0.14973095018226151</v>
      </c>
      <c r="BN578" s="19"/>
      <c r="BO578" s="19">
        <v>0</v>
      </c>
      <c r="BP578" s="36">
        <v>95.019775909298104</v>
      </c>
      <c r="BQ578" s="19">
        <v>7.6178968062213706</v>
      </c>
      <c r="BR578" s="19">
        <v>2.3470434104261431</v>
      </c>
      <c r="BS578" s="19"/>
      <c r="BT578" s="19"/>
      <c r="BU578" s="23"/>
      <c r="BV578" s="23"/>
      <c r="BW578" s="23"/>
      <c r="BX578" s="23"/>
      <c r="BY578" s="23"/>
      <c r="BZ578" s="23"/>
    </row>
    <row r="579" spans="58:78">
      <c r="BF579" s="19"/>
      <c r="BG579" s="28" t="s">
        <v>30</v>
      </c>
      <c r="BH579" s="27">
        <v>0.14814814814814814</v>
      </c>
      <c r="BI579" s="20">
        <f t="shared" si="49"/>
        <v>1.4814814814814815E-7</v>
      </c>
      <c r="BJ579" s="43">
        <v>92.917763387775864</v>
      </c>
      <c r="BK579" s="25">
        <f>BP578+((BO578-BP578)/(1+POWER((BI579)/POWER(10,-BQ578),BR578)))</f>
        <v>93.69886883700535</v>
      </c>
      <c r="BL579" s="25">
        <f t="shared" si="50"/>
        <v>0.78110544922948577</v>
      </c>
      <c r="BM579" s="24">
        <f t="shared" si="51"/>
        <v>0.61012572281599675</v>
      </c>
      <c r="BN579" s="19"/>
      <c r="BO579" s="19"/>
      <c r="BP579" s="19"/>
      <c r="BQ579" s="19"/>
      <c r="BR579" s="19"/>
      <c r="BS579" s="19"/>
      <c r="BT579" s="19"/>
      <c r="BU579" s="23"/>
      <c r="BV579" s="23"/>
      <c r="BW579" s="23"/>
      <c r="BX579" s="23"/>
      <c r="BY579" s="23"/>
      <c r="BZ579" s="23"/>
    </row>
    <row r="580" spans="58:78" ht="15.75" thickBot="1">
      <c r="BF580" s="19"/>
      <c r="BG580" s="28" t="s">
        <v>30</v>
      </c>
      <c r="BH580" s="27">
        <v>9.8765432098765427E-2</v>
      </c>
      <c r="BI580" s="20">
        <f t="shared" si="49"/>
        <v>9.8765432098765421E-8</v>
      </c>
      <c r="BJ580" s="43">
        <v>91.012106716190374</v>
      </c>
      <c r="BK580" s="25">
        <f>BP578+((BO578-BP578)/(1+POWER((BI580)/POWER(10,-BQ578),BR578)))</f>
        <v>91.672653845195001</v>
      </c>
      <c r="BL580" s="25">
        <f t="shared" si="50"/>
        <v>0.66054712900462675</v>
      </c>
      <c r="BM580" s="24">
        <f t="shared" si="51"/>
        <v>0.43632250963625502</v>
      </c>
      <c r="BN580" s="19"/>
      <c r="BO580" s="35" t="s">
        <v>33</v>
      </c>
      <c r="BP580" s="34">
        <f>SUM(BM576:BM585)</f>
        <v>10.581186214838876</v>
      </c>
      <c r="BQ580" s="19"/>
      <c r="BR580" s="19"/>
      <c r="BS580" s="19"/>
      <c r="BT580" s="19"/>
      <c r="BU580" s="23"/>
      <c r="BV580" s="23"/>
      <c r="BW580" s="23"/>
      <c r="BX580" s="23"/>
      <c r="BY580" s="23"/>
      <c r="BZ580" s="23"/>
    </row>
    <row r="581" spans="58:78">
      <c r="BF581" s="19"/>
      <c r="BG581" s="28" t="s">
        <v>30</v>
      </c>
      <c r="BH581" s="27">
        <v>6.5843621399176946E-2</v>
      </c>
      <c r="BI581" s="20">
        <f t="shared" si="49"/>
        <v>6.5843621399176948E-8</v>
      </c>
      <c r="BJ581" s="43">
        <v>84.674855986183147</v>
      </c>
      <c r="BK581" s="25">
        <f>BP578+((BO578-BP578)/(1+POWER((BI581)/POWER(10,-BQ578),BR578)))</f>
        <v>86.810621210376183</v>
      </c>
      <c r="BL581" s="25">
        <f t="shared" si="50"/>
        <v>2.1357652241930367</v>
      </c>
      <c r="BM581" s="24">
        <f t="shared" si="51"/>
        <v>4.5614930928723325</v>
      </c>
      <c r="BN581" s="19"/>
      <c r="BO581" s="19"/>
      <c r="BP581" s="19"/>
      <c r="BQ581" s="19"/>
      <c r="BR581" s="33" t="s">
        <v>32</v>
      </c>
      <c r="BS581" s="19"/>
      <c r="BT581" s="19"/>
      <c r="BU581" s="23"/>
      <c r="BV581" s="23"/>
      <c r="BW581" s="23"/>
      <c r="BX581" s="23"/>
      <c r="BY581" s="23"/>
      <c r="BZ581" s="23"/>
    </row>
    <row r="582" spans="58:78" ht="15.75" thickBot="1">
      <c r="BF582" s="19"/>
      <c r="BG582" s="28" t="s">
        <v>30</v>
      </c>
      <c r="BH582" s="27">
        <v>4.38957475994513E-2</v>
      </c>
      <c r="BI582" s="20">
        <f t="shared" si="49"/>
        <v>4.3895747599451298E-8</v>
      </c>
      <c r="BJ582" s="43">
        <v>77.904018815033808</v>
      </c>
      <c r="BK582" s="25">
        <f>BP578+((BO578-BP578)/(1+POWER((BI582)/POWER(10,-BQ578),BR578)))</f>
        <v>76.326177173149006</v>
      </c>
      <c r="BL582" s="25">
        <f t="shared" si="50"/>
        <v>-1.5778416418848025</v>
      </c>
      <c r="BM582" s="24">
        <f t="shared" si="51"/>
        <v>2.4895842468657294</v>
      </c>
      <c r="BN582" s="19"/>
      <c r="BO582" s="32" t="s">
        <v>31</v>
      </c>
      <c r="BP582" s="31">
        <f>POWER(10,-BQ578)*1000000</f>
        <v>2.410478120271731E-2</v>
      </c>
      <c r="BQ582" s="25">
        <f>ROUND(BR582,2)</f>
        <v>0.03</v>
      </c>
      <c r="BR582" s="30">
        <f>10^((1/BR578)*(LOG(((BO578-BP578)/(50-BP578)-1),10)-BR578*LOG((1/(10^(-BQ578))),10)))*1000000</f>
        <v>2.5206798764246946E-2</v>
      </c>
      <c r="BS582" s="19"/>
      <c r="BT582" s="19"/>
      <c r="BU582" s="23"/>
      <c r="BV582" s="23"/>
      <c r="BW582" s="23"/>
      <c r="BX582" s="23"/>
      <c r="BY582" s="23"/>
      <c r="BZ582" s="23"/>
    </row>
    <row r="583" spans="58:78">
      <c r="BF583" s="19"/>
      <c r="BG583" s="28" t="s">
        <v>30</v>
      </c>
      <c r="BH583" s="27">
        <v>2.9263831732967534E-2</v>
      </c>
      <c r="BI583" s="20">
        <f t="shared" si="49"/>
        <v>2.9263831732967536E-8</v>
      </c>
      <c r="BJ583" s="43">
        <v>58.65465004545991</v>
      </c>
      <c r="BK583" s="25">
        <f>BP578+((BO578-BP578)/(1+POWER((BI583)/POWER(10,-BQ578),BR578)))</f>
        <v>58.140000613093164</v>
      </c>
      <c r="BL583" s="25">
        <f t="shared" si="50"/>
        <v>-0.51464943236674543</v>
      </c>
      <c r="BM583" s="24">
        <f t="shared" si="51"/>
        <v>0.26486403823541327</v>
      </c>
      <c r="BN583" s="19"/>
      <c r="BO583" s="29"/>
      <c r="BP583" s="25"/>
      <c r="BQ583" s="19"/>
      <c r="BR583" s="19"/>
      <c r="BS583" s="19"/>
      <c r="BT583" s="19"/>
      <c r="BU583" s="23"/>
      <c r="BV583" s="23"/>
      <c r="BW583" s="23"/>
      <c r="BX583" s="23"/>
      <c r="BY583" s="23"/>
      <c r="BZ583" s="23"/>
    </row>
    <row r="584" spans="58:78">
      <c r="BF584" s="19"/>
      <c r="BG584" s="28" t="s">
        <v>30</v>
      </c>
      <c r="BH584" s="27">
        <v>1.9509221155311691E-2</v>
      </c>
      <c r="BI584" s="20">
        <f t="shared" si="49"/>
        <v>1.950922115531169E-8</v>
      </c>
      <c r="BJ584" s="43">
        <v>35.21318479043758</v>
      </c>
      <c r="BK584" s="25">
        <f>BP578+((BO578-BP578)/(1+POWER((BI584)/POWER(10,-BQ578),BR578)))</f>
        <v>35.953054951643104</v>
      </c>
      <c r="BL584" s="25">
        <f t="shared" si="50"/>
        <v>0.7398701612055234</v>
      </c>
      <c r="BM584" s="24">
        <f t="shared" si="51"/>
        <v>0.54740785544228721</v>
      </c>
      <c r="BN584" s="19"/>
      <c r="BO584" s="19"/>
      <c r="BP584" s="19"/>
      <c r="BQ584" s="19"/>
      <c r="BR584" s="19"/>
      <c r="BS584" s="19"/>
      <c r="BT584" s="19"/>
      <c r="BU584" s="23"/>
      <c r="BV584" s="23"/>
      <c r="BW584" s="23"/>
      <c r="BX584" s="23"/>
      <c r="BY584" s="23"/>
      <c r="BZ584" s="23"/>
    </row>
    <row r="585" spans="58:78">
      <c r="BF585" s="19"/>
      <c r="BG585" s="28" t="s">
        <v>30</v>
      </c>
      <c r="BH585" s="27">
        <v>0</v>
      </c>
      <c r="BI585" s="20">
        <f t="shared" si="49"/>
        <v>0</v>
      </c>
      <c r="BJ585" s="43">
        <v>0</v>
      </c>
      <c r="BK585" s="25">
        <f>BP578+((BO578-BP578)/(1+POWER((BI585)/POWER(10,-BQ578),BR578)))</f>
        <v>0</v>
      </c>
      <c r="BL585" s="25">
        <f t="shared" si="50"/>
        <v>0</v>
      </c>
      <c r="BM585" s="24">
        <f t="shared" si="51"/>
        <v>0</v>
      </c>
      <c r="BN585" s="19"/>
      <c r="BO585" s="19"/>
      <c r="BP585" s="19"/>
      <c r="BQ585" s="19"/>
      <c r="BR585" s="19"/>
      <c r="BS585" s="19"/>
      <c r="BT585" s="19"/>
      <c r="BU585" s="23"/>
      <c r="BV585" s="23"/>
      <c r="BW585" s="23"/>
      <c r="BX585" s="23"/>
      <c r="BY585" s="23"/>
      <c r="BZ585" s="23"/>
    </row>
    <row r="586" spans="58:78">
      <c r="BF586" s="19"/>
      <c r="BG586" s="19"/>
      <c r="BH586" s="19"/>
      <c r="BI586" s="19"/>
      <c r="BJ586" s="22"/>
      <c r="BK586" s="19"/>
      <c r="BL586" s="19"/>
      <c r="BM586" s="19"/>
      <c r="BN586" s="19"/>
      <c r="BO586" s="19"/>
      <c r="BP586" s="19"/>
      <c r="BQ586" s="19"/>
      <c r="BR586" s="19"/>
      <c r="BS586" s="19"/>
      <c r="BT586" s="19"/>
      <c r="BU586" s="19"/>
      <c r="BV586" s="19"/>
      <c r="BW586" s="19"/>
      <c r="BX586" s="19"/>
      <c r="BY586" s="19"/>
      <c r="BZ586" s="19"/>
    </row>
    <row r="587" spans="58:78">
      <c r="BF587" s="19"/>
      <c r="BG587" s="19"/>
      <c r="BH587" s="19"/>
      <c r="BI587" s="19"/>
      <c r="BJ587" s="20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</row>
    <row r="588" spans="58:78">
      <c r="BF588" s="19"/>
      <c r="BG588" s="19"/>
      <c r="BH588" s="19"/>
      <c r="BI588" s="19"/>
      <c r="BJ588" s="20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</row>
    <row r="589" spans="58:78">
      <c r="BF589" s="19"/>
      <c r="BG589" s="19"/>
      <c r="BH589" s="19"/>
      <c r="BI589" s="21"/>
      <c r="BJ589" s="20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</row>
    <row r="590" spans="58:78">
      <c r="BF590" s="19"/>
      <c r="BG590" s="39"/>
      <c r="BH590" s="39"/>
      <c r="BI590" s="39"/>
      <c r="BJ590" s="38" t="s">
        <v>46</v>
      </c>
      <c r="BK590" s="39"/>
      <c r="BL590" s="39"/>
      <c r="BM590" s="39"/>
      <c r="BN590" s="19"/>
      <c r="BO590" s="19"/>
      <c r="BP590" s="19"/>
      <c r="BQ590" s="19"/>
      <c r="BR590" s="19"/>
      <c r="BS590" s="19"/>
      <c r="BT590" s="19"/>
      <c r="BU590" s="19"/>
      <c r="BV590" s="19"/>
      <c r="BW590" s="19"/>
      <c r="BX590" s="19"/>
      <c r="BY590" s="19"/>
      <c r="BZ590" s="19"/>
    </row>
    <row r="591" spans="58:78">
      <c r="BF591" s="40" t="s">
        <v>83</v>
      </c>
      <c r="BG591" s="39" t="s">
        <v>44</v>
      </c>
      <c r="BH591" s="38" t="s">
        <v>43</v>
      </c>
      <c r="BI591" s="38" t="s">
        <v>42</v>
      </c>
      <c r="BJ591" s="38" t="s">
        <v>41</v>
      </c>
      <c r="BK591" s="38" t="s">
        <v>40</v>
      </c>
      <c r="BL591" s="38" t="s">
        <v>39</v>
      </c>
      <c r="BM591" s="38" t="s">
        <v>38</v>
      </c>
      <c r="BN591" s="19"/>
      <c r="BO591" s="19"/>
      <c r="BP591" s="19"/>
      <c r="BQ591" s="19"/>
      <c r="BR591" s="19"/>
      <c r="BS591" s="19"/>
      <c r="BT591" s="20"/>
      <c r="BU591" s="19"/>
      <c r="BV591" s="19"/>
      <c r="BW591" s="19"/>
      <c r="BX591" s="19"/>
      <c r="BY591" s="19"/>
      <c r="BZ591" s="19"/>
    </row>
    <row r="592" spans="58:78">
      <c r="BF592" s="19"/>
      <c r="BG592" s="28" t="s">
        <v>30</v>
      </c>
      <c r="BH592" s="27">
        <v>0.5</v>
      </c>
      <c r="BI592" s="20">
        <f t="shared" ref="BI592:BI601" si="52">+BH592/1000000</f>
        <v>4.9999999999999998E-7</v>
      </c>
      <c r="BJ592" s="43">
        <v>97.475367363971898</v>
      </c>
      <c r="BK592" s="25">
        <f>BP594+((BO594-BP594)/(1+POWER((BI592)/POWER(10,-BQ594),BR594)))</f>
        <v>96.729313673934215</v>
      </c>
      <c r="BL592" s="25">
        <f t="shared" ref="BL592:BL601" si="53">BK592-BJ592</f>
        <v>-0.74605369003768374</v>
      </c>
      <c r="BM592" s="24">
        <f t="shared" ref="BM592:BM601" si="54">BL592^2</f>
        <v>0.55659610841884433</v>
      </c>
      <c r="BN592" s="19"/>
      <c r="BO592" s="19"/>
      <c r="BP592" s="19"/>
      <c r="BQ592" s="19"/>
      <c r="BR592" s="19"/>
      <c r="BS592" s="19"/>
      <c r="BT592" s="19"/>
      <c r="BU592" s="23"/>
      <c r="BV592" s="23"/>
      <c r="BW592" s="23"/>
      <c r="BX592" s="23"/>
      <c r="BY592" s="23"/>
      <c r="BZ592" s="23"/>
    </row>
    <row r="593" spans="58:78">
      <c r="BF593" s="19"/>
      <c r="BG593" s="28" t="s">
        <v>30</v>
      </c>
      <c r="BH593" s="27">
        <v>0.33333333333333331</v>
      </c>
      <c r="BI593" s="20">
        <f t="shared" si="52"/>
        <v>3.333333333333333E-7</v>
      </c>
      <c r="BJ593" s="43">
        <v>96.026181073619583</v>
      </c>
      <c r="BK593" s="25">
        <f>BP594+((BO594-BP594)/(1+POWER((BI593)/POWER(10,-BQ594),BR594)))</f>
        <v>96.526453858407535</v>
      </c>
      <c r="BL593" s="25">
        <f t="shared" si="53"/>
        <v>0.50027278478795267</v>
      </c>
      <c r="BM593" s="24">
        <f t="shared" si="54"/>
        <v>0.25027285919949321</v>
      </c>
      <c r="BN593" s="19"/>
      <c r="BO593" s="20" t="s">
        <v>37</v>
      </c>
      <c r="BP593" s="20" t="s">
        <v>36</v>
      </c>
      <c r="BQ593" s="37" t="s">
        <v>35</v>
      </c>
      <c r="BR593" s="20" t="s">
        <v>34</v>
      </c>
      <c r="BS593" s="19"/>
      <c r="BT593" s="19"/>
      <c r="BU593" s="23"/>
      <c r="BV593" s="23"/>
      <c r="BW593" s="23"/>
      <c r="BX593" s="23"/>
      <c r="BY593" s="23"/>
      <c r="BZ593" s="23"/>
    </row>
    <row r="594" spans="58:78">
      <c r="BF594" s="19"/>
      <c r="BG594" s="28" t="s">
        <v>30</v>
      </c>
      <c r="BH594" s="27">
        <v>0.22222222222222221</v>
      </c>
      <c r="BI594" s="20">
        <f t="shared" si="52"/>
        <v>2.2222222222222222E-7</v>
      </c>
      <c r="BJ594" s="43">
        <v>96.178850376509587</v>
      </c>
      <c r="BK594" s="25">
        <f>BP594+((BO594-BP594)/(1+POWER((BI594)/POWER(10,-BQ594),BR594)))</f>
        <v>96.061119455398597</v>
      </c>
      <c r="BL594" s="25">
        <f t="shared" si="53"/>
        <v>-0.11773092111099004</v>
      </c>
      <c r="BM594" s="24">
        <f t="shared" si="54"/>
        <v>1.386056978564216E-2</v>
      </c>
      <c r="BN594" s="19"/>
      <c r="BO594" s="19">
        <v>0</v>
      </c>
      <c r="BP594" s="36">
        <v>96.884763759381585</v>
      </c>
      <c r="BQ594" s="19">
        <v>7.6542225113533009</v>
      </c>
      <c r="BR594" s="19">
        <v>2.0647225792545894</v>
      </c>
      <c r="BS594" s="19"/>
      <c r="BT594" s="19"/>
      <c r="BU594" s="23"/>
      <c r="BV594" s="23"/>
      <c r="BW594" s="23"/>
      <c r="BX594" s="23"/>
      <c r="BY594" s="23"/>
      <c r="BZ594" s="23"/>
    </row>
    <row r="595" spans="58:78">
      <c r="BF595" s="19"/>
      <c r="BG595" s="28" t="s">
        <v>30</v>
      </c>
      <c r="BH595" s="27">
        <v>0.14814814814814814</v>
      </c>
      <c r="BI595" s="20">
        <f t="shared" si="52"/>
        <v>1.4814814814814815E-7</v>
      </c>
      <c r="BJ595" s="43">
        <v>94.953720698155507</v>
      </c>
      <c r="BK595" s="25">
        <f>BP594+((BO594-BP594)/(1+POWER((BI595)/POWER(10,-BQ594),BR594)))</f>
        <v>95.003238451769107</v>
      </c>
      <c r="BL595" s="25">
        <f t="shared" si="53"/>
        <v>4.951775361359978E-2</v>
      </c>
      <c r="BM595" s="24">
        <f t="shared" si="54"/>
        <v>2.4520079229371741E-3</v>
      </c>
      <c r="BN595" s="19"/>
      <c r="BO595" s="19"/>
      <c r="BP595" s="19"/>
      <c r="BQ595" s="19"/>
      <c r="BR595" s="19"/>
      <c r="BS595" s="19"/>
      <c r="BT595" s="19"/>
      <c r="BU595" s="23"/>
      <c r="BV595" s="23"/>
      <c r="BW595" s="23"/>
      <c r="BX595" s="23"/>
      <c r="BY595" s="23"/>
      <c r="BZ595" s="23"/>
    </row>
    <row r="596" spans="58:78" ht="15.75" thickBot="1">
      <c r="BF596" s="19"/>
      <c r="BG596" s="28" t="s">
        <v>30</v>
      </c>
      <c r="BH596" s="27">
        <v>9.8765432098765427E-2</v>
      </c>
      <c r="BI596" s="20">
        <f t="shared" si="52"/>
        <v>9.8765432098765421E-8</v>
      </c>
      <c r="BJ596" s="43">
        <v>92.52287964136255</v>
      </c>
      <c r="BK596" s="25">
        <f>BP594+((BO594-BP594)/(1+POWER((BI596)/POWER(10,-BQ594),BR594)))</f>
        <v>92.646571952574902</v>
      </c>
      <c r="BL596" s="25">
        <f t="shared" si="53"/>
        <v>0.12369231121235202</v>
      </c>
      <c r="BM596" s="24">
        <f t="shared" si="54"/>
        <v>1.5299787853053345E-2</v>
      </c>
      <c r="BN596" s="19"/>
      <c r="BO596" s="35" t="s">
        <v>33</v>
      </c>
      <c r="BP596" s="34">
        <f>SUM(BM592:BM601)</f>
        <v>1.5438698687912473</v>
      </c>
      <c r="BQ596" s="19"/>
      <c r="BR596" s="19"/>
      <c r="BS596" s="19"/>
      <c r="BT596" s="19"/>
      <c r="BU596" s="23"/>
      <c r="BV596" s="23"/>
      <c r="BW596" s="23"/>
      <c r="BX596" s="23"/>
      <c r="BY596" s="23"/>
      <c r="BZ596" s="23"/>
    </row>
    <row r="597" spans="58:78">
      <c r="BF597" s="19"/>
      <c r="BG597" s="28" t="s">
        <v>30</v>
      </c>
      <c r="BH597" s="27">
        <v>6.5843621399176946E-2</v>
      </c>
      <c r="BI597" s="20">
        <f t="shared" si="52"/>
        <v>6.5843621399176948E-8</v>
      </c>
      <c r="BJ597" s="43">
        <v>86.988828817566372</v>
      </c>
      <c r="BK597" s="25">
        <f>BP594+((BO594-BP594)/(1+POWER((BI597)/POWER(10,-BQ594),BR594)))</f>
        <v>87.625791063754079</v>
      </c>
      <c r="BL597" s="25">
        <f t="shared" si="53"/>
        <v>0.63696224618770714</v>
      </c>
      <c r="BM597" s="24">
        <f t="shared" si="54"/>
        <v>0.40572090306848924</v>
      </c>
      <c r="BN597" s="19"/>
      <c r="BO597" s="19"/>
      <c r="BP597" s="19"/>
      <c r="BQ597" s="19"/>
      <c r="BR597" s="33" t="s">
        <v>32</v>
      </c>
      <c r="BS597" s="19"/>
      <c r="BT597" s="19"/>
      <c r="BU597" s="23"/>
      <c r="BV597" s="23"/>
      <c r="BW597" s="23"/>
      <c r="BX597" s="23"/>
      <c r="BY597" s="23"/>
      <c r="BZ597" s="23"/>
    </row>
    <row r="598" spans="58:78" ht="15.75" thickBot="1">
      <c r="BF598" s="19"/>
      <c r="BG598" s="28" t="s">
        <v>30</v>
      </c>
      <c r="BH598" s="27">
        <v>4.38957475994513E-2</v>
      </c>
      <c r="BI598" s="20">
        <f t="shared" si="52"/>
        <v>4.3895747599451298E-8</v>
      </c>
      <c r="BJ598" s="43">
        <v>78.277362985518039</v>
      </c>
      <c r="BK598" s="25">
        <f>BP594+((BO594-BP594)/(1+POWER((BI598)/POWER(10,-BQ594),BR594)))</f>
        <v>77.877399724088633</v>
      </c>
      <c r="BL598" s="25">
        <f t="shared" si="53"/>
        <v>-0.39996326142940575</v>
      </c>
      <c r="BM598" s="24">
        <f t="shared" si="54"/>
        <v>0.15997061049324718</v>
      </c>
      <c r="BN598" s="19"/>
      <c r="BO598" s="32" t="s">
        <v>31</v>
      </c>
      <c r="BP598" s="31">
        <f>POWER(10,-BQ594)*1000000</f>
        <v>2.2170602150179908E-2</v>
      </c>
      <c r="BQ598" s="25">
        <f>ROUND(BR598,2)</f>
        <v>0.02</v>
      </c>
      <c r="BR598" s="30">
        <f>10^((1/BR594)*(LOG(((BO594-BP594)/(50-BP594)-1),10)-BR594*LOG((1/(10^(-BQ594))),10)))*1000000</f>
        <v>2.2872241933583316E-2</v>
      </c>
      <c r="BS598" s="19"/>
      <c r="BT598" s="19"/>
      <c r="BU598" s="23"/>
      <c r="BV598" s="23"/>
      <c r="BW598" s="23"/>
      <c r="BX598" s="23"/>
      <c r="BY598" s="23"/>
      <c r="BZ598" s="23"/>
    </row>
    <row r="599" spans="58:78">
      <c r="BF599" s="19"/>
      <c r="BG599" s="28" t="s">
        <v>30</v>
      </c>
      <c r="BH599" s="27">
        <v>2.9263831732967534E-2</v>
      </c>
      <c r="BI599" s="20">
        <f t="shared" si="52"/>
        <v>2.9263831732967536E-8</v>
      </c>
      <c r="BJ599" s="43">
        <v>62.22503063300848</v>
      </c>
      <c r="BK599" s="25">
        <f>BP594+((BO594-BP594)/(1+POWER((BI599)/POWER(10,-BQ594),BR594)))</f>
        <v>61.956503761785818</v>
      </c>
      <c r="BL599" s="25">
        <f t="shared" si="53"/>
        <v>-0.26852687122266161</v>
      </c>
      <c r="BM599" s="24">
        <f t="shared" si="54"/>
        <v>7.2106680568631898E-2</v>
      </c>
      <c r="BN599" s="19"/>
      <c r="BO599" s="29"/>
      <c r="BP599" s="25"/>
      <c r="BQ599" s="19"/>
      <c r="BR599" s="19"/>
      <c r="BS599" s="19"/>
      <c r="BT599" s="19"/>
      <c r="BU599" s="23"/>
      <c r="BV599" s="23"/>
      <c r="BW599" s="23"/>
      <c r="BX599" s="23"/>
      <c r="BY599" s="23"/>
      <c r="BZ599" s="23"/>
    </row>
    <row r="600" spans="58:78">
      <c r="BF600" s="19"/>
      <c r="BG600" s="28" t="s">
        <v>30</v>
      </c>
      <c r="BH600" s="27">
        <v>1.9509221155311691E-2</v>
      </c>
      <c r="BI600" s="20">
        <f t="shared" si="52"/>
        <v>1.950922115531169E-8</v>
      </c>
      <c r="BJ600" s="43">
        <v>41.824015940414903</v>
      </c>
      <c r="BK600" s="25">
        <f>BP594+((BO594-BP594)/(1+POWER((BI600)/POWER(10,-BQ594),BR594)))</f>
        <v>42.083997365676225</v>
      </c>
      <c r="BL600" s="25">
        <f t="shared" si="53"/>
        <v>0.25998142526132284</v>
      </c>
      <c r="BM600" s="24">
        <f t="shared" si="54"/>
        <v>6.7590341480908797E-2</v>
      </c>
      <c r="BN600" s="19"/>
      <c r="BO600" s="19"/>
      <c r="BP600" s="19"/>
      <c r="BQ600" s="19"/>
      <c r="BR600" s="19"/>
      <c r="BS600" s="19"/>
      <c r="BT600" s="19"/>
      <c r="BU600" s="23"/>
      <c r="BV600" s="23"/>
      <c r="BW600" s="23"/>
      <c r="BX600" s="23"/>
      <c r="BY600" s="23"/>
      <c r="BZ600" s="23"/>
    </row>
    <row r="601" spans="58:78">
      <c r="BF601" s="19"/>
      <c r="BG601" s="28" t="s">
        <v>30</v>
      </c>
      <c r="BH601" s="27">
        <v>0</v>
      </c>
      <c r="BI601" s="20">
        <f t="shared" si="52"/>
        <v>0</v>
      </c>
      <c r="BJ601" s="43">
        <v>0</v>
      </c>
      <c r="BK601" s="25">
        <f>BP594+((BO594-BP594)/(1+POWER((BI601)/POWER(10,-BQ594),BR594)))</f>
        <v>0</v>
      </c>
      <c r="BL601" s="25">
        <f t="shared" si="53"/>
        <v>0</v>
      </c>
      <c r="BM601" s="24">
        <f t="shared" si="54"/>
        <v>0</v>
      </c>
      <c r="BN601" s="19"/>
      <c r="BO601" s="19"/>
      <c r="BP601" s="19"/>
      <c r="BQ601" s="19"/>
      <c r="BR601" s="19"/>
      <c r="BS601" s="19"/>
      <c r="BT601" s="19"/>
      <c r="BU601" s="23"/>
      <c r="BV601" s="23"/>
      <c r="BW601" s="23"/>
      <c r="BX601" s="23"/>
      <c r="BY601" s="23"/>
      <c r="BZ601" s="23"/>
    </row>
    <row r="602" spans="58:78">
      <c r="BF602" s="19"/>
      <c r="BG602" s="19"/>
      <c r="BH602" s="19"/>
      <c r="BI602" s="19"/>
      <c r="BJ602" s="22"/>
      <c r="BK602" s="19"/>
      <c r="BL602" s="19"/>
      <c r="BM602" s="19"/>
      <c r="BN602" s="19"/>
      <c r="BO602" s="19"/>
      <c r="BP602" s="19"/>
      <c r="BQ602" s="19"/>
      <c r="BR602" s="19"/>
      <c r="BS602" s="19"/>
      <c r="BT602" s="19"/>
      <c r="BU602" s="19"/>
      <c r="BV602" s="19"/>
      <c r="BW602" s="19"/>
      <c r="BX602" s="19"/>
      <c r="BY602" s="19"/>
      <c r="BZ602" s="19"/>
    </row>
    <row r="603" spans="58:78">
      <c r="BF603" s="19"/>
      <c r="BG603" s="19"/>
      <c r="BH603" s="19"/>
      <c r="BI603" s="19"/>
      <c r="BJ603" s="20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</row>
    <row r="604" spans="58:78">
      <c r="BF604" s="19"/>
      <c r="BG604" s="19"/>
      <c r="BH604" s="19"/>
      <c r="BI604" s="19"/>
      <c r="BJ604" s="20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</row>
    <row r="605" spans="58:78">
      <c r="BF605" s="19"/>
      <c r="BG605" s="19"/>
      <c r="BH605" s="19"/>
      <c r="BI605" s="19"/>
      <c r="BJ605" s="20"/>
      <c r="BK605" s="19"/>
      <c r="BL605" s="19"/>
      <c r="BM605" s="19"/>
      <c r="BN605" s="19"/>
      <c r="BO605" s="19"/>
      <c r="BP605" s="19"/>
      <c r="BQ605" s="19"/>
      <c r="BR605" s="19"/>
      <c r="BS605" s="19"/>
      <c r="BT605" s="19"/>
      <c r="BU605" s="19"/>
      <c r="BV605" s="19"/>
      <c r="BW605" s="19"/>
      <c r="BX605" s="19"/>
      <c r="BY605" s="19"/>
      <c r="BZ605" s="19"/>
    </row>
    <row r="606" spans="58:78">
      <c r="BF606" s="19"/>
      <c r="BG606" s="19"/>
      <c r="BH606" s="19"/>
      <c r="BI606" s="19"/>
      <c r="BJ606" s="20"/>
      <c r="BK606" s="19"/>
      <c r="BL606" s="19"/>
      <c r="BM606" s="19"/>
      <c r="BN606" s="19"/>
      <c r="BO606" s="19"/>
      <c r="BP606" s="19"/>
      <c r="BQ606" s="19"/>
      <c r="BR606" s="19"/>
      <c r="BS606" s="19"/>
      <c r="BT606" s="19"/>
      <c r="BU606" s="19"/>
      <c r="BV606" s="19"/>
      <c r="BW606" s="19"/>
      <c r="BX606" s="19"/>
      <c r="BY606" s="19"/>
      <c r="BZ606" s="19"/>
    </row>
    <row r="607" spans="58:78">
      <c r="BF607" s="19"/>
      <c r="BG607" s="19"/>
      <c r="BH607" s="19"/>
      <c r="BI607" s="19"/>
      <c r="BJ607" s="20"/>
      <c r="BK607" s="19"/>
      <c r="BL607" s="19"/>
      <c r="BM607" s="19"/>
      <c r="BN607" s="19"/>
      <c r="BO607" s="19"/>
      <c r="BP607" s="19"/>
      <c r="BQ607" s="19"/>
      <c r="BR607" s="19"/>
      <c r="BS607" s="19"/>
      <c r="BT607" s="19"/>
      <c r="BU607" s="19"/>
      <c r="BV607" s="19"/>
      <c r="BW607" s="19"/>
      <c r="BX607" s="19"/>
      <c r="BY607" s="19"/>
      <c r="BZ607" s="19"/>
    </row>
    <row r="608" spans="58:78">
      <c r="BF608" s="19"/>
      <c r="BG608" s="19"/>
      <c r="BH608" s="19"/>
      <c r="BI608" s="21"/>
      <c r="BJ608" s="20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</row>
    <row r="609" spans="58:78">
      <c r="BF609" s="19"/>
      <c r="BG609" s="39"/>
      <c r="BH609" s="39"/>
      <c r="BI609" s="39"/>
      <c r="BJ609" s="38" t="s">
        <v>46</v>
      </c>
      <c r="BK609" s="39"/>
      <c r="BL609" s="39"/>
      <c r="BM609" s="3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</row>
    <row r="610" spans="58:78">
      <c r="BF610" s="40" t="s">
        <v>82</v>
      </c>
      <c r="BG610" s="39" t="s">
        <v>44</v>
      </c>
      <c r="BH610" s="38" t="s">
        <v>43</v>
      </c>
      <c r="BI610" s="38" t="s">
        <v>42</v>
      </c>
      <c r="BJ610" s="38" t="s">
        <v>41</v>
      </c>
      <c r="BK610" s="38" t="s">
        <v>40</v>
      </c>
      <c r="BL610" s="38" t="s">
        <v>39</v>
      </c>
      <c r="BM610" s="38" t="s">
        <v>38</v>
      </c>
      <c r="BN610" s="19"/>
      <c r="BO610" s="19"/>
      <c r="BP610" s="19"/>
      <c r="BQ610" s="19"/>
      <c r="BR610" s="19"/>
      <c r="BS610" s="19"/>
      <c r="BT610" s="20"/>
      <c r="BU610" s="19"/>
      <c r="BV610" s="19"/>
      <c r="BW610" s="19"/>
      <c r="BX610" s="19"/>
      <c r="BY610" s="19"/>
      <c r="BZ610" s="19"/>
    </row>
    <row r="611" spans="58:78">
      <c r="BF611" s="19"/>
      <c r="BG611" s="28" t="s">
        <v>30</v>
      </c>
      <c r="BH611" s="27">
        <v>0.5</v>
      </c>
      <c r="BI611" s="20">
        <f t="shared" ref="BI611:BI620" si="55">+BH611/1000000</f>
        <v>4.9999999999999998E-7</v>
      </c>
      <c r="BJ611" s="43">
        <v>81.577703980483946</v>
      </c>
      <c r="BK611" s="25">
        <f>BP613+((BO613-BP613)/(1+POWER((BI611)/POWER(10,-BQ613),BR613)))</f>
        <v>81.737140550691365</v>
      </c>
      <c r="BL611" s="25">
        <f t="shared" ref="BL611:BL620" si="56">BK611-BJ611</f>
        <v>0.15943657020741853</v>
      </c>
      <c r="BM611" s="24">
        <f t="shared" ref="BM611:BM620" si="57">BL611^2</f>
        <v>2.5420019919505096E-2</v>
      </c>
      <c r="BN611" s="19"/>
      <c r="BO611" s="19"/>
      <c r="BP611" s="19"/>
      <c r="BQ611" s="19"/>
      <c r="BR611" s="19"/>
      <c r="BS611" s="19"/>
      <c r="BT611" s="19"/>
      <c r="BU611" s="23"/>
      <c r="BV611" s="23"/>
      <c r="BW611" s="23"/>
      <c r="BX611" s="23"/>
      <c r="BY611" s="23"/>
      <c r="BZ611" s="23"/>
    </row>
    <row r="612" spans="58:78">
      <c r="BF612" s="19"/>
      <c r="BG612" s="28" t="s">
        <v>30</v>
      </c>
      <c r="BH612" s="27">
        <v>0.33333333333333331</v>
      </c>
      <c r="BI612" s="20">
        <f t="shared" si="55"/>
        <v>3.333333333333333E-7</v>
      </c>
      <c r="BJ612" s="43">
        <v>82.108412070545995</v>
      </c>
      <c r="BK612" s="25">
        <f>BP613+((BO613-BP613)/(1+POWER((BI612)/POWER(10,-BQ613),BR613)))</f>
        <v>81.362675304955218</v>
      </c>
      <c r="BL612" s="25">
        <f t="shared" si="56"/>
        <v>-0.7457367655907774</v>
      </c>
      <c r="BM612" s="24">
        <f t="shared" si="57"/>
        <v>0.55612332355379412</v>
      </c>
      <c r="BN612" s="19"/>
      <c r="BO612" s="20" t="s">
        <v>37</v>
      </c>
      <c r="BP612" s="20" t="s">
        <v>36</v>
      </c>
      <c r="BQ612" s="37" t="s">
        <v>35</v>
      </c>
      <c r="BR612" s="20" t="s">
        <v>34</v>
      </c>
      <c r="BS612" s="19"/>
      <c r="BT612" s="19"/>
      <c r="BU612" s="23"/>
      <c r="BV612" s="23"/>
      <c r="BW612" s="23"/>
      <c r="BX612" s="23"/>
      <c r="BY612" s="23"/>
      <c r="BZ612" s="23"/>
    </row>
    <row r="613" spans="58:78">
      <c r="BF613" s="19"/>
      <c r="BG613" s="28" t="s">
        <v>30</v>
      </c>
      <c r="BH613" s="27">
        <v>0.22222222222222221</v>
      </c>
      <c r="BI613" s="20">
        <f t="shared" si="55"/>
        <v>2.2222222222222222E-7</v>
      </c>
      <c r="BJ613" s="43">
        <v>82.246857569121403</v>
      </c>
      <c r="BK613" s="25">
        <f>BP613+((BO613-BP613)/(1+POWER((BI613)/POWER(10,-BQ613),BR613)))</f>
        <v>80.610072838605788</v>
      </c>
      <c r="BL613" s="25">
        <f t="shared" si="56"/>
        <v>-1.6367847305156147</v>
      </c>
      <c r="BM613" s="24">
        <f t="shared" si="57"/>
        <v>2.6790642540490732</v>
      </c>
      <c r="BN613" s="19"/>
      <c r="BO613" s="19">
        <v>0</v>
      </c>
      <c r="BP613" s="36">
        <v>82.101204442531653</v>
      </c>
      <c r="BQ613" s="19">
        <v>7.6401445798918139</v>
      </c>
      <c r="BR613" s="19">
        <v>1.7558182554517316</v>
      </c>
      <c r="BS613" s="19"/>
      <c r="BT613" s="19"/>
      <c r="BU613" s="23"/>
      <c r="BV613" s="23"/>
      <c r="BW613" s="23"/>
      <c r="BX613" s="23"/>
      <c r="BY613" s="23"/>
      <c r="BZ613" s="23"/>
    </row>
    <row r="614" spans="58:78">
      <c r="BF614" s="19"/>
      <c r="BG614" s="28" t="s">
        <v>30</v>
      </c>
      <c r="BH614" s="27">
        <v>0.14814814814814814</v>
      </c>
      <c r="BI614" s="20">
        <f t="shared" si="55"/>
        <v>1.4814814814814815E-7</v>
      </c>
      <c r="BJ614" s="43">
        <v>75.717467546309877</v>
      </c>
      <c r="BK614" s="25">
        <f>BP613+((BO613-BP613)/(1+POWER((BI614)/POWER(10,-BQ613),BR613)))</f>
        <v>79.11864075374875</v>
      </c>
      <c r="BL614" s="25">
        <f t="shared" si="56"/>
        <v>3.4011732074388732</v>
      </c>
      <c r="BM614" s="24">
        <f t="shared" si="57"/>
        <v>11.567979187000033</v>
      </c>
      <c r="BN614" s="19"/>
      <c r="BO614" s="19"/>
      <c r="BP614" s="19"/>
      <c r="BQ614" s="19"/>
      <c r="BR614" s="19"/>
      <c r="BS614" s="19"/>
      <c r="BT614" s="19"/>
      <c r="BU614" s="23"/>
      <c r="BV614" s="23"/>
      <c r="BW614" s="23"/>
      <c r="BX614" s="23"/>
      <c r="BY614" s="23"/>
      <c r="BZ614" s="23"/>
    </row>
    <row r="615" spans="58:78" ht="15.75" thickBot="1">
      <c r="BF615" s="19"/>
      <c r="BG615" s="28" t="s">
        <v>30</v>
      </c>
      <c r="BH615" s="27">
        <v>9.8765432098765427E-2</v>
      </c>
      <c r="BI615" s="20">
        <f t="shared" si="55"/>
        <v>9.8765432098765421E-8</v>
      </c>
      <c r="BJ615" s="43">
        <v>78.150031546499136</v>
      </c>
      <c r="BK615" s="25">
        <f>BP613+((BO613-BP613)/(1+POWER((BI615)/POWER(10,-BQ613),BR613)))</f>
        <v>76.243869172810321</v>
      </c>
      <c r="BL615" s="25">
        <f t="shared" si="56"/>
        <v>-1.9061623736888151</v>
      </c>
      <c r="BM615" s="24">
        <f t="shared" si="57"/>
        <v>3.6334549948669781</v>
      </c>
      <c r="BN615" s="19"/>
      <c r="BO615" s="35" t="s">
        <v>33</v>
      </c>
      <c r="BP615" s="34">
        <f>SUM(BM611:BM620)</f>
        <v>22.97836625088862</v>
      </c>
      <c r="BQ615" s="19"/>
      <c r="BR615" s="19"/>
      <c r="BS615" s="19"/>
      <c r="BT615" s="19"/>
      <c r="BU615" s="23"/>
      <c r="BV615" s="23"/>
      <c r="BW615" s="23"/>
      <c r="BX615" s="23"/>
      <c r="BY615" s="23"/>
      <c r="BZ615" s="23"/>
    </row>
    <row r="616" spans="58:78">
      <c r="BF616" s="19"/>
      <c r="BG616" s="28" t="s">
        <v>30</v>
      </c>
      <c r="BH616" s="27">
        <v>6.5843621399176946E-2</v>
      </c>
      <c r="BI616" s="20">
        <f t="shared" si="55"/>
        <v>6.5843621399176948E-8</v>
      </c>
      <c r="BJ616" s="43">
        <v>69.657112788451471</v>
      </c>
      <c r="BK616" s="25">
        <f>BP613+((BO613-BP613)/(1+POWER((BI616)/POWER(10,-BQ613),BR613)))</f>
        <v>70.987445968825796</v>
      </c>
      <c r="BL616" s="25">
        <f t="shared" si="56"/>
        <v>1.3303331803743248</v>
      </c>
      <c r="BM616" s="24">
        <f t="shared" si="57"/>
        <v>1.7697863708048658</v>
      </c>
      <c r="BN616" s="19"/>
      <c r="BO616" s="19"/>
      <c r="BP616" s="19"/>
      <c r="BQ616" s="19"/>
      <c r="BR616" s="33" t="s">
        <v>32</v>
      </c>
      <c r="BS616" s="19"/>
      <c r="BT616" s="19"/>
      <c r="BU616" s="23"/>
      <c r="BV616" s="23"/>
      <c r="BW616" s="23"/>
      <c r="BX616" s="23"/>
      <c r="BY616" s="23"/>
      <c r="BZ616" s="23"/>
    </row>
    <row r="617" spans="58:78" ht="15.75" thickBot="1">
      <c r="BF617" s="19"/>
      <c r="BG617" s="28" t="s">
        <v>30</v>
      </c>
      <c r="BH617" s="27">
        <v>4.38957475994513E-2</v>
      </c>
      <c r="BI617" s="20">
        <f t="shared" si="55"/>
        <v>4.3895747599451298E-8</v>
      </c>
      <c r="BJ617" s="43">
        <v>62.270870211139638</v>
      </c>
      <c r="BK617" s="25">
        <f>BP613+((BO613-BP613)/(1+POWER((BI617)/POWER(10,-BQ613),BR613)))</f>
        <v>62.242508102922983</v>
      </c>
      <c r="BL617" s="25">
        <f t="shared" si="56"/>
        <v>-2.8362108216654747E-2</v>
      </c>
      <c r="BM617" s="24">
        <f t="shared" si="57"/>
        <v>8.0440918249323468E-4</v>
      </c>
      <c r="BN617" s="19"/>
      <c r="BO617" s="32" t="s">
        <v>31</v>
      </c>
      <c r="BP617" s="31">
        <f>POWER(10,-BQ613)*1000000</f>
        <v>2.2901051326676979E-2</v>
      </c>
      <c r="BQ617" s="25">
        <f>ROUND(BR617,2)</f>
        <v>0.03</v>
      </c>
      <c r="BR617" s="30">
        <f>10^((1/BR613)*(LOG(((BO613-BP613)/(50-BP613)-1),10)-BR613*LOG((1/(10^(-BQ613))),10)))*1000000</f>
        <v>2.9475534061123448E-2</v>
      </c>
      <c r="BS617" s="19"/>
      <c r="BT617" s="19"/>
      <c r="BU617" s="23"/>
      <c r="BV617" s="23"/>
      <c r="BW617" s="23"/>
      <c r="BX617" s="23"/>
      <c r="BY617" s="23"/>
      <c r="BZ617" s="23"/>
    </row>
    <row r="618" spans="58:78">
      <c r="BF618" s="19"/>
      <c r="BG618" s="28" t="s">
        <v>30</v>
      </c>
      <c r="BH618" s="27">
        <v>2.9263831732967534E-2</v>
      </c>
      <c r="BI618" s="20">
        <f t="shared" si="55"/>
        <v>2.9263831732967536E-8</v>
      </c>
      <c r="BJ618" s="43">
        <v>51.138245891846758</v>
      </c>
      <c r="BK618" s="25">
        <f>BP613+((BO613-BP613)/(1+POWER((BI618)/POWER(10,-BQ613),BR613)))</f>
        <v>49.752233046786245</v>
      </c>
      <c r="BL618" s="25">
        <f t="shared" si="56"/>
        <v>-1.3860128450605131</v>
      </c>
      <c r="BM618" s="24">
        <f t="shared" si="57"/>
        <v>1.921031606672738</v>
      </c>
      <c r="BN618" s="19"/>
      <c r="BO618" s="29"/>
      <c r="BP618" s="25"/>
      <c r="BQ618" s="19"/>
      <c r="BR618" s="19"/>
      <c r="BS618" s="19"/>
      <c r="BT618" s="19"/>
      <c r="BU618" s="23"/>
      <c r="BV618" s="23"/>
      <c r="BW618" s="23"/>
      <c r="BX618" s="23"/>
      <c r="BY618" s="23"/>
      <c r="BZ618" s="23"/>
    </row>
    <row r="619" spans="58:78">
      <c r="BF619" s="19"/>
      <c r="BG619" s="28" t="s">
        <v>30</v>
      </c>
      <c r="BH619" s="27">
        <v>1.9509221155311691E-2</v>
      </c>
      <c r="BI619" s="20">
        <f t="shared" si="55"/>
        <v>1.950922115531169E-8</v>
      </c>
      <c r="BJ619" s="43">
        <v>34.403461136826593</v>
      </c>
      <c r="BK619" s="25">
        <f>BP613+((BO613-BP613)/(1+POWER((BI619)/POWER(10,-BQ613),BR613)))</f>
        <v>35.311592231349373</v>
      </c>
      <c r="BL619" s="25">
        <f t="shared" si="56"/>
        <v>0.90813109452277985</v>
      </c>
      <c r="BM619" s="24">
        <f t="shared" si="57"/>
        <v>0.82470208483914209</v>
      </c>
      <c r="BN619" s="19"/>
      <c r="BO619" s="19"/>
      <c r="BP619" s="19"/>
      <c r="BQ619" s="19"/>
      <c r="BR619" s="19"/>
      <c r="BS619" s="19"/>
      <c r="BT619" s="19"/>
      <c r="BU619" s="23"/>
      <c r="BV619" s="23"/>
      <c r="BW619" s="23"/>
      <c r="BX619" s="23"/>
      <c r="BY619" s="23"/>
      <c r="BZ619" s="23"/>
    </row>
    <row r="620" spans="58:78">
      <c r="BF620" s="19"/>
      <c r="BG620" s="28" t="s">
        <v>30</v>
      </c>
      <c r="BH620" s="27">
        <v>0</v>
      </c>
      <c r="BI620" s="20">
        <f t="shared" si="55"/>
        <v>0</v>
      </c>
      <c r="BJ620" s="43">
        <v>0</v>
      </c>
      <c r="BK620" s="25">
        <f>BP613+((BO613-BP613)/(1+POWER((BI620)/POWER(10,-BQ613),BR613)))</f>
        <v>0</v>
      </c>
      <c r="BL620" s="25">
        <f t="shared" si="56"/>
        <v>0</v>
      </c>
      <c r="BM620" s="24">
        <f t="shared" si="57"/>
        <v>0</v>
      </c>
      <c r="BN620" s="19"/>
      <c r="BO620" s="19"/>
      <c r="BP620" s="19"/>
      <c r="BQ620" s="19"/>
      <c r="BR620" s="19"/>
      <c r="BS620" s="19"/>
      <c r="BT620" s="19"/>
      <c r="BU620" s="23"/>
      <c r="BV620" s="23"/>
      <c r="BW620" s="23"/>
      <c r="BX620" s="23"/>
      <c r="BY620" s="23"/>
      <c r="BZ620" s="23"/>
    </row>
    <row r="621" spans="58:78">
      <c r="BF621" s="19"/>
      <c r="BG621" s="19"/>
      <c r="BH621" s="19"/>
      <c r="BI621" s="19"/>
      <c r="BJ621" s="22"/>
      <c r="BK621" s="19"/>
      <c r="BL621" s="19"/>
      <c r="BM621" s="19"/>
      <c r="BN621" s="19"/>
      <c r="BO621" s="19"/>
      <c r="BP621" s="19"/>
      <c r="BQ621" s="19"/>
      <c r="BR621" s="19"/>
      <c r="BS621" s="19"/>
      <c r="BT621" s="19"/>
      <c r="BU621" s="19"/>
      <c r="BV621" s="19"/>
      <c r="BW621" s="19"/>
      <c r="BX621" s="19"/>
      <c r="BY621" s="19"/>
      <c r="BZ621" s="19"/>
    </row>
    <row r="622" spans="58:78">
      <c r="BF622" s="19"/>
      <c r="BG622" s="19"/>
      <c r="BH622" s="19"/>
      <c r="BI622" s="19"/>
      <c r="BJ622" s="20"/>
      <c r="BK622" s="19"/>
      <c r="BL622" s="19"/>
      <c r="BM622" s="19"/>
      <c r="BN622" s="19"/>
      <c r="BO622" s="19"/>
      <c r="BP622" s="19"/>
      <c r="BQ622" s="19"/>
      <c r="BR622" s="19"/>
      <c r="BS622" s="19"/>
      <c r="BT622" s="19"/>
      <c r="BU622" s="19"/>
      <c r="BV622" s="19"/>
      <c r="BW622" s="19"/>
      <c r="BX622" s="19"/>
      <c r="BY622" s="19"/>
      <c r="BZ622" s="19"/>
    </row>
    <row r="623" spans="58:78">
      <c r="BF623" s="19"/>
      <c r="BG623" s="19"/>
      <c r="BH623" s="19"/>
      <c r="BI623" s="19"/>
      <c r="BJ623" s="20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</row>
    <row r="624" spans="58:78">
      <c r="BF624" s="19"/>
      <c r="BG624" s="19"/>
      <c r="BH624" s="19"/>
      <c r="BI624" s="19"/>
      <c r="BJ624" s="20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</row>
    <row r="625" spans="58:78">
      <c r="BF625" s="19"/>
      <c r="BG625" s="19"/>
      <c r="BH625" s="19"/>
      <c r="BI625" s="19"/>
      <c r="BJ625" s="20"/>
      <c r="BK625" s="19"/>
      <c r="BL625" s="19"/>
      <c r="BM625" s="19"/>
      <c r="BN625" s="19"/>
      <c r="BO625" s="19"/>
      <c r="BP625" s="19"/>
      <c r="BQ625" s="19"/>
      <c r="BR625" s="19"/>
      <c r="BS625" s="19"/>
      <c r="BT625" s="19"/>
      <c r="BU625" s="19"/>
      <c r="BV625" s="19"/>
      <c r="BW625" s="19"/>
      <c r="BX625" s="19"/>
      <c r="BY625" s="19"/>
      <c r="BZ625" s="19"/>
    </row>
    <row r="626" spans="58:78">
      <c r="BF626" s="19"/>
      <c r="BG626" s="19"/>
      <c r="BH626" s="19"/>
      <c r="BI626" s="21"/>
      <c r="BJ626" s="20"/>
      <c r="BK626" s="19"/>
      <c r="BL626" s="19"/>
      <c r="BM626" s="19"/>
      <c r="BN626" s="19"/>
      <c r="BO626" s="19"/>
      <c r="BP626" s="19"/>
      <c r="BQ626" s="19"/>
      <c r="BR626" s="19"/>
      <c r="BS626" s="19"/>
      <c r="BT626" s="19"/>
      <c r="BU626" s="19"/>
      <c r="BV626" s="19"/>
      <c r="BW626" s="19"/>
      <c r="BX626" s="19"/>
      <c r="BY626" s="19"/>
      <c r="BZ626" s="19"/>
    </row>
    <row r="627" spans="58:78">
      <c r="BF627" s="19"/>
      <c r="BG627" s="39"/>
      <c r="BH627" s="39"/>
      <c r="BI627" s="39"/>
      <c r="BJ627" s="38" t="s">
        <v>46</v>
      </c>
      <c r="BK627" s="39"/>
      <c r="BL627" s="39"/>
      <c r="BM627" s="39"/>
      <c r="BN627" s="19"/>
      <c r="BO627" s="19"/>
      <c r="BP627" s="19"/>
      <c r="BQ627" s="19"/>
      <c r="BR627" s="19"/>
      <c r="BS627" s="19"/>
      <c r="BT627" s="19"/>
      <c r="BU627" s="19"/>
      <c r="BV627" s="19"/>
      <c r="BW627" s="19"/>
      <c r="BX627" s="19"/>
      <c r="BY627" s="19"/>
      <c r="BZ627" s="19"/>
    </row>
    <row r="628" spans="58:78">
      <c r="BF628" s="40" t="s">
        <v>81</v>
      </c>
      <c r="BG628" s="39" t="s">
        <v>44</v>
      </c>
      <c r="BH628" s="38" t="s">
        <v>43</v>
      </c>
      <c r="BI628" s="38" t="s">
        <v>42</v>
      </c>
      <c r="BJ628" s="38" t="s">
        <v>41</v>
      </c>
      <c r="BK628" s="38" t="s">
        <v>40</v>
      </c>
      <c r="BL628" s="38" t="s">
        <v>39</v>
      </c>
      <c r="BM628" s="38" t="s">
        <v>38</v>
      </c>
      <c r="BN628" s="19"/>
      <c r="BO628" s="19"/>
      <c r="BP628" s="19"/>
      <c r="BQ628" s="19"/>
      <c r="BR628" s="19"/>
      <c r="BS628" s="19"/>
      <c r="BT628" s="20"/>
      <c r="BU628" s="19"/>
      <c r="BV628" s="19"/>
      <c r="BW628" s="19"/>
      <c r="BX628" s="19"/>
      <c r="BY628" s="19"/>
      <c r="BZ628" s="19"/>
    </row>
    <row r="629" spans="58:78">
      <c r="BF629" s="19"/>
      <c r="BG629" s="28" t="s">
        <v>30</v>
      </c>
      <c r="BH629" s="27">
        <v>0.5</v>
      </c>
      <c r="BI629" s="20">
        <f t="shared" ref="BI629:BI638" si="58">+BH629/1000000</f>
        <v>4.9999999999999998E-7</v>
      </c>
      <c r="BJ629" s="43">
        <v>85.049965776545207</v>
      </c>
      <c r="BK629" s="25">
        <f>BP631+((BO631-BP631)/(1+POWER((BI629)/POWER(10,-BQ631),BR631)))</f>
        <v>86.17007933509602</v>
      </c>
      <c r="BL629" s="25">
        <f t="shared" ref="BL629:BL638" si="59">BK629-BJ629</f>
        <v>1.1201135585508126</v>
      </c>
      <c r="BM629" s="24">
        <f t="shared" ref="BM629:BM638" si="60">BL629^2</f>
        <v>1.2546543840493647</v>
      </c>
      <c r="BN629" s="19"/>
      <c r="BO629" s="19"/>
      <c r="BP629" s="19"/>
      <c r="BQ629" s="19"/>
      <c r="BR629" s="19"/>
      <c r="BS629" s="19"/>
      <c r="BT629" s="19"/>
      <c r="BU629" s="23"/>
      <c r="BV629" s="23"/>
      <c r="BW629" s="23"/>
      <c r="BX629" s="23"/>
      <c r="BY629" s="23"/>
      <c r="BZ629" s="23"/>
    </row>
    <row r="630" spans="58:78">
      <c r="BF630" s="19"/>
      <c r="BG630" s="28" t="s">
        <v>30</v>
      </c>
      <c r="BH630" s="27">
        <v>0.33333333333333331</v>
      </c>
      <c r="BI630" s="20">
        <f t="shared" si="58"/>
        <v>3.333333333333333E-7</v>
      </c>
      <c r="BJ630" s="43">
        <v>86.656569613154659</v>
      </c>
      <c r="BK630" s="25">
        <f>BP631+((BO631-BP631)/(1+POWER((BI630)/POWER(10,-BQ631),BR631)))</f>
        <v>86.021910972728378</v>
      </c>
      <c r="BL630" s="25">
        <f t="shared" si="59"/>
        <v>-0.63465864042628084</v>
      </c>
      <c r="BM630" s="24">
        <f t="shared" si="60"/>
        <v>0.40279158986773522</v>
      </c>
      <c r="BN630" s="19"/>
      <c r="BO630" s="20" t="s">
        <v>37</v>
      </c>
      <c r="BP630" s="20" t="s">
        <v>36</v>
      </c>
      <c r="BQ630" s="37" t="s">
        <v>35</v>
      </c>
      <c r="BR630" s="20" t="s">
        <v>34</v>
      </c>
      <c r="BS630" s="19"/>
      <c r="BT630" s="19"/>
      <c r="BU630" s="23"/>
      <c r="BV630" s="23"/>
      <c r="BW630" s="23"/>
      <c r="BX630" s="23"/>
      <c r="BY630" s="23"/>
      <c r="BZ630" s="23"/>
    </row>
    <row r="631" spans="58:78">
      <c r="BF631" s="19"/>
      <c r="BG631" s="28" t="s">
        <v>30</v>
      </c>
      <c r="BH631" s="27">
        <v>0.22222222222222221</v>
      </c>
      <c r="BI631" s="20">
        <f t="shared" si="58"/>
        <v>2.2222222222222222E-7</v>
      </c>
      <c r="BJ631" s="43">
        <v>85.65384112047488</v>
      </c>
      <c r="BK631" s="25">
        <f>BP631+((BO631-BP631)/(1+POWER((BI631)/POWER(10,-BQ631),BR631)))</f>
        <v>85.692040623055888</v>
      </c>
      <c r="BL631" s="25">
        <f t="shared" si="59"/>
        <v>3.819950258100846E-2</v>
      </c>
      <c r="BM631" s="24">
        <f t="shared" si="60"/>
        <v>1.459201997436472E-3</v>
      </c>
      <c r="BN631" s="19"/>
      <c r="BO631" s="19">
        <v>0</v>
      </c>
      <c r="BP631" s="36">
        <v>86.290064280083485</v>
      </c>
      <c r="BQ631" s="19">
        <v>7.738034620275247</v>
      </c>
      <c r="BR631" s="19">
        <v>1.9876273793082324</v>
      </c>
      <c r="BS631" s="19"/>
      <c r="BT631" s="19"/>
      <c r="BU631" s="23"/>
      <c r="BV631" s="23"/>
      <c r="BW631" s="23"/>
      <c r="BX631" s="23"/>
      <c r="BY631" s="23"/>
      <c r="BZ631" s="23"/>
    </row>
    <row r="632" spans="58:78">
      <c r="BF632" s="19"/>
      <c r="BG632" s="28" t="s">
        <v>30</v>
      </c>
      <c r="BH632" s="27">
        <v>0.14814814814814814</v>
      </c>
      <c r="BI632" s="20">
        <f t="shared" si="58"/>
        <v>1.4814814814814815E-7</v>
      </c>
      <c r="BJ632" s="43">
        <v>85.630018589751614</v>
      </c>
      <c r="BK632" s="25">
        <f>BP631+((BO631-BP631)/(1+POWER((BI632)/POWER(10,-BQ631),BR631)))</f>
        <v>84.962640214761436</v>
      </c>
      <c r="BL632" s="25">
        <f t="shared" si="59"/>
        <v>-0.66737837499017871</v>
      </c>
      <c r="BM632" s="24">
        <f t="shared" si="60"/>
        <v>0.44539389540453161</v>
      </c>
      <c r="BN632" s="19"/>
      <c r="BO632" s="19"/>
      <c r="BP632" s="19"/>
      <c r="BQ632" s="19"/>
      <c r="BR632" s="19"/>
      <c r="BS632" s="19"/>
      <c r="BT632" s="19"/>
      <c r="BU632" s="23"/>
      <c r="BV632" s="23"/>
      <c r="BW632" s="23"/>
      <c r="BX632" s="23"/>
      <c r="BY632" s="23"/>
      <c r="BZ632" s="23"/>
    </row>
    <row r="633" spans="58:78" ht="15.75" thickBot="1">
      <c r="BF633" s="19"/>
      <c r="BG633" s="28" t="s">
        <v>30</v>
      </c>
      <c r="BH633" s="27">
        <v>9.8765432098765427E-2</v>
      </c>
      <c r="BI633" s="20">
        <f t="shared" si="58"/>
        <v>9.8765432098765421E-8</v>
      </c>
      <c r="BJ633" s="43">
        <v>83.379552342636771</v>
      </c>
      <c r="BK633" s="25">
        <f>BP631+((BO631-BP631)/(1+POWER((BI633)/POWER(10,-BQ631),BR631)))</f>
        <v>83.373876475130302</v>
      </c>
      <c r="BL633" s="25">
        <f t="shared" si="59"/>
        <v>-5.6758675064685349E-3</v>
      </c>
      <c r="BM633" s="24">
        <f t="shared" si="60"/>
        <v>3.2215471950985341E-5</v>
      </c>
      <c r="BN633" s="19"/>
      <c r="BO633" s="35" t="s">
        <v>33</v>
      </c>
      <c r="BP633" s="34">
        <f>SUM(BM629:BM638)</f>
        <v>5.5283726085537772</v>
      </c>
      <c r="BQ633" s="19"/>
      <c r="BR633" s="19"/>
      <c r="BS633" s="19"/>
      <c r="BT633" s="19"/>
      <c r="BU633" s="23"/>
      <c r="BV633" s="23"/>
      <c r="BW633" s="23"/>
      <c r="BX633" s="23"/>
      <c r="BY633" s="23"/>
      <c r="BZ633" s="23"/>
    </row>
    <row r="634" spans="58:78">
      <c r="BF634" s="19"/>
      <c r="BG634" s="28" t="s">
        <v>30</v>
      </c>
      <c r="BH634" s="27">
        <v>6.5843621399176946E-2</v>
      </c>
      <c r="BI634" s="20">
        <f t="shared" si="58"/>
        <v>6.5843621399176948E-8</v>
      </c>
      <c r="BJ634" s="43">
        <v>80.571965793359027</v>
      </c>
      <c r="BK634" s="25">
        <f>BP631+((BO631-BP631)/(1+POWER((BI634)/POWER(10,-BQ631),BR631)))</f>
        <v>80.023803134237085</v>
      </c>
      <c r="BL634" s="25">
        <f t="shared" si="59"/>
        <v>-0.5481626591219424</v>
      </c>
      <c r="BM634" s="24">
        <f t="shared" si="60"/>
        <v>0.30048230085563882</v>
      </c>
      <c r="BN634" s="19"/>
      <c r="BO634" s="19"/>
      <c r="BP634" s="19"/>
      <c r="BQ634" s="19"/>
      <c r="BR634" s="33" t="s">
        <v>32</v>
      </c>
      <c r="BS634" s="19"/>
      <c r="BT634" s="19"/>
      <c r="BU634" s="23"/>
      <c r="BV634" s="23"/>
      <c r="BW634" s="23"/>
      <c r="BX634" s="23"/>
      <c r="BY634" s="23"/>
      <c r="BZ634" s="23"/>
    </row>
    <row r="635" spans="58:78" ht="15.75" thickBot="1">
      <c r="BF635" s="19"/>
      <c r="BG635" s="28" t="s">
        <v>30</v>
      </c>
      <c r="BH635" s="27">
        <v>4.38957475994513E-2</v>
      </c>
      <c r="BI635" s="20">
        <f t="shared" si="58"/>
        <v>4.3895747599451298E-8</v>
      </c>
      <c r="BJ635" s="43">
        <v>71.985965677013809</v>
      </c>
      <c r="BK635" s="25">
        <f>BP631+((BO631-BP631)/(1+POWER((BI635)/POWER(10,-BQ631),BR631)))</f>
        <v>73.419324877273567</v>
      </c>
      <c r="BL635" s="25">
        <f t="shared" si="59"/>
        <v>1.4333592002597584</v>
      </c>
      <c r="BM635" s="24">
        <f t="shared" si="60"/>
        <v>2.0545185969692943</v>
      </c>
      <c r="BN635" s="19"/>
      <c r="BO635" s="32" t="s">
        <v>31</v>
      </c>
      <c r="BP635" s="31">
        <f>POWER(10,-BQ631)*1000000</f>
        <v>1.8279544928771325E-2</v>
      </c>
      <c r="BQ635" s="25">
        <f>ROUND(BR635,2)</f>
        <v>0.02</v>
      </c>
      <c r="BR635" s="30">
        <f>10^((1/BR631)*(LOG(((BO631-BP631)/(50-BP631)-1),10)-BR631*LOG((1/(10^(-BQ631))),10)))*1000000</f>
        <v>2.1477795620108896E-2</v>
      </c>
      <c r="BS635" s="19"/>
      <c r="BT635" s="19"/>
      <c r="BU635" s="23"/>
      <c r="BV635" s="23"/>
      <c r="BW635" s="23"/>
      <c r="BX635" s="23"/>
      <c r="BY635" s="23"/>
      <c r="BZ635" s="23"/>
    </row>
    <row r="636" spans="58:78">
      <c r="BF636" s="19"/>
      <c r="BG636" s="28" t="s">
        <v>30</v>
      </c>
      <c r="BH636" s="27">
        <v>2.9263831732967534E-2</v>
      </c>
      <c r="BI636" s="20">
        <f t="shared" si="58"/>
        <v>2.9263831732967536E-8</v>
      </c>
      <c r="BJ636" s="43">
        <v>62.967473900128198</v>
      </c>
      <c r="BK636" s="25">
        <f>BP631+((BO631-BP631)/(1+POWER((BI636)/POWER(10,-BQ631),BR631)))</f>
        <v>61.969449199446998</v>
      </c>
      <c r="BL636" s="25">
        <f t="shared" si="59"/>
        <v>-0.99802470068119931</v>
      </c>
      <c r="BM636" s="24">
        <f t="shared" si="60"/>
        <v>0.99605330316979745</v>
      </c>
      <c r="BN636" s="19"/>
      <c r="BO636" s="29"/>
      <c r="BP636" s="25"/>
      <c r="BQ636" s="19"/>
      <c r="BR636" s="19"/>
      <c r="BS636" s="19"/>
      <c r="BT636" s="19"/>
      <c r="BU636" s="23"/>
      <c r="BV636" s="23"/>
      <c r="BW636" s="23"/>
      <c r="BX636" s="23"/>
      <c r="BY636" s="23"/>
      <c r="BZ636" s="23"/>
    </row>
    <row r="637" spans="58:78">
      <c r="BF637" s="19"/>
      <c r="BG637" s="28" t="s">
        <v>30</v>
      </c>
      <c r="BH637" s="27">
        <v>1.9509221155311691E-2</v>
      </c>
      <c r="BI637" s="20">
        <f t="shared" si="58"/>
        <v>1.950922115531169E-8</v>
      </c>
      <c r="BJ637" s="43">
        <v>45.662543374804912</v>
      </c>
      <c r="BK637" s="25">
        <f>BP631+((BO631-BP631)/(1+POWER((BI637)/POWER(10,-BQ631),BR631)))</f>
        <v>45.932704661387625</v>
      </c>
      <c r="BL637" s="25">
        <f t="shared" si="59"/>
        <v>0.27016128658271299</v>
      </c>
      <c r="BM637" s="24">
        <f t="shared" si="60"/>
        <v>7.2987120768026784E-2</v>
      </c>
      <c r="BN637" s="19"/>
      <c r="BO637" s="19"/>
      <c r="BP637" s="19"/>
      <c r="BQ637" s="19"/>
      <c r="BR637" s="19"/>
      <c r="BS637" s="19"/>
      <c r="BT637" s="19"/>
      <c r="BU637" s="23"/>
      <c r="BV637" s="23"/>
      <c r="BW637" s="23"/>
      <c r="BX637" s="23"/>
      <c r="BY637" s="23"/>
      <c r="BZ637" s="23"/>
    </row>
    <row r="638" spans="58:78">
      <c r="BF638" s="19"/>
      <c r="BG638" s="28" t="s">
        <v>30</v>
      </c>
      <c r="BH638" s="27">
        <v>0</v>
      </c>
      <c r="BI638" s="20">
        <f t="shared" si="58"/>
        <v>0</v>
      </c>
      <c r="BJ638" s="43">
        <v>0</v>
      </c>
      <c r="BK638" s="25">
        <f>BP631+((BO631-BP631)/(1+POWER((BI638)/POWER(10,-BQ631),BR631)))</f>
        <v>0</v>
      </c>
      <c r="BL638" s="25">
        <f t="shared" si="59"/>
        <v>0</v>
      </c>
      <c r="BM638" s="24">
        <f t="shared" si="60"/>
        <v>0</v>
      </c>
      <c r="BN638" s="19"/>
      <c r="BO638" s="19"/>
      <c r="BP638" s="19"/>
      <c r="BQ638" s="19"/>
      <c r="BR638" s="19"/>
      <c r="BS638" s="19"/>
      <c r="BT638" s="19"/>
      <c r="BU638" s="23"/>
      <c r="BV638" s="23"/>
      <c r="BW638" s="23"/>
      <c r="BX638" s="23"/>
      <c r="BY638" s="23"/>
      <c r="BZ638" s="23"/>
    </row>
    <row r="639" spans="58:78">
      <c r="BF639" s="19"/>
      <c r="BG639" s="19"/>
      <c r="BH639" s="19"/>
      <c r="BI639" s="19"/>
      <c r="BJ639" s="22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</row>
    <row r="640" spans="58:78">
      <c r="BF640" s="19"/>
      <c r="BG640" s="19"/>
      <c r="BH640" s="19"/>
      <c r="BI640" s="19"/>
      <c r="BJ640" s="20"/>
      <c r="BK640" s="19"/>
      <c r="BL640" s="19"/>
      <c r="BM640" s="19"/>
      <c r="BN640" s="19"/>
      <c r="BO640" s="19"/>
      <c r="BP640" s="19"/>
      <c r="BQ640" s="19"/>
      <c r="BR640" s="19"/>
      <c r="BS640" s="19"/>
      <c r="BT640" s="19"/>
      <c r="BU640" s="19"/>
      <c r="BV640" s="19"/>
      <c r="BW640" s="19"/>
      <c r="BX640" s="19"/>
      <c r="BY640" s="19"/>
      <c r="BZ640" s="19"/>
    </row>
    <row r="641" spans="58:78">
      <c r="BF641" s="19"/>
      <c r="BG641" s="19"/>
      <c r="BH641" s="19"/>
      <c r="BI641" s="19"/>
      <c r="BJ641" s="20"/>
      <c r="BK641" s="19"/>
      <c r="BL641" s="19"/>
      <c r="BM641" s="19"/>
      <c r="BN641" s="19"/>
      <c r="BO641" s="19"/>
      <c r="BP641" s="19"/>
      <c r="BQ641" s="19"/>
      <c r="BR641" s="19"/>
      <c r="BS641" s="19"/>
      <c r="BT641" s="19"/>
      <c r="BU641" s="19"/>
      <c r="BV641" s="19"/>
      <c r="BW641" s="19"/>
      <c r="BX641" s="19"/>
      <c r="BY641" s="19"/>
      <c r="BZ641" s="19"/>
    </row>
    <row r="642" spans="58:78">
      <c r="BF642" s="19"/>
      <c r="BG642" s="19"/>
      <c r="BH642" s="19"/>
      <c r="BI642" s="19"/>
      <c r="BJ642" s="20"/>
      <c r="BK642" s="19"/>
      <c r="BL642" s="19"/>
      <c r="BM642" s="19"/>
      <c r="BN642" s="19"/>
      <c r="BO642" s="19"/>
      <c r="BP642" s="19"/>
      <c r="BQ642" s="19"/>
      <c r="BR642" s="19"/>
      <c r="BS642" s="19"/>
      <c r="BT642" s="19"/>
      <c r="BU642" s="19"/>
      <c r="BV642" s="19"/>
      <c r="BW642" s="19"/>
      <c r="BX642" s="19"/>
      <c r="BY642" s="19"/>
      <c r="BZ642" s="19"/>
    </row>
    <row r="643" spans="58:78">
      <c r="BF643" s="19"/>
      <c r="BG643" s="19"/>
      <c r="BH643" s="19"/>
      <c r="BI643" s="19"/>
      <c r="BJ643" s="20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</row>
    <row r="644" spans="58:78">
      <c r="BF644" s="19"/>
      <c r="BG644" s="19"/>
      <c r="BH644" s="19"/>
      <c r="BI644" s="21"/>
      <c r="BJ644" s="20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</row>
    <row r="645" spans="58:78">
      <c r="BF645" s="19"/>
      <c r="BG645" s="39"/>
      <c r="BH645" s="39"/>
      <c r="BI645" s="39"/>
      <c r="BJ645" s="38" t="s">
        <v>46</v>
      </c>
      <c r="BK645" s="39"/>
      <c r="BL645" s="39"/>
      <c r="BM645" s="39"/>
      <c r="BN645" s="19"/>
      <c r="BO645" s="19"/>
      <c r="BP645" s="19"/>
      <c r="BQ645" s="19"/>
      <c r="BR645" s="19"/>
      <c r="BS645" s="19"/>
      <c r="BT645" s="19"/>
      <c r="BU645" s="19"/>
      <c r="BV645" s="19"/>
      <c r="BW645" s="19"/>
      <c r="BX645" s="19"/>
      <c r="BY645" s="19"/>
      <c r="BZ645" s="19"/>
    </row>
    <row r="646" spans="58:78">
      <c r="BF646" s="40" t="s">
        <v>80</v>
      </c>
      <c r="BG646" s="39" t="s">
        <v>44</v>
      </c>
      <c r="BH646" s="38" t="s">
        <v>43</v>
      </c>
      <c r="BI646" s="38" t="s">
        <v>42</v>
      </c>
      <c r="BJ646" s="38" t="s">
        <v>41</v>
      </c>
      <c r="BK646" s="38" t="s">
        <v>40</v>
      </c>
      <c r="BL646" s="38" t="s">
        <v>39</v>
      </c>
      <c r="BM646" s="38" t="s">
        <v>38</v>
      </c>
      <c r="BN646" s="19"/>
      <c r="BO646" s="19"/>
      <c r="BP646" s="19"/>
      <c r="BQ646" s="19"/>
      <c r="BR646" s="19"/>
      <c r="BS646" s="19"/>
      <c r="BT646" s="20"/>
      <c r="BU646" s="19"/>
      <c r="BV646" s="19"/>
      <c r="BW646" s="19"/>
      <c r="BX646" s="19"/>
      <c r="BY646" s="19"/>
      <c r="BZ646" s="19"/>
    </row>
    <row r="647" spans="58:78">
      <c r="BF647" s="19"/>
      <c r="BG647" s="28" t="s">
        <v>30</v>
      </c>
      <c r="BH647" s="27">
        <v>0.5</v>
      </c>
      <c r="BI647" s="20">
        <f t="shared" ref="BI647:BI656" si="61">+BH647/1000000</f>
        <v>4.9999999999999998E-7</v>
      </c>
      <c r="BJ647" s="26">
        <v>90.453531126156847</v>
      </c>
      <c r="BK647" s="25">
        <f>BP649+((BO649-BP649)/(1+POWER((BI647)/POWER(10,-BQ649),BR649)))</f>
        <v>90.130884050792901</v>
      </c>
      <c r="BL647" s="25">
        <f t="shared" ref="BL647:BL656" si="62">BK647-BJ647</f>
        <v>-0.3226470753639461</v>
      </c>
      <c r="BM647" s="24">
        <f t="shared" ref="BM647:BM656" si="63">BL647^2</f>
        <v>0.10410113524090792</v>
      </c>
      <c r="BN647" s="19"/>
      <c r="BO647" s="19"/>
      <c r="BP647" s="19"/>
      <c r="BQ647" s="19"/>
      <c r="BR647" s="19"/>
      <c r="BS647" s="19"/>
      <c r="BT647" s="19"/>
      <c r="BU647" s="23"/>
      <c r="BV647" s="23"/>
      <c r="BW647" s="23"/>
      <c r="BX647" s="23"/>
      <c r="BY647" s="23"/>
      <c r="BZ647" s="23"/>
    </row>
    <row r="648" spans="58:78">
      <c r="BF648" s="19"/>
      <c r="BG648" s="28" t="s">
        <v>30</v>
      </c>
      <c r="BH648" s="27">
        <v>0.33333333333333331</v>
      </c>
      <c r="BI648" s="20">
        <f t="shared" si="61"/>
        <v>3.333333333333333E-7</v>
      </c>
      <c r="BJ648" s="26">
        <v>88.967876401228935</v>
      </c>
      <c r="BK648" s="25">
        <f>BP649+((BO649-BP649)/(1+POWER((BI648)/POWER(10,-BQ649),BR649)))</f>
        <v>89.361108815940128</v>
      </c>
      <c r="BL648" s="25">
        <f t="shared" si="62"/>
        <v>0.39323241471119275</v>
      </c>
      <c r="BM648" s="24">
        <f t="shared" si="63"/>
        <v>0.15463173197959548</v>
      </c>
      <c r="BN648" s="19"/>
      <c r="BO648" s="20" t="s">
        <v>37</v>
      </c>
      <c r="BP648" s="20" t="s">
        <v>36</v>
      </c>
      <c r="BQ648" s="37" t="s">
        <v>35</v>
      </c>
      <c r="BR648" s="20" t="s">
        <v>34</v>
      </c>
      <c r="BS648" s="19"/>
      <c r="BT648" s="19"/>
      <c r="BU648" s="23"/>
      <c r="BV648" s="23"/>
      <c r="BW648" s="23"/>
      <c r="BX648" s="23"/>
      <c r="BY648" s="23"/>
      <c r="BZ648" s="23"/>
    </row>
    <row r="649" spans="58:78">
      <c r="BF649" s="19"/>
      <c r="BG649" s="28" t="s">
        <v>30</v>
      </c>
      <c r="BH649" s="27">
        <v>0.22222222222222221</v>
      </c>
      <c r="BI649" s="20">
        <f t="shared" si="61"/>
        <v>2.2222222222222222E-7</v>
      </c>
      <c r="BJ649" s="26">
        <v>87.620360462860575</v>
      </c>
      <c r="BK649" s="25">
        <f>BP649+((BO649-BP649)/(1+POWER((BI649)/POWER(10,-BQ649),BR649)))</f>
        <v>88.064681446428096</v>
      </c>
      <c r="BL649" s="25">
        <f t="shared" si="62"/>
        <v>0.44432098356752192</v>
      </c>
      <c r="BM649" s="24">
        <f t="shared" si="63"/>
        <v>0.19742113643841008</v>
      </c>
      <c r="BN649" s="19"/>
      <c r="BO649" s="19">
        <v>8.9768228265132796E-2</v>
      </c>
      <c r="BP649" s="36">
        <v>91.216631407335797</v>
      </c>
      <c r="BQ649" s="19">
        <v>7.7298528749744255</v>
      </c>
      <c r="BR649" s="19">
        <v>1.3428620967776772</v>
      </c>
      <c r="BS649" s="19"/>
      <c r="BT649" s="19"/>
      <c r="BU649" s="23"/>
      <c r="BV649" s="23"/>
      <c r="BW649" s="23"/>
      <c r="BX649" s="23"/>
      <c r="BY649" s="23"/>
      <c r="BZ649" s="23"/>
    </row>
    <row r="650" spans="58:78">
      <c r="BF650" s="19"/>
      <c r="BG650" s="28" t="s">
        <v>30</v>
      </c>
      <c r="BH650" s="27">
        <v>0.14814814814814814</v>
      </c>
      <c r="BI650" s="20">
        <f t="shared" si="61"/>
        <v>1.4814814814814815E-7</v>
      </c>
      <c r="BJ650" s="26">
        <v>85.470044858658426</v>
      </c>
      <c r="BK650" s="25">
        <f>BP649+((BO649-BP649)/(1+POWER((BI650)/POWER(10,-BQ649),BR649)))</f>
        <v>85.916239278929297</v>
      </c>
      <c r="BL650" s="25">
        <f t="shared" si="62"/>
        <v>0.44619442027087075</v>
      </c>
      <c r="BM650" s="24">
        <f t="shared" si="63"/>
        <v>0.19908946068085845</v>
      </c>
      <c r="BN650" s="19"/>
      <c r="BO650" s="19"/>
      <c r="BP650" s="19"/>
      <c r="BQ650" s="19"/>
      <c r="BR650" s="19"/>
      <c r="BS650" s="19"/>
      <c r="BT650" s="19"/>
      <c r="BU650" s="23"/>
      <c r="BV650" s="23"/>
      <c r="BW650" s="23"/>
      <c r="BX650" s="23"/>
      <c r="BY650" s="23"/>
      <c r="BZ650" s="23"/>
    </row>
    <row r="651" spans="58:78" ht="15.75" thickBot="1">
      <c r="BF651" s="19"/>
      <c r="BG651" s="28" t="s">
        <v>30</v>
      </c>
      <c r="BH651" s="27">
        <v>9.8765432098765427E-2</v>
      </c>
      <c r="BI651" s="20">
        <f t="shared" si="61"/>
        <v>9.8765432098765421E-8</v>
      </c>
      <c r="BJ651" s="26">
        <v>83.913514136390006</v>
      </c>
      <c r="BK651" s="25">
        <f>BP649+((BO649-BP649)/(1+POWER((BI651)/POWER(10,-BQ649),BR649)))</f>
        <v>82.449309717211406</v>
      </c>
      <c r="BL651" s="25">
        <f t="shared" si="62"/>
        <v>-1.4642044191785999</v>
      </c>
      <c r="BM651" s="24">
        <f t="shared" si="63"/>
        <v>2.143894581142141</v>
      </c>
      <c r="BN651" s="19"/>
      <c r="BO651" s="35" t="s">
        <v>33</v>
      </c>
      <c r="BP651" s="34">
        <f>SUM(BM647:BM656)</f>
        <v>5.4720661872374023</v>
      </c>
      <c r="BQ651" s="19"/>
      <c r="BR651" s="19"/>
      <c r="BS651" s="19"/>
      <c r="BT651" s="19"/>
      <c r="BU651" s="23"/>
      <c r="BV651" s="23"/>
      <c r="BW651" s="23"/>
      <c r="BX651" s="23"/>
      <c r="BY651" s="23"/>
      <c r="BZ651" s="23"/>
    </row>
    <row r="652" spans="58:78">
      <c r="BF652" s="19"/>
      <c r="BG652" s="28" t="s">
        <v>30</v>
      </c>
      <c r="BH652" s="27">
        <v>6.5843621399176946E-2</v>
      </c>
      <c r="BI652" s="20">
        <f t="shared" si="61"/>
        <v>6.5843621399176948E-8</v>
      </c>
      <c r="BJ652" s="26">
        <v>76.840327434581155</v>
      </c>
      <c r="BK652" s="25">
        <f>BP649+((BO649-BP649)/(1+POWER((BI652)/POWER(10,-BQ649),BR649)))</f>
        <v>77.08800121412952</v>
      </c>
      <c r="BL652" s="25">
        <f t="shared" si="62"/>
        <v>0.24767377954836434</v>
      </c>
      <c r="BM652" s="24">
        <f t="shared" si="63"/>
        <v>6.134230107577178E-2</v>
      </c>
      <c r="BN652" s="19"/>
      <c r="BO652" s="19"/>
      <c r="BP652" s="19"/>
      <c r="BQ652" s="19"/>
      <c r="BR652" s="33" t="s">
        <v>32</v>
      </c>
      <c r="BS652" s="19"/>
      <c r="BT652" s="19"/>
      <c r="BU652" s="23"/>
      <c r="BV652" s="23"/>
      <c r="BW652" s="23"/>
      <c r="BX652" s="23"/>
      <c r="BY652" s="23"/>
      <c r="BZ652" s="23"/>
    </row>
    <row r="653" spans="58:78" ht="15.75" thickBot="1">
      <c r="BF653" s="19"/>
      <c r="BG653" s="28" t="s">
        <v>30</v>
      </c>
      <c r="BH653" s="27">
        <v>4.38957475994513E-2</v>
      </c>
      <c r="BI653" s="20">
        <f t="shared" si="61"/>
        <v>4.3895747599451298E-8</v>
      </c>
      <c r="BJ653" s="26">
        <v>69.690587931809461</v>
      </c>
      <c r="BK653" s="25">
        <f>BP649+((BO649-BP649)/(1+POWER((BI653)/POWER(10,-BQ649),BR649)))</f>
        <v>69.319844705668871</v>
      </c>
      <c r="BL653" s="25">
        <f t="shared" si="62"/>
        <v>-0.37074322614058985</v>
      </c>
      <c r="BM653" s="24">
        <f t="shared" si="63"/>
        <v>0.13745053972913254</v>
      </c>
      <c r="BN653" s="19"/>
      <c r="BO653" s="32" t="s">
        <v>31</v>
      </c>
      <c r="BP653" s="31">
        <f>POWER(10,-BQ649)*1000000</f>
        <v>1.8627180588564957E-2</v>
      </c>
      <c r="BQ653" s="25">
        <f>ROUND(BR653,2)</f>
        <v>0.02</v>
      </c>
      <c r="BR653" s="30">
        <f>10^((1/BR649)*(LOG(((BO649-BP649)/(50-BP649)-1),10)-BR649*LOG((1/(10^(-BQ649))),10)))*1000000</f>
        <v>2.1480411833807552E-2</v>
      </c>
      <c r="BS653" s="19"/>
      <c r="BT653" s="19"/>
      <c r="BU653" s="23"/>
      <c r="BV653" s="23"/>
      <c r="BW653" s="23"/>
      <c r="BX653" s="23"/>
      <c r="BY653" s="23"/>
      <c r="BZ653" s="23"/>
    </row>
    <row r="654" spans="58:78">
      <c r="BF654" s="19"/>
      <c r="BG654" s="28" t="s">
        <v>30</v>
      </c>
      <c r="BH654" s="27">
        <v>2.9263831732967534E-2</v>
      </c>
      <c r="BI654" s="20">
        <f t="shared" si="61"/>
        <v>2.9263831732967536E-8</v>
      </c>
      <c r="BJ654" s="26">
        <v>57.698637631799123</v>
      </c>
      <c r="BK654" s="25">
        <f>BP649+((BO649-BP649)/(1+POWER((BI654)/POWER(10,-BQ649),BR649)))</f>
        <v>59.064113826567542</v>
      </c>
      <c r="BL654" s="25">
        <f t="shared" si="62"/>
        <v>1.3654761947684193</v>
      </c>
      <c r="BM654" s="24">
        <f t="shared" si="63"/>
        <v>1.8645252384792421</v>
      </c>
      <c r="BN654" s="19"/>
      <c r="BO654" s="29"/>
      <c r="BP654" s="25"/>
      <c r="BQ654" s="19"/>
      <c r="BR654" s="19"/>
      <c r="BS654" s="19"/>
      <c r="BT654" s="19"/>
      <c r="BU654" s="23"/>
      <c r="BV654" s="23"/>
      <c r="BW654" s="23"/>
      <c r="BX654" s="23"/>
      <c r="BY654" s="23"/>
      <c r="BZ654" s="23"/>
    </row>
    <row r="655" spans="58:78">
      <c r="BF655" s="19"/>
      <c r="BG655" s="28" t="s">
        <v>30</v>
      </c>
      <c r="BH655" s="27">
        <v>1.9509221155311691E-2</v>
      </c>
      <c r="BI655" s="20">
        <f t="shared" si="61"/>
        <v>1.950922115531169E-8</v>
      </c>
      <c r="BJ655" s="26">
        <v>47.843725932775584</v>
      </c>
      <c r="BK655" s="25">
        <f>BP649+((BO649-BP649)/(1+POWER((BI655)/POWER(10,-BQ649),BR649)))</f>
        <v>47.068128274407869</v>
      </c>
      <c r="BL655" s="25">
        <f t="shared" si="62"/>
        <v>-0.77559765836771533</v>
      </c>
      <c r="BM655" s="24">
        <f t="shared" si="63"/>
        <v>0.60155172766548326</v>
      </c>
      <c r="BN655" s="19"/>
      <c r="BO655" s="19"/>
      <c r="BP655" s="19"/>
      <c r="BQ655" s="19"/>
      <c r="BR655" s="19"/>
      <c r="BS655" s="19"/>
      <c r="BT655" s="19"/>
      <c r="BU655" s="23"/>
      <c r="BV655" s="23"/>
      <c r="BW655" s="23"/>
      <c r="BX655" s="23"/>
      <c r="BY655" s="23"/>
      <c r="BZ655" s="23"/>
    </row>
    <row r="656" spans="58:78">
      <c r="BF656" s="19"/>
      <c r="BG656" s="28" t="s">
        <v>30</v>
      </c>
      <c r="BH656" s="27">
        <v>0</v>
      </c>
      <c r="BI656" s="20">
        <f t="shared" si="61"/>
        <v>0</v>
      </c>
      <c r="BJ656" s="26">
        <v>0</v>
      </c>
      <c r="BK656" s="25">
        <f>BP649+((BO649-BP649)/(1+POWER((BI656)/POWER(10,-BQ649),BR649)))</f>
        <v>8.9768228265128869E-2</v>
      </c>
      <c r="BL656" s="25">
        <f t="shared" si="62"/>
        <v>8.9768228265128869E-2</v>
      </c>
      <c r="BM656" s="24">
        <f t="shared" si="63"/>
        <v>8.0583348058602816E-3</v>
      </c>
      <c r="BN656" s="19"/>
      <c r="BO656" s="19"/>
      <c r="BP656" s="19"/>
      <c r="BQ656" s="19"/>
      <c r="BR656" s="19"/>
      <c r="BS656" s="19"/>
      <c r="BT656" s="19"/>
      <c r="BU656" s="23"/>
      <c r="BV656" s="23"/>
      <c r="BW656" s="23"/>
      <c r="BX656" s="23"/>
      <c r="BY656" s="23"/>
      <c r="BZ656" s="23"/>
    </row>
    <row r="657" spans="58:78">
      <c r="BF657" s="19"/>
      <c r="BG657" s="19"/>
      <c r="BH657" s="19"/>
      <c r="BI657" s="19"/>
      <c r="BJ657" s="22"/>
      <c r="BK657" s="19"/>
      <c r="BL657" s="19"/>
      <c r="BM657" s="19"/>
      <c r="BN657" s="19"/>
      <c r="BO657" s="19"/>
      <c r="BP657" s="19"/>
      <c r="BQ657" s="19"/>
      <c r="BR657" s="19"/>
      <c r="BS657" s="19"/>
      <c r="BT657" s="19"/>
      <c r="BU657" s="19"/>
      <c r="BV657" s="19"/>
      <c r="BW657" s="19"/>
      <c r="BX657" s="19"/>
      <c r="BY657" s="19"/>
      <c r="BZ657" s="19"/>
    </row>
    <row r="658" spans="58:78">
      <c r="BF658" s="19"/>
      <c r="BG658" s="19"/>
      <c r="BH658" s="19"/>
      <c r="BI658" s="19"/>
      <c r="BJ658" s="20"/>
      <c r="BK658" s="19"/>
      <c r="BL658" s="19"/>
      <c r="BM658" s="19"/>
      <c r="BN658" s="19"/>
      <c r="BO658" s="19"/>
      <c r="BP658" s="19"/>
      <c r="BQ658" s="19"/>
      <c r="BR658" s="19"/>
      <c r="BS658" s="19"/>
      <c r="BT658" s="19"/>
      <c r="BU658" s="19"/>
      <c r="BV658" s="19"/>
      <c r="BW658" s="19"/>
      <c r="BX658" s="19"/>
      <c r="BY658" s="19"/>
      <c r="BZ658" s="19"/>
    </row>
    <row r="659" spans="58:78">
      <c r="BF659" s="19"/>
      <c r="BG659" s="19"/>
      <c r="BH659" s="19"/>
      <c r="BI659" s="19"/>
      <c r="BJ659" s="20"/>
      <c r="BK659" s="19"/>
      <c r="BL659" s="19"/>
      <c r="BM659" s="19"/>
      <c r="BN659" s="19"/>
      <c r="BO659" s="19"/>
      <c r="BP659" s="19"/>
      <c r="BQ659" s="19"/>
      <c r="BR659" s="19"/>
      <c r="BS659" s="19"/>
      <c r="BT659" s="19"/>
      <c r="BU659" s="19"/>
      <c r="BV659" s="19"/>
      <c r="BW659" s="19"/>
      <c r="BX659" s="19"/>
      <c r="BY659" s="19"/>
      <c r="BZ659" s="19"/>
    </row>
    <row r="660" spans="58:78">
      <c r="BF660" s="19"/>
      <c r="BG660" s="19"/>
      <c r="BH660" s="19"/>
      <c r="BI660" s="19"/>
      <c r="BJ660" s="20"/>
      <c r="BK660" s="19"/>
      <c r="BL660" s="19"/>
      <c r="BM660" s="19"/>
      <c r="BN660" s="19"/>
      <c r="BO660" s="19"/>
      <c r="BP660" s="19"/>
      <c r="BQ660" s="19"/>
      <c r="BR660" s="19"/>
      <c r="BS660" s="19"/>
      <c r="BT660" s="19"/>
      <c r="BU660" s="19"/>
      <c r="BV660" s="19"/>
      <c r="BW660" s="19"/>
      <c r="BX660" s="19"/>
      <c r="BY660" s="19"/>
      <c r="BZ660" s="19"/>
    </row>
    <row r="661" spans="58:78">
      <c r="BF661" s="19"/>
      <c r="BG661" s="19"/>
      <c r="BH661" s="19"/>
      <c r="BI661" s="19"/>
      <c r="BJ661" s="20"/>
      <c r="BK661" s="19"/>
      <c r="BL661" s="19"/>
      <c r="BM661" s="19"/>
      <c r="BN661" s="19"/>
      <c r="BO661" s="19"/>
      <c r="BP661" s="19"/>
      <c r="BQ661" s="19"/>
      <c r="BR661" s="19"/>
      <c r="BS661" s="19"/>
      <c r="BT661" s="19"/>
      <c r="BU661" s="19"/>
      <c r="BV661" s="19"/>
      <c r="BW661" s="19"/>
      <c r="BX661" s="19"/>
      <c r="BY661" s="19"/>
      <c r="BZ661" s="19"/>
    </row>
    <row r="662" spans="58:78">
      <c r="BF662" s="19"/>
      <c r="BG662" s="19"/>
      <c r="BH662" s="19"/>
      <c r="BI662" s="21"/>
      <c r="BJ662" s="20"/>
      <c r="BK662" s="19"/>
      <c r="BL662" s="19"/>
      <c r="BM662" s="19"/>
      <c r="BN662" s="19"/>
      <c r="BO662" s="19"/>
      <c r="BP662" s="19"/>
      <c r="BQ662" s="19"/>
      <c r="BR662" s="19"/>
      <c r="BS662" s="19"/>
      <c r="BT662" s="19"/>
      <c r="BU662" s="19"/>
      <c r="BV662" s="19"/>
      <c r="BW662" s="19"/>
      <c r="BX662" s="19"/>
      <c r="BY662" s="19"/>
      <c r="BZ662" s="19"/>
    </row>
    <row r="663" spans="58:78">
      <c r="BF663" s="19"/>
      <c r="BG663" s="39"/>
      <c r="BH663" s="39"/>
      <c r="BI663" s="39"/>
      <c r="BJ663" s="38" t="s">
        <v>46</v>
      </c>
      <c r="BK663" s="39"/>
      <c r="BL663" s="39"/>
      <c r="BM663" s="39"/>
      <c r="BN663" s="19"/>
      <c r="BO663" s="19"/>
      <c r="BP663" s="19"/>
      <c r="BQ663" s="19"/>
      <c r="BR663" s="19"/>
      <c r="BS663" s="19"/>
      <c r="BT663" s="19"/>
      <c r="BU663" s="19"/>
      <c r="BV663" s="19"/>
      <c r="BW663" s="19"/>
      <c r="BX663" s="19"/>
      <c r="BY663" s="19"/>
      <c r="BZ663" s="19"/>
    </row>
    <row r="664" spans="58:78">
      <c r="BF664" s="40" t="s">
        <v>45</v>
      </c>
      <c r="BG664" s="39" t="s">
        <v>44</v>
      </c>
      <c r="BH664" s="38" t="s">
        <v>43</v>
      </c>
      <c r="BI664" s="38" t="s">
        <v>42</v>
      </c>
      <c r="BJ664" s="38" t="s">
        <v>41</v>
      </c>
      <c r="BK664" s="38" t="s">
        <v>40</v>
      </c>
      <c r="BL664" s="38" t="s">
        <v>39</v>
      </c>
      <c r="BM664" s="38" t="s">
        <v>38</v>
      </c>
      <c r="BN664" s="19"/>
      <c r="BO664" s="19"/>
      <c r="BP664" s="19"/>
      <c r="BQ664" s="19"/>
      <c r="BR664" s="19"/>
      <c r="BS664" s="19"/>
      <c r="BT664" s="20"/>
      <c r="BU664" s="19"/>
      <c r="BV664" s="19"/>
      <c r="BW664" s="19"/>
      <c r="BX664" s="19"/>
      <c r="BY664" s="19"/>
      <c r="BZ664" s="19"/>
    </row>
    <row r="665" spans="58:78">
      <c r="BF665" s="19"/>
      <c r="BG665" s="28" t="s">
        <v>30</v>
      </c>
      <c r="BH665" s="27">
        <v>0.5</v>
      </c>
      <c r="BI665" s="20">
        <f t="shared" ref="BI665:BI674" si="64">+BH665/1000000</f>
        <v>4.9999999999999998E-7</v>
      </c>
      <c r="BJ665" s="43">
        <v>92.872408335415287</v>
      </c>
      <c r="BK665" s="25">
        <f>BP667+((BO667-BP667)/(1+POWER((BI665)/POWER(10,-BQ667),BR667)))</f>
        <v>92.352468370698347</v>
      </c>
      <c r="BL665" s="25">
        <f t="shared" ref="BL665:BL674" si="65">BK665-BJ665</f>
        <v>-0.51993996471694004</v>
      </c>
      <c r="BM665" s="24">
        <f t="shared" ref="BM665:BM674" si="66">BL665^2</f>
        <v>0.27033756690985283</v>
      </c>
      <c r="BN665" s="19"/>
      <c r="BO665" s="19"/>
      <c r="BP665" s="19"/>
      <c r="BQ665" s="19"/>
      <c r="BR665" s="19"/>
      <c r="BS665" s="19"/>
      <c r="BT665" s="19"/>
      <c r="BU665" s="23"/>
      <c r="BV665" s="23"/>
      <c r="BW665" s="23"/>
      <c r="BX665" s="23"/>
      <c r="BY665" s="23"/>
      <c r="BZ665" s="23"/>
    </row>
    <row r="666" spans="58:78">
      <c r="BF666" s="19"/>
      <c r="BG666" s="28" t="s">
        <v>30</v>
      </c>
      <c r="BH666" s="27">
        <v>0.33333333333333331</v>
      </c>
      <c r="BI666" s="20">
        <f t="shared" si="64"/>
        <v>3.333333333333333E-7</v>
      </c>
      <c r="BJ666" s="43">
        <v>92.435112288973031</v>
      </c>
      <c r="BK666" s="25">
        <f>BP667+((BO667-BP667)/(1+POWER((BI666)/POWER(10,-BQ667),BR667)))</f>
        <v>92.173875718577307</v>
      </c>
      <c r="BL666" s="25">
        <f t="shared" si="65"/>
        <v>-0.26123657039572379</v>
      </c>
      <c r="BM666" s="24">
        <f t="shared" si="66"/>
        <v>6.824454571211995E-2</v>
      </c>
      <c r="BN666" s="19"/>
      <c r="BO666" s="20" t="s">
        <v>37</v>
      </c>
      <c r="BP666" s="20" t="s">
        <v>36</v>
      </c>
      <c r="BQ666" s="37" t="s">
        <v>35</v>
      </c>
      <c r="BR666" s="20" t="s">
        <v>34</v>
      </c>
      <c r="BS666" s="19"/>
      <c r="BT666" s="19"/>
      <c r="BU666" s="23"/>
      <c r="BV666" s="23"/>
      <c r="BW666" s="23"/>
      <c r="BX666" s="23"/>
      <c r="BY666" s="23"/>
      <c r="BZ666" s="23"/>
    </row>
    <row r="667" spans="58:78">
      <c r="BF667" s="19"/>
      <c r="BG667" s="28" t="s">
        <v>30</v>
      </c>
      <c r="BH667" s="27">
        <v>0.22222222222222221</v>
      </c>
      <c r="BI667" s="20">
        <f t="shared" si="64"/>
        <v>2.2222222222222222E-7</v>
      </c>
      <c r="BJ667" s="43">
        <v>91.399253290946049</v>
      </c>
      <c r="BK667" s="25">
        <f>BP667+((BO667-BP667)/(1+POWER((BI667)/POWER(10,-BQ667),BR667)))</f>
        <v>91.761964385467607</v>
      </c>
      <c r="BL667" s="25">
        <f t="shared" si="65"/>
        <v>0.3627110945215577</v>
      </c>
      <c r="BM667" s="24">
        <f t="shared" si="66"/>
        <v>0.13155933808902637</v>
      </c>
      <c r="BN667" s="19"/>
      <c r="BO667" s="19">
        <v>0</v>
      </c>
      <c r="BP667" s="36">
        <v>92.488096407313563</v>
      </c>
      <c r="BQ667" s="19">
        <v>7.6651223225604932</v>
      </c>
      <c r="BR667" s="19">
        <v>2.0769114941299724</v>
      </c>
      <c r="BS667" s="19"/>
      <c r="BT667" s="19"/>
      <c r="BU667" s="23"/>
      <c r="BV667" s="23"/>
      <c r="BW667" s="23"/>
      <c r="BX667" s="23"/>
      <c r="BY667" s="23"/>
      <c r="BZ667" s="23"/>
    </row>
    <row r="668" spans="58:78">
      <c r="BF668" s="19"/>
      <c r="BG668" s="28" t="s">
        <v>30</v>
      </c>
      <c r="BH668" s="27">
        <v>0.14814814814814814</v>
      </c>
      <c r="BI668" s="20">
        <f t="shared" si="64"/>
        <v>1.4814814814814815E-7</v>
      </c>
      <c r="BJ668" s="43">
        <v>90.957248984384862</v>
      </c>
      <c r="BK668" s="25">
        <f>BP667+((BO667-BP667)/(1+POWER((BI668)/POWER(10,-BQ667),BR667)))</f>
        <v>90.819852153446689</v>
      </c>
      <c r="BL668" s="25">
        <f t="shared" si="65"/>
        <v>-0.13739683093817234</v>
      </c>
      <c r="BM668" s="24">
        <f t="shared" si="66"/>
        <v>1.8877889151852713E-2</v>
      </c>
      <c r="BN668" s="19"/>
      <c r="BO668" s="19"/>
      <c r="BP668" s="19"/>
      <c r="BQ668" s="19"/>
      <c r="BR668" s="19"/>
      <c r="BS668" s="19"/>
      <c r="BT668" s="19"/>
      <c r="BU668" s="23"/>
      <c r="BV668" s="23"/>
      <c r="BW668" s="23"/>
      <c r="BX668" s="23"/>
      <c r="BY668" s="23"/>
      <c r="BZ668" s="23"/>
    </row>
    <row r="669" spans="58:78" ht="15.75" thickBot="1">
      <c r="BF669" s="19"/>
      <c r="BG669" s="28" t="s">
        <v>30</v>
      </c>
      <c r="BH669" s="27">
        <v>9.8765432098765427E-2</v>
      </c>
      <c r="BI669" s="20">
        <f t="shared" si="64"/>
        <v>9.8765432098765421E-8</v>
      </c>
      <c r="BJ669" s="43">
        <v>88.294752841158996</v>
      </c>
      <c r="BK669" s="25">
        <f>BP667+((BO667-BP667)/(1+POWER((BI669)/POWER(10,-BQ667),BR667)))</f>
        <v>88.705789443890396</v>
      </c>
      <c r="BL669" s="25">
        <f t="shared" si="65"/>
        <v>0.41103660273140008</v>
      </c>
      <c r="BM669" s="24">
        <f t="shared" si="66"/>
        <v>0.16895108878497081</v>
      </c>
      <c r="BN669" s="19"/>
      <c r="BO669" s="35" t="s">
        <v>33</v>
      </c>
      <c r="BP669" s="34">
        <f>SUM(BM665:BM674)</f>
        <v>3.0211970861856665</v>
      </c>
      <c r="BQ669" s="19"/>
      <c r="BR669" s="19"/>
      <c r="BS669" s="19"/>
      <c r="BT669" s="19"/>
      <c r="BU669" s="23"/>
      <c r="BV669" s="23"/>
      <c r="BW669" s="23"/>
      <c r="BX669" s="23"/>
      <c r="BY669" s="23"/>
      <c r="BZ669" s="23"/>
    </row>
    <row r="670" spans="58:78">
      <c r="BF670" s="19"/>
      <c r="BG670" s="28" t="s">
        <v>30</v>
      </c>
      <c r="BH670" s="27">
        <v>6.5843621399176946E-2</v>
      </c>
      <c r="BI670" s="20">
        <f t="shared" si="64"/>
        <v>6.5843621399176948E-8</v>
      </c>
      <c r="BJ670" s="43">
        <v>83.885325302436641</v>
      </c>
      <c r="BK670" s="25">
        <f>BP667+((BO667-BP667)/(1+POWER((BI670)/POWER(10,-BQ667),BR667)))</f>
        <v>84.1584163322119</v>
      </c>
      <c r="BL670" s="25">
        <f t="shared" si="65"/>
        <v>0.27309102977525868</v>
      </c>
      <c r="BM670" s="24">
        <f t="shared" si="66"/>
        <v>7.4578710543711221E-2</v>
      </c>
      <c r="BN670" s="19"/>
      <c r="BO670" s="19"/>
      <c r="BP670" s="19"/>
      <c r="BQ670" s="19"/>
      <c r="BR670" s="33" t="s">
        <v>32</v>
      </c>
      <c r="BS670" s="19"/>
      <c r="BT670" s="19"/>
      <c r="BU670" s="23"/>
      <c r="BV670" s="23"/>
      <c r="BW670" s="23"/>
      <c r="BX670" s="23"/>
      <c r="BY670" s="23"/>
      <c r="BZ670" s="23"/>
    </row>
    <row r="671" spans="58:78" ht="15.75" thickBot="1">
      <c r="BF671" s="19"/>
      <c r="BG671" s="28" t="s">
        <v>30</v>
      </c>
      <c r="BH671" s="27">
        <v>4.38957475994513E-2</v>
      </c>
      <c r="BI671" s="20">
        <f t="shared" si="64"/>
        <v>4.3895747599451298E-8</v>
      </c>
      <c r="BJ671" s="43">
        <v>74.684373707956681</v>
      </c>
      <c r="BK671" s="25">
        <f>BP667+((BO667-BP667)/(1+POWER((BI671)/POWER(10,-BQ667),BR667)))</f>
        <v>75.208821622722994</v>
      </c>
      <c r="BL671" s="25">
        <f t="shared" si="65"/>
        <v>0.52444791476631281</v>
      </c>
      <c r="BM671" s="24">
        <f t="shared" si="66"/>
        <v>0.27504561530273369</v>
      </c>
      <c r="BN671" s="19"/>
      <c r="BO671" s="32" t="s">
        <v>31</v>
      </c>
      <c r="BP671" s="31">
        <f>POWER(10,-BQ667)*1000000</f>
        <v>2.1621094623049994E-2</v>
      </c>
      <c r="BQ671" s="25">
        <f>ROUND(BR671,2)</f>
        <v>0.02</v>
      </c>
      <c r="BR671" s="30">
        <f>10^((1/BR667)*(LOG(((BO667-BP667)/(50-BP667)-1),10)-BR667*LOG((1/(10^(-BQ667))),10)))*1000000</f>
        <v>2.3384060324453455E-2</v>
      </c>
      <c r="BS671" s="19"/>
      <c r="BT671" s="19"/>
      <c r="BU671" s="23"/>
      <c r="BV671" s="23"/>
      <c r="BW671" s="23"/>
      <c r="BX671" s="23"/>
      <c r="BY671" s="23"/>
      <c r="BZ671" s="23"/>
    </row>
    <row r="672" spans="58:78">
      <c r="BF672" s="19"/>
      <c r="BG672" s="28" t="s">
        <v>30</v>
      </c>
      <c r="BH672" s="27">
        <v>2.9263831732967534E-2</v>
      </c>
      <c r="BI672" s="20">
        <f t="shared" si="64"/>
        <v>2.9263831732967536E-8</v>
      </c>
      <c r="BJ672" s="43">
        <v>61.56819968674634</v>
      </c>
      <c r="BK672" s="25">
        <f>BP667+((BO667-BP667)/(1+POWER((BI672)/POWER(10,-BQ667),BR667)))</f>
        <v>60.319098666499343</v>
      </c>
      <c r="BL672" s="25">
        <f t="shared" si="65"/>
        <v>-1.2491010202469965</v>
      </c>
      <c r="BM672" s="24">
        <f t="shared" si="66"/>
        <v>1.5602533587820877</v>
      </c>
      <c r="BN672" s="19"/>
      <c r="BO672" s="29"/>
      <c r="BP672" s="25"/>
      <c r="BQ672" s="19"/>
      <c r="BR672" s="19"/>
      <c r="BS672" s="19"/>
      <c r="BT672" s="19"/>
      <c r="BU672" s="23"/>
      <c r="BV672" s="23"/>
      <c r="BW672" s="23"/>
      <c r="BX672" s="23"/>
      <c r="BY672" s="23"/>
      <c r="BZ672" s="23"/>
    </row>
    <row r="673" spans="58:78">
      <c r="BF673" s="19"/>
      <c r="BG673" s="28" t="s">
        <v>30</v>
      </c>
      <c r="BH673" s="27">
        <v>1.9509221155311691E-2</v>
      </c>
      <c r="BI673" s="20">
        <f t="shared" si="64"/>
        <v>1.950922115531169E-8</v>
      </c>
      <c r="BJ673" s="43">
        <v>40.653546776378377</v>
      </c>
      <c r="BK673" s="25">
        <f>BP667+((BO667-BP667)/(1+POWER((BI673)/POWER(10,-BQ667),BR667)))</f>
        <v>41.326858719618144</v>
      </c>
      <c r="BL673" s="25">
        <f t="shared" si="65"/>
        <v>0.67331194323976717</v>
      </c>
      <c r="BM673" s="24">
        <f t="shared" si="66"/>
        <v>0.45334897290931148</v>
      </c>
      <c r="BN673" s="19"/>
      <c r="BO673" s="19"/>
      <c r="BP673" s="19"/>
      <c r="BQ673" s="19"/>
      <c r="BR673" s="19"/>
      <c r="BS673" s="19"/>
      <c r="BT673" s="19"/>
      <c r="BU673" s="23"/>
      <c r="BV673" s="23"/>
      <c r="BW673" s="23"/>
      <c r="BX673" s="23"/>
      <c r="BY673" s="23"/>
      <c r="BZ673" s="23"/>
    </row>
    <row r="674" spans="58:78">
      <c r="BF674" s="19"/>
      <c r="BG674" s="28" t="s">
        <v>30</v>
      </c>
      <c r="BH674" s="27">
        <v>0</v>
      </c>
      <c r="BI674" s="20">
        <f t="shared" si="64"/>
        <v>0</v>
      </c>
      <c r="BJ674" s="43">
        <v>0</v>
      </c>
      <c r="BK674" s="25">
        <f>BP667+((BO667-BP667)/(1+POWER((BI674)/POWER(10,-BQ667),BR667)))</f>
        <v>0</v>
      </c>
      <c r="BL674" s="25">
        <f t="shared" si="65"/>
        <v>0</v>
      </c>
      <c r="BM674" s="24">
        <f t="shared" si="66"/>
        <v>0</v>
      </c>
      <c r="BN674" s="19"/>
      <c r="BO674" s="19"/>
      <c r="BP674" s="19"/>
      <c r="BQ674" s="19"/>
      <c r="BR674" s="19"/>
      <c r="BS674" s="19"/>
      <c r="BT674" s="19"/>
      <c r="BU674" s="23"/>
      <c r="BV674" s="23"/>
      <c r="BW674" s="23"/>
      <c r="BX674" s="23"/>
      <c r="BY674" s="23"/>
      <c r="BZ674" s="23"/>
    </row>
    <row r="675" spans="58:78">
      <c r="BF675" s="19"/>
      <c r="BG675" s="19"/>
      <c r="BH675" s="19"/>
      <c r="BI675" s="19"/>
      <c r="BJ675" s="22"/>
      <c r="BK675" s="19"/>
      <c r="BL675" s="19"/>
      <c r="BM675" s="19"/>
      <c r="BN675" s="19"/>
      <c r="BO675" s="19"/>
      <c r="BP675" s="19"/>
      <c r="BQ675" s="19"/>
      <c r="BR675" s="19"/>
      <c r="BS675" s="19"/>
      <c r="BT675" s="19"/>
      <c r="BU675" s="19"/>
      <c r="BV675" s="19"/>
      <c r="BW675" s="19"/>
      <c r="BX675" s="19"/>
      <c r="BY675" s="19"/>
      <c r="BZ675" s="19"/>
    </row>
    <row r="676" spans="58:78">
      <c r="BF676" s="19"/>
      <c r="BG676" s="19"/>
      <c r="BH676" s="19"/>
      <c r="BI676" s="19"/>
      <c r="BJ676" s="20"/>
      <c r="BK676" s="19"/>
      <c r="BL676" s="19"/>
      <c r="BM676" s="19"/>
      <c r="BN676" s="19"/>
      <c r="BO676" s="19"/>
      <c r="BP676" s="19"/>
      <c r="BQ676" s="19"/>
      <c r="BR676" s="19"/>
      <c r="BS676" s="19"/>
      <c r="BT676" s="19"/>
      <c r="BU676" s="19"/>
      <c r="BV676" s="19"/>
      <c r="BW676" s="19"/>
      <c r="BX676" s="19"/>
      <c r="BY676" s="19"/>
      <c r="BZ676" s="19"/>
    </row>
    <row r="677" spans="58:78">
      <c r="BF677" s="19"/>
      <c r="BG677" s="19"/>
      <c r="BH677" s="19"/>
      <c r="BI677" s="19"/>
      <c r="BJ677" s="20"/>
      <c r="BK677" s="19"/>
      <c r="BL677" s="19"/>
      <c r="BM677" s="19"/>
      <c r="BN677" s="19"/>
      <c r="BO677" s="19"/>
      <c r="BP677" s="19"/>
      <c r="BQ677" s="19"/>
      <c r="BR677" s="19"/>
      <c r="BS677" s="19"/>
      <c r="BT677" s="19"/>
      <c r="BU677" s="19"/>
      <c r="BV677" s="19"/>
      <c r="BW677" s="19"/>
      <c r="BX677" s="19"/>
      <c r="BY677" s="19"/>
      <c r="BZ677" s="19"/>
    </row>
    <row r="678" spans="58:78">
      <c r="BF678" s="19"/>
      <c r="BG678" s="19"/>
      <c r="BH678" s="19"/>
      <c r="BI678" s="19"/>
      <c r="BJ678" s="20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  <c r="BY678" s="19"/>
      <c r="BZ678" s="19"/>
    </row>
    <row r="679" spans="58:78">
      <c r="BF679" s="19"/>
      <c r="BG679" s="19"/>
      <c r="BH679" s="19"/>
      <c r="BI679" s="19"/>
      <c r="BJ679" s="20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  <c r="BY679" s="19"/>
      <c r="BZ679" s="19"/>
    </row>
    <row r="680" spans="58:78">
      <c r="BF680" s="19"/>
      <c r="BG680" s="19"/>
      <c r="BH680" s="19"/>
      <c r="BI680" s="21"/>
      <c r="BJ680" s="20"/>
      <c r="BK680" s="19"/>
      <c r="BL680" s="19"/>
      <c r="BM680" s="19"/>
      <c r="BN680" s="19"/>
      <c r="BO680" s="19"/>
      <c r="BP680" s="19"/>
      <c r="BQ680" s="19"/>
      <c r="BR680" s="19"/>
      <c r="BS680" s="19"/>
      <c r="BT680" s="19"/>
      <c r="BU680" s="19"/>
      <c r="BV680" s="19"/>
      <c r="BW680" s="19"/>
      <c r="BX680" s="19"/>
      <c r="BY680" s="19"/>
      <c r="BZ680" s="19"/>
    </row>
    <row r="681" spans="58:78">
      <c r="BF681" s="19"/>
      <c r="BG681" s="39"/>
      <c r="BH681" s="39"/>
      <c r="BI681" s="39"/>
      <c r="BJ681" s="38" t="s">
        <v>46</v>
      </c>
      <c r="BK681" s="39"/>
      <c r="BL681" s="39"/>
      <c r="BM681" s="39"/>
      <c r="BN681" s="19"/>
      <c r="BO681" s="19"/>
      <c r="BP681" s="19"/>
      <c r="BQ681" s="19"/>
      <c r="BR681" s="19"/>
      <c r="BS681" s="19"/>
      <c r="BT681" s="19"/>
      <c r="BU681" s="19"/>
      <c r="BV681" s="19"/>
      <c r="BW681" s="19"/>
      <c r="BX681" s="19"/>
      <c r="BY681" s="19"/>
      <c r="BZ681" s="19"/>
    </row>
    <row r="682" spans="58:78">
      <c r="BF682" s="40" t="s">
        <v>79</v>
      </c>
      <c r="BG682" s="39" t="s">
        <v>44</v>
      </c>
      <c r="BH682" s="38" t="s">
        <v>43</v>
      </c>
      <c r="BI682" s="38" t="s">
        <v>42</v>
      </c>
      <c r="BJ682" s="38" t="s">
        <v>41</v>
      </c>
      <c r="BK682" s="38" t="s">
        <v>40</v>
      </c>
      <c r="BL682" s="38" t="s">
        <v>39</v>
      </c>
      <c r="BM682" s="38" t="s">
        <v>38</v>
      </c>
      <c r="BN682" s="19"/>
      <c r="BO682" s="19"/>
      <c r="BP682" s="19"/>
      <c r="BQ682" s="19"/>
      <c r="BR682" s="19"/>
      <c r="BS682" s="19"/>
      <c r="BT682" s="20"/>
      <c r="BU682" s="19"/>
      <c r="BV682" s="19"/>
      <c r="BW682" s="19"/>
      <c r="BX682" s="19"/>
      <c r="BY682" s="19"/>
      <c r="BZ682" s="19"/>
    </row>
    <row r="683" spans="58:78">
      <c r="BF683" s="19"/>
      <c r="BG683" s="28" t="s">
        <v>30</v>
      </c>
      <c r="BH683" s="27">
        <v>0.5</v>
      </c>
      <c r="BI683" s="20">
        <f t="shared" ref="BI683:BI692" si="67">+BH683/1000000</f>
        <v>4.9999999999999998E-7</v>
      </c>
      <c r="BJ683" s="43">
        <v>94.789619765545879</v>
      </c>
      <c r="BK683" s="25">
        <f>BP685+((BO685-BP685)/(1+POWER((BI683)/POWER(10,-BQ685),BR685)))</f>
        <v>93.6077419536241</v>
      </c>
      <c r="BL683" s="25">
        <f t="shared" ref="BL683:BL692" si="68">BK683-BJ683</f>
        <v>-1.1818778119217797</v>
      </c>
      <c r="BM683" s="24">
        <f t="shared" ref="BM683:BM692" si="69">BL683^2</f>
        <v>1.3968351623130135</v>
      </c>
      <c r="BN683" s="19"/>
      <c r="BO683" s="19"/>
      <c r="BP683" s="19"/>
      <c r="BQ683" s="19"/>
      <c r="BR683" s="19"/>
      <c r="BS683" s="19"/>
      <c r="BT683" s="19"/>
      <c r="BU683" s="23"/>
      <c r="BV683" s="23"/>
      <c r="BW683" s="23"/>
      <c r="BX683" s="23"/>
      <c r="BY683" s="23"/>
      <c r="BZ683" s="23"/>
    </row>
    <row r="684" spans="58:78">
      <c r="BF684" s="19"/>
      <c r="BG684" s="28" t="s">
        <v>30</v>
      </c>
      <c r="BH684" s="27">
        <v>0.33333333333333331</v>
      </c>
      <c r="BI684" s="20">
        <f t="shared" si="67"/>
        <v>3.333333333333333E-7</v>
      </c>
      <c r="BJ684" s="43">
        <v>94.379305552333989</v>
      </c>
      <c r="BK684" s="25">
        <f>BP685+((BO685-BP685)/(1+POWER((BI684)/POWER(10,-BQ685),BR685)))</f>
        <v>93.579808623768812</v>
      </c>
      <c r="BL684" s="25">
        <f t="shared" si="68"/>
        <v>-0.79949692856517629</v>
      </c>
      <c r="BM684" s="24">
        <f t="shared" si="69"/>
        <v>0.63919533878515056</v>
      </c>
      <c r="BN684" s="19"/>
      <c r="BO684" s="20" t="s">
        <v>37</v>
      </c>
      <c r="BP684" s="20" t="s">
        <v>36</v>
      </c>
      <c r="BQ684" s="37" t="s">
        <v>35</v>
      </c>
      <c r="BR684" s="20" t="s">
        <v>34</v>
      </c>
      <c r="BS684" s="19"/>
      <c r="BT684" s="19"/>
      <c r="BU684" s="23"/>
      <c r="BV684" s="23"/>
      <c r="BW684" s="23"/>
      <c r="BX684" s="23"/>
      <c r="BY684" s="23"/>
      <c r="BZ684" s="23"/>
    </row>
    <row r="685" spans="58:78">
      <c r="BF685" s="19"/>
      <c r="BG685" s="28" t="s">
        <v>30</v>
      </c>
      <c r="BH685" s="27">
        <v>0.22222222222222221</v>
      </c>
      <c r="BI685" s="20">
        <f t="shared" si="67"/>
        <v>2.2222222222222222E-7</v>
      </c>
      <c r="BJ685" s="43">
        <v>94.873744896389795</v>
      </c>
      <c r="BK685" s="25">
        <f>BP685+((BO685-BP685)/(1+POWER((BI685)/POWER(10,-BQ685),BR685)))</f>
        <v>93.463463900826795</v>
      </c>
      <c r="BL685" s="25">
        <f t="shared" si="68"/>
        <v>-1.4102809955629994</v>
      </c>
      <c r="BM685" s="24">
        <f t="shared" si="69"/>
        <v>1.9888924864461646</v>
      </c>
      <c r="BN685" s="19"/>
      <c r="BO685" s="19">
        <v>0</v>
      </c>
      <c r="BP685" s="36">
        <v>93.616552976839003</v>
      </c>
      <c r="BQ685" s="19">
        <v>7.4440263986892701</v>
      </c>
      <c r="BR685" s="19">
        <v>3.5225705111308918</v>
      </c>
      <c r="BS685" s="19"/>
      <c r="BT685" s="19"/>
      <c r="BU685" s="23"/>
      <c r="BV685" s="23"/>
      <c r="BW685" s="23"/>
      <c r="BX685" s="23"/>
      <c r="BY685" s="23"/>
      <c r="BZ685" s="23"/>
    </row>
    <row r="686" spans="58:78">
      <c r="BF686" s="19"/>
      <c r="BG686" s="28" t="s">
        <v>30</v>
      </c>
      <c r="BH686" s="27">
        <v>0.14814814814814814</v>
      </c>
      <c r="BI686" s="20">
        <f t="shared" si="67"/>
        <v>1.4814814814814815E-7</v>
      </c>
      <c r="BJ686" s="43">
        <v>92.147907395592625</v>
      </c>
      <c r="BK686" s="25">
        <f>BP685+((BO685-BP685)/(1+POWER((BI686)/POWER(10,-BQ685),BR685)))</f>
        <v>92.981234459946663</v>
      </c>
      <c r="BL686" s="25">
        <f t="shared" si="68"/>
        <v>0.83332706435403736</v>
      </c>
      <c r="BM686" s="24">
        <f t="shared" si="69"/>
        <v>0.69443399618491797</v>
      </c>
      <c r="BN686" s="19"/>
      <c r="BO686" s="19"/>
      <c r="BP686" s="19"/>
      <c r="BQ686" s="19"/>
      <c r="BR686" s="19"/>
      <c r="BS686" s="19"/>
      <c r="BT686" s="19"/>
      <c r="BU686" s="23"/>
      <c r="BV686" s="23"/>
      <c r="BW686" s="23"/>
      <c r="BX686" s="23"/>
      <c r="BY686" s="23"/>
      <c r="BZ686" s="23"/>
    </row>
    <row r="687" spans="58:78" ht="15.75" thickBot="1">
      <c r="BF687" s="19"/>
      <c r="BG687" s="28" t="s">
        <v>30</v>
      </c>
      <c r="BH687" s="27">
        <v>9.8765432098765427E-2</v>
      </c>
      <c r="BI687" s="20">
        <f t="shared" si="67"/>
        <v>9.8765432098765421E-8</v>
      </c>
      <c r="BJ687" s="43">
        <v>90.120559274182511</v>
      </c>
      <c r="BK687" s="25">
        <f>BP685+((BO685-BP685)/(1+POWER((BI687)/POWER(10,-BQ685),BR685)))</f>
        <v>91.022151523718705</v>
      </c>
      <c r="BL687" s="25">
        <f t="shared" si="68"/>
        <v>0.90159224953619344</v>
      </c>
      <c r="BM687" s="24">
        <f t="shared" si="69"/>
        <v>0.81286858442373366</v>
      </c>
      <c r="BN687" s="19"/>
      <c r="BO687" s="35" t="s">
        <v>33</v>
      </c>
      <c r="BP687" s="34">
        <f>SUM(BM683:BM692)</f>
        <v>43.785633187272538</v>
      </c>
      <c r="BQ687" s="19"/>
      <c r="BR687" s="19"/>
      <c r="BS687" s="19"/>
      <c r="BT687" s="19"/>
      <c r="BU687" s="23"/>
      <c r="BV687" s="23"/>
      <c r="BW687" s="23"/>
      <c r="BX687" s="23"/>
      <c r="BY687" s="23"/>
      <c r="BZ687" s="23"/>
    </row>
    <row r="688" spans="58:78">
      <c r="BF688" s="19"/>
      <c r="BG688" s="28" t="s">
        <v>30</v>
      </c>
      <c r="BH688" s="27">
        <v>6.5843621399176946E-2</v>
      </c>
      <c r="BI688" s="20">
        <f t="shared" si="67"/>
        <v>6.5843621399176948E-8</v>
      </c>
      <c r="BJ688" s="43">
        <v>80.784298102665545</v>
      </c>
      <c r="BK688" s="25">
        <f>BP685+((BO685-BP685)/(1+POWER((BI688)/POWER(10,-BQ685),BR685)))</f>
        <v>83.668339248411129</v>
      </c>
      <c r="BL688" s="25">
        <f t="shared" si="68"/>
        <v>2.8840411457455843</v>
      </c>
      <c r="BM688" s="24">
        <f t="shared" si="69"/>
        <v>8.317693330353503</v>
      </c>
      <c r="BN688" s="19"/>
      <c r="BO688" s="19"/>
      <c r="BP688" s="19"/>
      <c r="BQ688" s="19"/>
      <c r="BR688" s="33" t="s">
        <v>32</v>
      </c>
      <c r="BS688" s="19"/>
      <c r="BT688" s="19"/>
      <c r="BU688" s="23"/>
      <c r="BV688" s="23"/>
      <c r="BW688" s="23"/>
      <c r="BX688" s="23"/>
      <c r="BY688" s="23"/>
      <c r="BZ688" s="23"/>
    </row>
    <row r="689" spans="58:78" ht="15.75" thickBot="1">
      <c r="BF689" s="19"/>
      <c r="BG689" s="28" t="s">
        <v>30</v>
      </c>
      <c r="BH689" s="27">
        <v>4.38957475994513E-2</v>
      </c>
      <c r="BI689" s="20">
        <f t="shared" si="67"/>
        <v>4.3895747599451298E-8</v>
      </c>
      <c r="BJ689" s="43">
        <v>63.414459048400282</v>
      </c>
      <c r="BK689" s="25">
        <f>BP685+((BO685-BP685)/(1+POWER((BI689)/POWER(10,-BQ685),BR685)))</f>
        <v>62.57809327070828</v>
      </c>
      <c r="BL689" s="25">
        <f t="shared" si="68"/>
        <v>-0.83636577769200215</v>
      </c>
      <c r="BM689" s="24">
        <f t="shared" si="69"/>
        <v>0.69950771409434753</v>
      </c>
      <c r="BN689" s="19"/>
      <c r="BO689" s="32" t="s">
        <v>31</v>
      </c>
      <c r="BP689" s="31">
        <f>POWER(10,-BQ685)*1000000</f>
        <v>3.5972746837483791E-2</v>
      </c>
      <c r="BQ689" s="25">
        <f>ROUND(BR689,2)</f>
        <v>0.04</v>
      </c>
      <c r="BR689" s="30">
        <f>10^((1/BR685)*(LOG(((BO685-BP685)/(50-BP685)-1),10)-BR685*LOG((1/(10^(-BQ685))),10)))*1000000</f>
        <v>3.7394970698207637E-2</v>
      </c>
      <c r="BS689" s="19"/>
      <c r="BT689" s="19"/>
      <c r="BU689" s="23"/>
      <c r="BV689" s="23"/>
      <c r="BW689" s="23"/>
      <c r="BX689" s="23"/>
      <c r="BY689" s="23"/>
      <c r="BZ689" s="23"/>
    </row>
    <row r="690" spans="58:78">
      <c r="BF690" s="19"/>
      <c r="BG690" s="28" t="s">
        <v>30</v>
      </c>
      <c r="BH690" s="27">
        <v>2.9263831732967534E-2</v>
      </c>
      <c r="BI690" s="20">
        <f t="shared" si="67"/>
        <v>2.9263831732967536E-8</v>
      </c>
      <c r="BJ690" s="43">
        <v>33.051389095708139</v>
      </c>
      <c r="BK690" s="25">
        <f>BP685+((BO685-BP685)/(1+POWER((BI690)/POWER(10,-BQ685),BR685)))</f>
        <v>30.503396017436636</v>
      </c>
      <c r="BL690" s="25">
        <f t="shared" si="68"/>
        <v>-2.547993078271503</v>
      </c>
      <c r="BM690" s="24">
        <f t="shared" si="69"/>
        <v>6.4922687269194901</v>
      </c>
      <c r="BN690" s="19"/>
      <c r="BO690" s="29"/>
      <c r="BP690" s="25"/>
      <c r="BQ690" s="19"/>
      <c r="BR690" s="19"/>
      <c r="BS690" s="19"/>
      <c r="BT690" s="19"/>
      <c r="BU690" s="23"/>
      <c r="BV690" s="23"/>
      <c r="BW690" s="23"/>
      <c r="BX690" s="23"/>
      <c r="BY690" s="23"/>
      <c r="BZ690" s="23"/>
    </row>
    <row r="691" spans="58:78">
      <c r="BF691" s="19"/>
      <c r="BG691" s="28" t="s">
        <v>30</v>
      </c>
      <c r="BH691" s="27">
        <v>1.9509221155311691E-2</v>
      </c>
      <c r="BI691" s="20">
        <f t="shared" si="67"/>
        <v>1.950922115531169E-8</v>
      </c>
      <c r="BJ691" s="43">
        <v>4.9511855250773724</v>
      </c>
      <c r="BK691" s="25">
        <f>BP685+((BO685-BP685)/(1+POWER((BI691)/POWER(10,-BQ685),BR685)))</f>
        <v>9.7202460035943119</v>
      </c>
      <c r="BL691" s="25">
        <f t="shared" si="68"/>
        <v>4.7690604785169395</v>
      </c>
      <c r="BM691" s="24">
        <f t="shared" si="69"/>
        <v>22.743937847752221</v>
      </c>
      <c r="BN691" s="19"/>
      <c r="BO691" s="19"/>
      <c r="BP691" s="19"/>
      <c r="BQ691" s="19"/>
      <c r="BR691" s="19"/>
      <c r="BS691" s="19"/>
      <c r="BT691" s="19"/>
      <c r="BU691" s="23"/>
      <c r="BV691" s="23"/>
      <c r="BW691" s="23"/>
      <c r="BX691" s="23"/>
      <c r="BY691" s="23"/>
      <c r="BZ691" s="23"/>
    </row>
    <row r="692" spans="58:78">
      <c r="BF692" s="19"/>
      <c r="BG692" s="28" t="s">
        <v>30</v>
      </c>
      <c r="BH692" s="27">
        <v>0</v>
      </c>
      <c r="BI692" s="20">
        <f t="shared" si="67"/>
        <v>0</v>
      </c>
      <c r="BJ692" s="43">
        <v>0</v>
      </c>
      <c r="BK692" s="25">
        <f>BP685+((BO685-BP685)/(1+POWER((BI692)/POWER(10,-BQ685),BR685)))</f>
        <v>0</v>
      </c>
      <c r="BL692" s="25">
        <f t="shared" si="68"/>
        <v>0</v>
      </c>
      <c r="BM692" s="24">
        <f t="shared" si="69"/>
        <v>0</v>
      </c>
      <c r="BN692" s="19"/>
      <c r="BO692" s="19"/>
      <c r="BP692" s="19"/>
      <c r="BQ692" s="19"/>
      <c r="BR692" s="19"/>
      <c r="BS692" s="19"/>
      <c r="BT692" s="19"/>
      <c r="BU692" s="23"/>
      <c r="BV692" s="23"/>
      <c r="BW692" s="23"/>
      <c r="BX692" s="23"/>
      <c r="BY692" s="23"/>
      <c r="BZ692" s="23"/>
    </row>
    <row r="693" spans="58:78">
      <c r="BF693" s="19"/>
      <c r="BG693" s="19"/>
      <c r="BH693" s="19"/>
      <c r="BI693" s="19"/>
      <c r="BJ693" s="22"/>
      <c r="BK693" s="19"/>
      <c r="BL693" s="19"/>
      <c r="BM693" s="19"/>
      <c r="BN693" s="19"/>
      <c r="BO693" s="19"/>
      <c r="BP693" s="19"/>
      <c r="BQ693" s="19"/>
      <c r="BR693" s="19"/>
      <c r="BS693" s="19"/>
      <c r="BT693" s="19"/>
      <c r="BU693" s="19"/>
      <c r="BV693" s="19"/>
      <c r="BW693" s="19"/>
      <c r="BX693" s="19"/>
      <c r="BY693" s="19"/>
      <c r="BZ693" s="19"/>
    </row>
    <row r="694" spans="58:78">
      <c r="BF694" s="19"/>
      <c r="BG694" s="19"/>
      <c r="BH694" s="19"/>
      <c r="BI694" s="19"/>
      <c r="BJ694" s="20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  <c r="BY694" s="19"/>
      <c r="BZ694" s="19"/>
    </row>
    <row r="695" spans="58:78">
      <c r="BF695" s="19"/>
      <c r="BG695" s="19"/>
      <c r="BH695" s="19"/>
      <c r="BI695" s="19"/>
      <c r="BJ695" s="20"/>
      <c r="BK695" s="19"/>
      <c r="BL695" s="19"/>
      <c r="BM695" s="19"/>
      <c r="BN695" s="19"/>
      <c r="BO695" s="19"/>
      <c r="BP695" s="19"/>
      <c r="BQ695" s="19"/>
      <c r="BR695" s="19"/>
      <c r="BS695" s="19"/>
      <c r="BT695" s="19"/>
      <c r="BU695" s="19"/>
      <c r="BV695" s="19"/>
      <c r="BW695" s="19"/>
      <c r="BX695" s="19"/>
      <c r="BY695" s="19"/>
      <c r="BZ695" s="19"/>
    </row>
    <row r="696" spans="58:78">
      <c r="BF696" s="19"/>
      <c r="BG696" s="19"/>
      <c r="BH696" s="19"/>
      <c r="BI696" s="19"/>
      <c r="BJ696" s="20"/>
      <c r="BK696" s="19"/>
      <c r="BL696" s="19"/>
      <c r="BM696" s="19"/>
      <c r="BN696" s="19"/>
      <c r="BO696" s="19"/>
      <c r="BP696" s="19"/>
      <c r="BQ696" s="19"/>
      <c r="BR696" s="19"/>
      <c r="BS696" s="19"/>
      <c r="BT696" s="19"/>
      <c r="BU696" s="19"/>
      <c r="BV696" s="19"/>
      <c r="BW696" s="19"/>
      <c r="BX696" s="19"/>
      <c r="BY696" s="19"/>
      <c r="BZ696" s="19"/>
    </row>
    <row r="697" spans="58:78">
      <c r="BF697" s="19"/>
      <c r="BG697" s="19"/>
      <c r="BH697" s="19"/>
      <c r="BI697" s="19"/>
      <c r="BJ697" s="20"/>
      <c r="BK697" s="19"/>
      <c r="BL697" s="19"/>
      <c r="BM697" s="19"/>
      <c r="BN697" s="19"/>
      <c r="BO697" s="19"/>
      <c r="BP697" s="19"/>
      <c r="BQ697" s="19"/>
      <c r="BR697" s="19"/>
      <c r="BS697" s="19"/>
      <c r="BT697" s="19"/>
      <c r="BU697" s="19"/>
      <c r="BV697" s="19"/>
      <c r="BW697" s="19"/>
      <c r="BX697" s="19"/>
      <c r="BY697" s="19"/>
      <c r="BZ697" s="19"/>
    </row>
    <row r="698" spans="58:78">
      <c r="BF698" s="19"/>
      <c r="BG698" s="19"/>
      <c r="BH698" s="19"/>
      <c r="BI698" s="21"/>
      <c r="BJ698" s="20"/>
      <c r="BK698" s="19"/>
      <c r="BL698" s="19"/>
      <c r="BM698" s="19"/>
      <c r="BN698" s="19"/>
      <c r="BO698" s="19"/>
      <c r="BP698" s="19"/>
      <c r="BQ698" s="19"/>
      <c r="BR698" s="19"/>
      <c r="BS698" s="19"/>
      <c r="BT698" s="19"/>
      <c r="BU698" s="19"/>
      <c r="BV698" s="19"/>
      <c r="BW698" s="19"/>
      <c r="BX698" s="19"/>
      <c r="BY698" s="19"/>
      <c r="BZ698" s="19"/>
    </row>
    <row r="699" spans="58:78">
      <c r="BF699" s="19"/>
      <c r="BG699" s="39"/>
      <c r="BH699" s="39"/>
      <c r="BI699" s="39"/>
      <c r="BJ699" s="38" t="s">
        <v>46</v>
      </c>
      <c r="BK699" s="39"/>
      <c r="BL699" s="39"/>
      <c r="BM699" s="39"/>
      <c r="BN699" s="19"/>
      <c r="BO699" s="19"/>
      <c r="BP699" s="19"/>
      <c r="BQ699" s="19"/>
      <c r="BR699" s="19"/>
      <c r="BS699" s="19"/>
      <c r="BT699" s="19"/>
      <c r="BU699" s="19"/>
      <c r="BV699" s="19"/>
      <c r="BW699" s="19"/>
      <c r="BX699" s="19"/>
      <c r="BY699" s="19"/>
      <c r="BZ699" s="19"/>
    </row>
    <row r="700" spans="58:78">
      <c r="BF700" s="40" t="s">
        <v>78</v>
      </c>
      <c r="BG700" s="39" t="s">
        <v>44</v>
      </c>
      <c r="BH700" s="38" t="s">
        <v>43</v>
      </c>
      <c r="BI700" s="38" t="s">
        <v>42</v>
      </c>
      <c r="BJ700" s="38" t="s">
        <v>41</v>
      </c>
      <c r="BK700" s="38" t="s">
        <v>40</v>
      </c>
      <c r="BL700" s="38" t="s">
        <v>39</v>
      </c>
      <c r="BM700" s="38" t="s">
        <v>38</v>
      </c>
      <c r="BN700" s="19"/>
      <c r="BO700" s="19"/>
      <c r="BP700" s="19"/>
      <c r="BQ700" s="19"/>
      <c r="BR700" s="19"/>
      <c r="BS700" s="19"/>
      <c r="BT700" s="20"/>
      <c r="BU700" s="19"/>
      <c r="BV700" s="19"/>
      <c r="BW700" s="19"/>
      <c r="BX700" s="19"/>
      <c r="BY700" s="19"/>
      <c r="BZ700" s="19"/>
    </row>
    <row r="701" spans="58:78">
      <c r="BF701" s="19"/>
      <c r="BG701" s="28" t="s">
        <v>30</v>
      </c>
      <c r="BH701" s="27">
        <v>0.5</v>
      </c>
      <c r="BI701" s="20">
        <f t="shared" ref="BI701:BI710" si="70">+BH701/1000000</f>
        <v>4.9999999999999998E-7</v>
      </c>
      <c r="BJ701" s="43">
        <v>97.174754122087663</v>
      </c>
      <c r="BK701" s="25">
        <f>BP703+((BO703-BP703)/(1+POWER((BI701)/POWER(10,-BQ703),BR703)))</f>
        <v>95.471163108232133</v>
      </c>
      <c r="BL701" s="25">
        <f t="shared" ref="BL701:BL710" si="71">BK701-BJ701</f>
        <v>-1.7035910138555295</v>
      </c>
      <c r="BM701" s="24">
        <f t="shared" ref="BM701:BM710" si="72">BL701^2</f>
        <v>2.9022223424893108</v>
      </c>
      <c r="BN701" s="19"/>
      <c r="BO701" s="19"/>
      <c r="BP701" s="19"/>
      <c r="BQ701" s="19"/>
      <c r="BR701" s="19"/>
      <c r="BS701" s="19"/>
      <c r="BT701" s="19"/>
      <c r="BU701" s="23"/>
      <c r="BV701" s="23"/>
      <c r="BW701" s="23"/>
      <c r="BX701" s="23"/>
      <c r="BY701" s="23"/>
      <c r="BZ701" s="23"/>
    </row>
    <row r="702" spans="58:78">
      <c r="BF702" s="19"/>
      <c r="BG702" s="28" t="s">
        <v>30</v>
      </c>
      <c r="BH702" s="27">
        <v>0.33333333333333331</v>
      </c>
      <c r="BI702" s="20">
        <f t="shared" si="70"/>
        <v>3.333333333333333E-7</v>
      </c>
      <c r="BJ702" s="43">
        <v>96.28088505300056</v>
      </c>
      <c r="BK702" s="25">
        <f>BP703+((BO703-BP703)/(1+POWER((BI702)/POWER(10,-BQ703),BR703)))</f>
        <v>95.438311469143599</v>
      </c>
      <c r="BL702" s="25">
        <f t="shared" si="71"/>
        <v>-0.84257358385696079</v>
      </c>
      <c r="BM702" s="24">
        <f t="shared" si="72"/>
        <v>0.70993024421356299</v>
      </c>
      <c r="BN702" s="19"/>
      <c r="BO702" s="20" t="s">
        <v>37</v>
      </c>
      <c r="BP702" s="20" t="s">
        <v>36</v>
      </c>
      <c r="BQ702" s="37" t="s">
        <v>35</v>
      </c>
      <c r="BR702" s="20" t="s">
        <v>34</v>
      </c>
      <c r="BS702" s="19"/>
      <c r="BT702" s="19"/>
      <c r="BU702" s="23"/>
      <c r="BV702" s="23"/>
      <c r="BW702" s="23"/>
      <c r="BX702" s="23"/>
      <c r="BY702" s="23"/>
      <c r="BZ702" s="23"/>
    </row>
    <row r="703" spans="58:78">
      <c r="BF703" s="19"/>
      <c r="BG703" s="28" t="s">
        <v>30</v>
      </c>
      <c r="BH703" s="27">
        <v>0.22222222222222221</v>
      </c>
      <c r="BI703" s="20">
        <f t="shared" si="70"/>
        <v>2.2222222222222222E-7</v>
      </c>
      <c r="BJ703" s="43">
        <v>96.008188202742261</v>
      </c>
      <c r="BK703" s="25">
        <f>BP703+((BO703-BP703)/(1+POWER((BI703)/POWER(10,-BQ703),BR703)))</f>
        <v>95.333301884274832</v>
      </c>
      <c r="BL703" s="25">
        <f t="shared" si="71"/>
        <v>-0.67488631846742919</v>
      </c>
      <c r="BM703" s="24">
        <f t="shared" si="72"/>
        <v>0.45547154285452024</v>
      </c>
      <c r="BN703" s="19"/>
      <c r="BO703" s="19">
        <v>0</v>
      </c>
      <c r="BP703" s="36">
        <v>95.486095669844431</v>
      </c>
      <c r="BQ703" s="19">
        <v>7.6272874105630519</v>
      </c>
      <c r="BR703" s="19">
        <v>2.8695318536495642</v>
      </c>
      <c r="BS703" s="19"/>
      <c r="BT703" s="19"/>
      <c r="BU703" s="23"/>
      <c r="BV703" s="23"/>
      <c r="BW703" s="23"/>
      <c r="BX703" s="23"/>
      <c r="BY703" s="23"/>
      <c r="BZ703" s="23"/>
    </row>
    <row r="704" spans="58:78">
      <c r="BF704" s="19"/>
      <c r="BG704" s="28" t="s">
        <v>30</v>
      </c>
      <c r="BH704" s="27">
        <v>0.14814814814814814</v>
      </c>
      <c r="BI704" s="20">
        <f t="shared" si="70"/>
        <v>1.4814814814814815E-7</v>
      </c>
      <c r="BJ704" s="43">
        <v>94.554078980908727</v>
      </c>
      <c r="BK704" s="25">
        <f>BP703+((BO703-BP703)/(1+POWER((BI704)/POWER(10,-BQ703),BR703)))</f>
        <v>94.998703875910991</v>
      </c>
      <c r="BL704" s="25">
        <f t="shared" si="71"/>
        <v>0.44462489500226354</v>
      </c>
      <c r="BM704" s="24">
        <f t="shared" si="72"/>
        <v>0.19769129725577389</v>
      </c>
      <c r="BN704" s="19"/>
      <c r="BO704" s="19"/>
      <c r="BP704" s="19"/>
      <c r="BQ704" s="19"/>
      <c r="BR704" s="19"/>
      <c r="BS704" s="19"/>
      <c r="BT704" s="19"/>
      <c r="BU704" s="23"/>
      <c r="BV704" s="23"/>
      <c r="BW704" s="23"/>
      <c r="BX704" s="23"/>
      <c r="BY704" s="23"/>
      <c r="BZ704" s="23"/>
    </row>
    <row r="705" spans="58:78" ht="15.75" thickBot="1">
      <c r="BF705" s="19"/>
      <c r="BG705" s="28" t="s">
        <v>30</v>
      </c>
      <c r="BH705" s="27">
        <v>9.8765432098765427E-2</v>
      </c>
      <c r="BI705" s="20">
        <f t="shared" si="70"/>
        <v>9.8765432098765421E-8</v>
      </c>
      <c r="BJ705" s="43">
        <v>93.047006202034311</v>
      </c>
      <c r="BK705" s="25">
        <f>BP703+((BO703-BP703)/(1+POWER((BI705)/POWER(10,-BQ703),BR703)))</f>
        <v>93.943239149079687</v>
      </c>
      <c r="BL705" s="25">
        <f t="shared" si="71"/>
        <v>0.8962329470453767</v>
      </c>
      <c r="BM705" s="24">
        <f t="shared" si="72"/>
        <v>0.80323349536964095</v>
      </c>
      <c r="BN705" s="19"/>
      <c r="BO705" s="35" t="s">
        <v>33</v>
      </c>
      <c r="BP705" s="34">
        <f>SUM(BM701:BM710)</f>
        <v>24.746628976599382</v>
      </c>
      <c r="BQ705" s="19"/>
      <c r="BR705" s="19"/>
      <c r="BS705" s="19"/>
      <c r="BT705" s="19"/>
      <c r="BU705" s="23"/>
      <c r="BV705" s="23"/>
      <c r="BW705" s="23"/>
      <c r="BX705" s="23"/>
      <c r="BY705" s="23"/>
      <c r="BZ705" s="23"/>
    </row>
    <row r="706" spans="58:78">
      <c r="BF706" s="19"/>
      <c r="BG706" s="28" t="s">
        <v>30</v>
      </c>
      <c r="BH706" s="27">
        <v>6.5843621399176946E-2</v>
      </c>
      <c r="BI706" s="20">
        <f t="shared" si="70"/>
        <v>6.5843621399176948E-8</v>
      </c>
      <c r="BJ706" s="43">
        <v>88.541047238208463</v>
      </c>
      <c r="BK706" s="25">
        <f>BP703+((BO703-BP703)/(1+POWER((BI706)/POWER(10,-BQ703),BR703)))</f>
        <v>90.716873428420797</v>
      </c>
      <c r="BL706" s="25">
        <f t="shared" si="71"/>
        <v>2.1758261902123337</v>
      </c>
      <c r="BM706" s="24">
        <f t="shared" si="72"/>
        <v>4.7342196100139189</v>
      </c>
      <c r="BN706" s="19"/>
      <c r="BO706" s="19"/>
      <c r="BP706" s="19"/>
      <c r="BQ706" s="19"/>
      <c r="BR706" s="33" t="s">
        <v>32</v>
      </c>
      <c r="BS706" s="19"/>
      <c r="BT706" s="19"/>
      <c r="BU706" s="23"/>
      <c r="BV706" s="23"/>
      <c r="BW706" s="23"/>
      <c r="BX706" s="23"/>
      <c r="BY706" s="23"/>
      <c r="BZ706" s="23"/>
    </row>
    <row r="707" spans="58:78" ht="15.75" thickBot="1">
      <c r="BF707" s="19"/>
      <c r="BG707" s="28" t="s">
        <v>30</v>
      </c>
      <c r="BH707" s="27">
        <v>4.38957475994513E-2</v>
      </c>
      <c r="BI707" s="20">
        <f t="shared" si="70"/>
        <v>4.3895747599451298E-8</v>
      </c>
      <c r="BJ707" s="43">
        <v>80.339299838378665</v>
      </c>
      <c r="BK707" s="25">
        <f>BP703+((BO703-BP703)/(1+POWER((BI707)/POWER(10,-BQ703),BR703)))</f>
        <v>81.73148359971286</v>
      </c>
      <c r="BL707" s="25">
        <f t="shared" si="71"/>
        <v>1.392183761334195</v>
      </c>
      <c r="BM707" s="24">
        <f t="shared" si="72"/>
        <v>1.9381756253226268</v>
      </c>
      <c r="BN707" s="19"/>
      <c r="BO707" s="32" t="s">
        <v>31</v>
      </c>
      <c r="BP707" s="31">
        <f>POWER(10,-BQ703)*1000000</f>
        <v>2.3589166155020835E-2</v>
      </c>
      <c r="BQ707" s="25">
        <f>ROUND(BR707,2)</f>
        <v>0.02</v>
      </c>
      <c r="BR707" s="30">
        <f>10^((1/BR703)*(LOG(((BO703-BP703)/(50-BP703)-1),10)-BR703*LOG((1/(10^(-BQ703))),10)))*1000000</f>
        <v>2.4379930692825291E-2</v>
      </c>
      <c r="BS707" s="19"/>
      <c r="BT707" s="19"/>
      <c r="BU707" s="23"/>
      <c r="BV707" s="23"/>
      <c r="BW707" s="23"/>
      <c r="BX707" s="23"/>
      <c r="BY707" s="23"/>
      <c r="BZ707" s="23"/>
    </row>
    <row r="708" spans="58:78">
      <c r="BF708" s="19"/>
      <c r="BG708" s="28" t="s">
        <v>30</v>
      </c>
      <c r="BH708" s="27">
        <v>2.9263831732967534E-2</v>
      </c>
      <c r="BI708" s="20">
        <f t="shared" si="70"/>
        <v>2.9263831732967536E-8</v>
      </c>
      <c r="BJ708" s="43">
        <v>65.175798553311751</v>
      </c>
      <c r="BK708" s="25">
        <f>BP703+((BO703-BP703)/(1+POWER((BI708)/POWER(10,-BQ703),BR703)))</f>
        <v>62.055769886517218</v>
      </c>
      <c r="BL708" s="25">
        <f t="shared" si="71"/>
        <v>-3.1200286667945321</v>
      </c>
      <c r="BM708" s="24">
        <f t="shared" si="72"/>
        <v>9.7345788816196652</v>
      </c>
      <c r="BN708" s="19"/>
      <c r="BO708" s="29"/>
      <c r="BP708" s="25"/>
      <c r="BQ708" s="19"/>
      <c r="BR708" s="19"/>
      <c r="BS708" s="19"/>
      <c r="BT708" s="19"/>
      <c r="BU708" s="23"/>
      <c r="BV708" s="23"/>
      <c r="BW708" s="23"/>
      <c r="BX708" s="23"/>
      <c r="BY708" s="23"/>
      <c r="BZ708" s="23"/>
    </row>
    <row r="709" spans="58:78">
      <c r="BF709" s="19"/>
      <c r="BG709" s="28" t="s">
        <v>30</v>
      </c>
      <c r="BH709" s="27">
        <v>1.9509221155311691E-2</v>
      </c>
      <c r="BI709" s="20">
        <f t="shared" si="70"/>
        <v>1.950922115531169E-8</v>
      </c>
      <c r="BJ709" s="43">
        <v>33.238849574703778</v>
      </c>
      <c r="BK709" s="25">
        <f>BP703+((BO703-BP703)/(1+POWER((BI709)/POWER(10,-BQ703),BR703)))</f>
        <v>35.047469473261891</v>
      </c>
      <c r="BL709" s="25">
        <f t="shared" si="71"/>
        <v>1.8086198985581134</v>
      </c>
      <c r="BM709" s="24">
        <f t="shared" si="72"/>
        <v>3.2711059374603604</v>
      </c>
      <c r="BN709" s="19"/>
      <c r="BO709" s="19"/>
      <c r="BP709" s="19"/>
      <c r="BQ709" s="19"/>
      <c r="BR709" s="19"/>
      <c r="BS709" s="19"/>
      <c r="BT709" s="19"/>
      <c r="BU709" s="23"/>
      <c r="BV709" s="23"/>
      <c r="BW709" s="23"/>
      <c r="BX709" s="23"/>
      <c r="BY709" s="23"/>
      <c r="BZ709" s="23"/>
    </row>
    <row r="710" spans="58:78">
      <c r="BF710" s="19"/>
      <c r="BG710" s="28" t="s">
        <v>30</v>
      </c>
      <c r="BH710" s="27">
        <v>0</v>
      </c>
      <c r="BI710" s="20">
        <f t="shared" si="70"/>
        <v>0</v>
      </c>
      <c r="BJ710" s="43">
        <v>0</v>
      </c>
      <c r="BK710" s="25">
        <f>BP703+((BO703-BP703)/(1+POWER((BI710)/POWER(10,-BQ703),BR703)))</f>
        <v>0</v>
      </c>
      <c r="BL710" s="25">
        <f t="shared" si="71"/>
        <v>0</v>
      </c>
      <c r="BM710" s="24">
        <f t="shared" si="72"/>
        <v>0</v>
      </c>
      <c r="BN710" s="19"/>
      <c r="BO710" s="19"/>
      <c r="BP710" s="19"/>
      <c r="BQ710" s="19"/>
      <c r="BR710" s="19"/>
      <c r="BS710" s="19"/>
      <c r="BT710" s="19"/>
      <c r="BU710" s="23"/>
      <c r="BV710" s="23"/>
      <c r="BW710" s="23"/>
      <c r="BX710" s="23"/>
      <c r="BY710" s="23"/>
      <c r="BZ710" s="23"/>
    </row>
    <row r="711" spans="58:78">
      <c r="BF711" s="19"/>
      <c r="BG711" s="19"/>
      <c r="BH711" s="19"/>
      <c r="BI711" s="19"/>
      <c r="BJ711" s="22"/>
      <c r="BK711" s="19"/>
      <c r="BL711" s="19"/>
      <c r="BM711" s="19"/>
      <c r="BN711" s="19"/>
      <c r="BO711" s="19"/>
      <c r="BP711" s="19"/>
      <c r="BQ711" s="19"/>
      <c r="BR711" s="19"/>
      <c r="BS711" s="19"/>
      <c r="BT711" s="19"/>
      <c r="BU711" s="19"/>
      <c r="BV711" s="19"/>
      <c r="BW711" s="19"/>
      <c r="BX711" s="19"/>
      <c r="BY711" s="19"/>
      <c r="BZ711" s="19"/>
    </row>
    <row r="712" spans="58:78">
      <c r="BF712" s="19"/>
      <c r="BG712" s="19"/>
      <c r="BH712" s="19"/>
      <c r="BI712" s="19"/>
      <c r="BJ712" s="20"/>
      <c r="BK712" s="19"/>
      <c r="BL712" s="19"/>
      <c r="BM712" s="19"/>
      <c r="BN712" s="19"/>
      <c r="BO712" s="19"/>
      <c r="BP712" s="19"/>
      <c r="BQ712" s="19"/>
      <c r="BR712" s="19"/>
      <c r="BS712" s="19"/>
      <c r="BT712" s="19"/>
      <c r="BU712" s="19"/>
      <c r="BV712" s="19"/>
      <c r="BW712" s="19"/>
      <c r="BX712" s="19"/>
      <c r="BY712" s="19"/>
      <c r="BZ712" s="19"/>
    </row>
    <row r="713" spans="58:78">
      <c r="BF713" s="19"/>
      <c r="BG713" s="19"/>
      <c r="BH713" s="19"/>
      <c r="BI713" s="19"/>
      <c r="BJ713" s="20"/>
      <c r="BK713" s="19"/>
      <c r="BL713" s="19"/>
      <c r="BM713" s="19"/>
      <c r="BN713" s="19"/>
      <c r="BO713" s="19"/>
      <c r="BP713" s="19"/>
      <c r="BQ713" s="19"/>
      <c r="BR713" s="19"/>
      <c r="BS713" s="19"/>
      <c r="BT713" s="19"/>
      <c r="BU713" s="19"/>
      <c r="BV713" s="19"/>
      <c r="BW713" s="19"/>
      <c r="BX713" s="19"/>
      <c r="BY713" s="19"/>
      <c r="BZ713" s="19"/>
    </row>
    <row r="714" spans="58:78">
      <c r="BF714" s="19"/>
      <c r="BG714" s="19"/>
      <c r="BH714" s="19"/>
      <c r="BI714" s="19"/>
      <c r="BJ714" s="20"/>
      <c r="BK714" s="19"/>
      <c r="BL714" s="19"/>
      <c r="BM714" s="19"/>
      <c r="BN714" s="19"/>
      <c r="BO714" s="19"/>
      <c r="BP714" s="19"/>
      <c r="BQ714" s="19"/>
      <c r="BR714" s="19"/>
      <c r="BS714" s="19"/>
      <c r="BT714" s="19"/>
      <c r="BU714" s="19"/>
      <c r="BV714" s="19"/>
      <c r="BW714" s="19"/>
      <c r="BX714" s="19"/>
      <c r="BY714" s="19"/>
      <c r="BZ714" s="19"/>
    </row>
    <row r="715" spans="58:78">
      <c r="BF715" s="19"/>
      <c r="BG715" s="19"/>
      <c r="BH715" s="19"/>
      <c r="BI715" s="19"/>
      <c r="BJ715" s="20"/>
      <c r="BK715" s="19"/>
      <c r="BL715" s="19"/>
      <c r="BM715" s="19"/>
      <c r="BN715" s="19"/>
      <c r="BO715" s="19"/>
      <c r="BP715" s="19"/>
      <c r="BQ715" s="19"/>
      <c r="BR715" s="19"/>
      <c r="BS715" s="19"/>
      <c r="BT715" s="19"/>
      <c r="BU715" s="19"/>
      <c r="BV715" s="19"/>
      <c r="BW715" s="19"/>
      <c r="BX715" s="19"/>
      <c r="BY715" s="19"/>
      <c r="BZ715" s="19"/>
    </row>
    <row r="716" spans="58:78">
      <c r="BF716" s="19"/>
      <c r="BG716" s="19"/>
      <c r="BH716" s="19"/>
      <c r="BI716" s="21"/>
      <c r="BJ716" s="20"/>
      <c r="BK716" s="19"/>
      <c r="BL716" s="19"/>
      <c r="BM716" s="19"/>
      <c r="BN716" s="19"/>
      <c r="BO716" s="19"/>
      <c r="BP716" s="19"/>
      <c r="BQ716" s="19"/>
      <c r="BR716" s="19"/>
      <c r="BS716" s="19"/>
      <c r="BT716" s="19"/>
      <c r="BU716" s="19"/>
      <c r="BV716" s="19"/>
      <c r="BW716" s="19"/>
      <c r="BX716" s="19"/>
      <c r="BY716" s="19"/>
      <c r="BZ716" s="19"/>
    </row>
    <row r="717" spans="58:78">
      <c r="BF717" s="19"/>
      <c r="BG717" s="39"/>
      <c r="BH717" s="39"/>
      <c r="BI717" s="39"/>
      <c r="BJ717" s="38" t="s">
        <v>46</v>
      </c>
      <c r="BK717" s="39"/>
      <c r="BL717" s="39"/>
      <c r="BM717" s="39"/>
      <c r="BN717" s="19"/>
      <c r="BO717" s="19"/>
      <c r="BP717" s="19"/>
      <c r="BQ717" s="19"/>
      <c r="BR717" s="19"/>
      <c r="BS717" s="19"/>
      <c r="BT717" s="19"/>
      <c r="BU717" s="19"/>
      <c r="BV717" s="19"/>
      <c r="BW717" s="19"/>
      <c r="BX717" s="19"/>
      <c r="BY717" s="19"/>
      <c r="BZ717" s="19"/>
    </row>
    <row r="718" spans="58:78">
      <c r="BF718" s="40" t="s">
        <v>77</v>
      </c>
      <c r="BG718" s="39" t="s">
        <v>44</v>
      </c>
      <c r="BH718" s="38" t="s">
        <v>43</v>
      </c>
      <c r="BI718" s="38" t="s">
        <v>42</v>
      </c>
      <c r="BJ718" s="38" t="s">
        <v>41</v>
      </c>
      <c r="BK718" s="38" t="s">
        <v>40</v>
      </c>
      <c r="BL718" s="38" t="s">
        <v>39</v>
      </c>
      <c r="BM718" s="38" t="s">
        <v>38</v>
      </c>
      <c r="BN718" s="19"/>
      <c r="BO718" s="19"/>
      <c r="BP718" s="19"/>
      <c r="BQ718" s="19"/>
      <c r="BR718" s="19"/>
      <c r="BS718" s="19"/>
      <c r="BT718" s="20"/>
      <c r="BU718" s="19"/>
      <c r="BV718" s="19"/>
      <c r="BW718" s="19"/>
      <c r="BX718" s="19"/>
      <c r="BY718" s="19"/>
      <c r="BZ718" s="19"/>
    </row>
    <row r="719" spans="58:78">
      <c r="BF719" s="19"/>
      <c r="BG719" s="28" t="s">
        <v>30</v>
      </c>
      <c r="BH719" s="27">
        <v>0.5</v>
      </c>
      <c r="BI719" s="20">
        <f t="shared" ref="BI719:BI728" si="73">+BH719/1000000</f>
        <v>4.9999999999999998E-7</v>
      </c>
      <c r="BJ719" s="43">
        <v>97.412733840972095</v>
      </c>
      <c r="BK719" s="25">
        <f>BP721+((BO721-BP721)/(1+POWER((BI719)/POWER(10,-BQ721),BR721)))</f>
        <v>97.130491917274838</v>
      </c>
      <c r="BL719" s="25">
        <f t="shared" ref="BL719:BL728" si="74">BK719-BJ719</f>
        <v>-0.28224192369725642</v>
      </c>
      <c r="BM719" s="24">
        <f t="shared" ref="BM719:BM728" si="75">BL719^2</f>
        <v>7.9660503492327922E-2</v>
      </c>
      <c r="BN719" s="19"/>
      <c r="BO719" s="19"/>
      <c r="BP719" s="19"/>
      <c r="BQ719" s="19"/>
      <c r="BR719" s="19"/>
      <c r="BS719" s="19"/>
      <c r="BT719" s="19"/>
      <c r="BU719" s="23"/>
      <c r="BV719" s="23"/>
      <c r="BW719" s="23"/>
      <c r="BX719" s="23"/>
      <c r="BY719" s="23"/>
      <c r="BZ719" s="23"/>
    </row>
    <row r="720" spans="58:78">
      <c r="BF720" s="19"/>
      <c r="BG720" s="28" t="s">
        <v>30</v>
      </c>
      <c r="BH720" s="27">
        <v>0.33333333333333331</v>
      </c>
      <c r="BI720" s="20">
        <f t="shared" si="73"/>
        <v>3.333333333333333E-7</v>
      </c>
      <c r="BJ720" s="43">
        <v>97.292416559872208</v>
      </c>
      <c r="BK720" s="25">
        <f>BP721+((BO721-BP721)/(1+POWER((BI720)/POWER(10,-BQ721),BR721)))</f>
        <v>97.083706233530776</v>
      </c>
      <c r="BL720" s="25">
        <f t="shared" si="74"/>
        <v>-0.20871032634143205</v>
      </c>
      <c r="BM720" s="24">
        <f t="shared" si="75"/>
        <v>4.3560000321547068E-2</v>
      </c>
      <c r="BN720" s="19"/>
      <c r="BO720" s="20" t="s">
        <v>37</v>
      </c>
      <c r="BP720" s="20" t="s">
        <v>36</v>
      </c>
      <c r="BQ720" s="37" t="s">
        <v>35</v>
      </c>
      <c r="BR720" s="20" t="s">
        <v>34</v>
      </c>
      <c r="BS720" s="19"/>
      <c r="BT720" s="19"/>
      <c r="BU720" s="23"/>
      <c r="BV720" s="23"/>
      <c r="BW720" s="23"/>
      <c r="BX720" s="23"/>
      <c r="BY720" s="23"/>
      <c r="BZ720" s="23"/>
    </row>
    <row r="721" spans="58:78">
      <c r="BF721" s="19"/>
      <c r="BG721" s="28" t="s">
        <v>30</v>
      </c>
      <c r="BH721" s="27">
        <v>0.22222222222222221</v>
      </c>
      <c r="BI721" s="20">
        <f t="shared" si="73"/>
        <v>2.2222222222222222E-7</v>
      </c>
      <c r="BJ721" s="43">
        <v>97.031259459748455</v>
      </c>
      <c r="BK721" s="25">
        <f>BP721+((BO721-BP721)/(1+POWER((BI721)/POWER(10,-BQ721),BR721)))</f>
        <v>96.913280888827302</v>
      </c>
      <c r="BL721" s="25">
        <f t="shared" si="74"/>
        <v>-0.11797857092115294</v>
      </c>
      <c r="BM721" s="24">
        <f t="shared" si="75"/>
        <v>1.3918943196597514E-2</v>
      </c>
      <c r="BN721" s="19"/>
      <c r="BO721" s="19">
        <v>0</v>
      </c>
      <c r="BP721" s="36">
        <v>97.148152975125186</v>
      </c>
      <c r="BQ721" s="19">
        <v>7.4721690487093744</v>
      </c>
      <c r="BR721" s="19">
        <v>3.1937615481227972</v>
      </c>
      <c r="BS721" s="19"/>
      <c r="BT721" s="19"/>
      <c r="BU721" s="23"/>
      <c r="BV721" s="23"/>
      <c r="BW721" s="23"/>
      <c r="BX721" s="23"/>
      <c r="BY721" s="23"/>
      <c r="BZ721" s="23"/>
    </row>
    <row r="722" spans="58:78">
      <c r="BF722" s="19"/>
      <c r="BG722" s="28" t="s">
        <v>30</v>
      </c>
      <c r="BH722" s="27">
        <v>0.14814814814814814</v>
      </c>
      <c r="BI722" s="20">
        <f t="shared" si="73"/>
        <v>1.4814814814814815E-7</v>
      </c>
      <c r="BJ722" s="43">
        <v>95.909808044971186</v>
      </c>
      <c r="BK722" s="25">
        <f>BP721+((BO721-BP721)/(1+POWER((BI722)/POWER(10,-BQ721),BR721)))</f>
        <v>96.296131693295649</v>
      </c>
      <c r="BL722" s="25">
        <f t="shared" si="74"/>
        <v>0.38632364832446342</v>
      </c>
      <c r="BM722" s="24">
        <f t="shared" si="75"/>
        <v>0.1492459612547237</v>
      </c>
      <c r="BN722" s="19"/>
      <c r="BO722" s="19"/>
      <c r="BP722" s="19"/>
      <c r="BQ722" s="19"/>
      <c r="BR722" s="19"/>
      <c r="BS722" s="19"/>
      <c r="BT722" s="19"/>
      <c r="BU722" s="23"/>
      <c r="BV722" s="23"/>
      <c r="BW722" s="23"/>
      <c r="BX722" s="23"/>
      <c r="BY722" s="23"/>
      <c r="BZ722" s="23"/>
    </row>
    <row r="723" spans="58:78" ht="15.75" thickBot="1">
      <c r="BF723" s="19"/>
      <c r="BG723" s="28" t="s">
        <v>30</v>
      </c>
      <c r="BH723" s="27">
        <v>9.8765432098765427E-2</v>
      </c>
      <c r="BI723" s="20">
        <f t="shared" si="73"/>
        <v>9.8765432098765421E-8</v>
      </c>
      <c r="BJ723" s="43">
        <v>94.467898409464055</v>
      </c>
      <c r="BK723" s="25">
        <f>BP721+((BO721-BP721)/(1+POWER((BI723)/POWER(10,-BQ721),BR721)))</f>
        <v>94.10822919349846</v>
      </c>
      <c r="BL723" s="25">
        <f t="shared" si="74"/>
        <v>-0.35966921596559587</v>
      </c>
      <c r="BM723" s="24">
        <f t="shared" si="75"/>
        <v>0.12936194491330644</v>
      </c>
      <c r="BN723" s="19"/>
      <c r="BO723" s="35" t="s">
        <v>33</v>
      </c>
      <c r="BP723" s="34">
        <f>SUM(BM719:BM728)</f>
        <v>25.799059170179333</v>
      </c>
      <c r="BQ723" s="19"/>
      <c r="BR723" s="19"/>
      <c r="BS723" s="19"/>
      <c r="BT723" s="19"/>
      <c r="BU723" s="23"/>
      <c r="BV723" s="23"/>
      <c r="BW723" s="23"/>
      <c r="BX723" s="23"/>
      <c r="BY723" s="23"/>
      <c r="BZ723" s="23"/>
    </row>
    <row r="724" spans="58:78">
      <c r="BF724" s="19"/>
      <c r="BG724" s="28" t="s">
        <v>30</v>
      </c>
      <c r="BH724" s="27">
        <v>6.5843621399176946E-2</v>
      </c>
      <c r="BI724" s="20">
        <f t="shared" si="73"/>
        <v>6.5843621399176948E-8</v>
      </c>
      <c r="BJ724" s="43">
        <v>86.819956677439833</v>
      </c>
      <c r="BK724" s="25">
        <f>BP721+((BO721-BP721)/(1+POWER((BI724)/POWER(10,-BQ721),BR721)))</f>
        <v>86.899941690107099</v>
      </c>
      <c r="BL724" s="25">
        <f t="shared" si="74"/>
        <v>7.998501266726521E-2</v>
      </c>
      <c r="BM724" s="24">
        <f t="shared" si="75"/>
        <v>6.3976022513825758E-3</v>
      </c>
      <c r="BN724" s="19"/>
      <c r="BO724" s="19"/>
      <c r="BP724" s="19"/>
      <c r="BQ724" s="19"/>
      <c r="BR724" s="33" t="s">
        <v>32</v>
      </c>
      <c r="BS724" s="19"/>
      <c r="BT724" s="19"/>
      <c r="BU724" s="23"/>
      <c r="BV724" s="23"/>
      <c r="BW724" s="23"/>
      <c r="BX724" s="23"/>
      <c r="BY724" s="23"/>
      <c r="BZ724" s="23"/>
    </row>
    <row r="725" spans="58:78" ht="15.75" thickBot="1">
      <c r="BF725" s="19"/>
      <c r="BG725" s="28" t="s">
        <v>30</v>
      </c>
      <c r="BH725" s="27">
        <v>4.38957475994513E-2</v>
      </c>
      <c r="BI725" s="20">
        <f t="shared" si="73"/>
        <v>4.3895747599451298E-8</v>
      </c>
      <c r="BJ725" s="43">
        <v>65.972397192932519</v>
      </c>
      <c r="BK725" s="25">
        <f>BP721+((BO721-BP721)/(1+POWER((BI725)/POWER(10,-BQ721),BR721)))</f>
        <v>67.909723554746066</v>
      </c>
      <c r="BL725" s="25">
        <f t="shared" si="74"/>
        <v>1.9373263618135468</v>
      </c>
      <c r="BM725" s="24">
        <f t="shared" si="75"/>
        <v>3.7532334321777134</v>
      </c>
      <c r="BN725" s="19"/>
      <c r="BO725" s="32" t="s">
        <v>31</v>
      </c>
      <c r="BP725" s="31">
        <f>POWER(10,-BQ721)*1000000</f>
        <v>3.37156045447074E-2</v>
      </c>
      <c r="BQ725" s="25">
        <f>ROUND(BR725,2)</f>
        <v>0.03</v>
      </c>
      <c r="BR725" s="30">
        <f>10^((1/BR721)*(LOG(((BO721-BP721)/(50-BP721)-1),10)-BR721*LOG((1/(10^(-BQ721))),10)))*1000000</f>
        <v>3.4341315911855116E-2</v>
      </c>
      <c r="BS725" s="19"/>
      <c r="BT725" s="19"/>
      <c r="BU725" s="23"/>
      <c r="BV725" s="23"/>
      <c r="BW725" s="23"/>
      <c r="BX725" s="23"/>
      <c r="BY725" s="23"/>
      <c r="BZ725" s="23"/>
    </row>
    <row r="726" spans="58:78">
      <c r="BF726" s="19"/>
      <c r="BG726" s="28" t="s">
        <v>30</v>
      </c>
      <c r="BH726" s="27">
        <v>2.9263831732967534E-2</v>
      </c>
      <c r="BI726" s="20">
        <f t="shared" si="73"/>
        <v>2.9263831732967536E-8</v>
      </c>
      <c r="BJ726" s="43">
        <v>41.174325377404706</v>
      </c>
      <c r="BK726" s="25">
        <f>BP721+((BO721-BP721)/(1+POWER((BI726)/POWER(10,-BQ721),BR721)))</f>
        <v>37.773408949438661</v>
      </c>
      <c r="BL726" s="25">
        <f t="shared" si="74"/>
        <v>-3.4009164279660453</v>
      </c>
      <c r="BM726" s="24">
        <f t="shared" si="75"/>
        <v>11.566232550009325</v>
      </c>
      <c r="BN726" s="19"/>
      <c r="BO726" s="29"/>
      <c r="BP726" s="25"/>
      <c r="BQ726" s="19"/>
      <c r="BR726" s="19"/>
      <c r="BS726" s="19"/>
      <c r="BT726" s="19"/>
      <c r="BU726" s="23"/>
      <c r="BV726" s="23"/>
      <c r="BW726" s="23"/>
      <c r="BX726" s="23"/>
      <c r="BY726" s="23"/>
      <c r="BZ726" s="23"/>
    </row>
    <row r="727" spans="58:78">
      <c r="BF727" s="19"/>
      <c r="BG727" s="28" t="s">
        <v>30</v>
      </c>
      <c r="BH727" s="27">
        <v>1.9509221155311691E-2</v>
      </c>
      <c r="BI727" s="20">
        <f t="shared" si="73"/>
        <v>1.950922115531169E-8</v>
      </c>
      <c r="BJ727" s="43">
        <v>11.245231233568088</v>
      </c>
      <c r="BK727" s="25">
        <f>BP721+((BO721-BP721)/(1+POWER((BI727)/POWER(10,-BQ721),BR721)))</f>
        <v>14.41657924861822</v>
      </c>
      <c r="BL727" s="25">
        <f t="shared" si="74"/>
        <v>3.1713480150501319</v>
      </c>
      <c r="BM727" s="24">
        <f t="shared" si="75"/>
        <v>10.057448232562411</v>
      </c>
      <c r="BN727" s="19"/>
      <c r="BO727" s="19"/>
      <c r="BP727" s="19"/>
      <c r="BQ727" s="19"/>
      <c r="BR727" s="19"/>
      <c r="BS727" s="19"/>
      <c r="BT727" s="19"/>
      <c r="BU727" s="23"/>
      <c r="BV727" s="23"/>
      <c r="BW727" s="23"/>
      <c r="BX727" s="23"/>
      <c r="BY727" s="23"/>
      <c r="BZ727" s="23"/>
    </row>
    <row r="728" spans="58:78">
      <c r="BF728" s="19"/>
      <c r="BG728" s="28" t="s">
        <v>30</v>
      </c>
      <c r="BH728" s="27">
        <v>0</v>
      </c>
      <c r="BI728" s="20">
        <f t="shared" si="73"/>
        <v>0</v>
      </c>
      <c r="BJ728" s="43">
        <v>0</v>
      </c>
      <c r="BK728" s="25">
        <f>BP721+((BO721-BP721)/(1+POWER((BI728)/POWER(10,-BQ721),BR721)))</f>
        <v>0</v>
      </c>
      <c r="BL728" s="25">
        <f t="shared" si="74"/>
        <v>0</v>
      </c>
      <c r="BM728" s="24">
        <f t="shared" si="75"/>
        <v>0</v>
      </c>
      <c r="BN728" s="19"/>
      <c r="BO728" s="19"/>
      <c r="BP728" s="19"/>
      <c r="BQ728" s="19"/>
      <c r="BR728" s="19"/>
      <c r="BS728" s="19"/>
      <c r="BT728" s="19"/>
      <c r="BU728" s="23"/>
      <c r="BV728" s="23"/>
      <c r="BW728" s="23"/>
      <c r="BX728" s="23"/>
      <c r="BY728" s="23"/>
      <c r="BZ728" s="23"/>
    </row>
    <row r="729" spans="58:78">
      <c r="BF729" s="19"/>
      <c r="BG729" s="19"/>
      <c r="BH729" s="19"/>
      <c r="BI729" s="19"/>
      <c r="BJ729" s="22"/>
      <c r="BK729" s="19"/>
      <c r="BL729" s="19"/>
      <c r="BM729" s="19"/>
      <c r="BN729" s="19"/>
      <c r="BO729" s="19"/>
      <c r="BP729" s="19"/>
      <c r="BQ729" s="19"/>
      <c r="BR729" s="19"/>
      <c r="BS729" s="19"/>
      <c r="BT729" s="19"/>
      <c r="BU729" s="19"/>
      <c r="BV729" s="19"/>
      <c r="BW729" s="19"/>
      <c r="BX729" s="19"/>
      <c r="BY729" s="19"/>
      <c r="BZ729" s="19"/>
    </row>
    <row r="730" spans="58:78">
      <c r="BF730" s="19"/>
      <c r="BG730" s="19"/>
      <c r="BH730" s="19"/>
      <c r="BI730" s="19"/>
      <c r="BJ730" s="20"/>
      <c r="BK730" s="19"/>
      <c r="BL730" s="19"/>
      <c r="BM730" s="19"/>
      <c r="BN730" s="19"/>
      <c r="BO730" s="19"/>
      <c r="BP730" s="19"/>
      <c r="BQ730" s="19"/>
      <c r="BR730" s="19"/>
      <c r="BS730" s="19"/>
      <c r="BT730" s="19"/>
      <c r="BU730" s="19"/>
      <c r="BV730" s="19"/>
      <c r="BW730" s="19"/>
      <c r="BX730" s="19"/>
      <c r="BY730" s="19"/>
      <c r="BZ730" s="19"/>
    </row>
    <row r="731" spans="58:78">
      <c r="BF731" s="19"/>
      <c r="BG731" s="19"/>
      <c r="BH731" s="19"/>
      <c r="BI731" s="19"/>
      <c r="BJ731" s="20"/>
      <c r="BK731" s="19"/>
      <c r="BL731" s="19"/>
      <c r="BM731" s="19"/>
      <c r="BN731" s="19"/>
      <c r="BO731" s="19"/>
      <c r="BP731" s="19"/>
      <c r="BQ731" s="19"/>
      <c r="BR731" s="19"/>
      <c r="BS731" s="19"/>
      <c r="BT731" s="19"/>
      <c r="BU731" s="19"/>
      <c r="BV731" s="19"/>
      <c r="BW731" s="19"/>
      <c r="BX731" s="19"/>
      <c r="BY731" s="19"/>
      <c r="BZ731" s="19"/>
    </row>
    <row r="732" spans="58:78">
      <c r="BF732" s="19"/>
      <c r="BG732" s="19"/>
      <c r="BH732" s="19"/>
      <c r="BI732" s="19"/>
      <c r="BJ732" s="20"/>
      <c r="BK732" s="19"/>
      <c r="BL732" s="19"/>
      <c r="BM732" s="19"/>
      <c r="BN732" s="19"/>
      <c r="BO732" s="19"/>
      <c r="BP732" s="19"/>
      <c r="BQ732" s="19"/>
      <c r="BR732" s="19"/>
      <c r="BS732" s="19"/>
      <c r="BT732" s="19"/>
      <c r="BU732" s="19"/>
      <c r="BV732" s="19"/>
      <c r="BW732" s="19"/>
      <c r="BX732" s="19"/>
      <c r="BY732" s="19"/>
      <c r="BZ732" s="19"/>
    </row>
    <row r="733" spans="58:78">
      <c r="BF733" s="19"/>
      <c r="BG733" s="19"/>
      <c r="BH733" s="19"/>
      <c r="BI733" s="19"/>
      <c r="BJ733" s="20"/>
      <c r="BK733" s="19"/>
      <c r="BL733" s="19"/>
      <c r="BM733" s="19"/>
      <c r="BN733" s="19"/>
      <c r="BO733" s="19"/>
      <c r="BP733" s="19"/>
      <c r="BQ733" s="19"/>
      <c r="BR733" s="19"/>
      <c r="BS733" s="19"/>
      <c r="BT733" s="19"/>
      <c r="BU733" s="19"/>
      <c r="BV733" s="19"/>
      <c r="BW733" s="19"/>
      <c r="BX733" s="19"/>
      <c r="BY733" s="19"/>
      <c r="BZ733" s="19"/>
    </row>
    <row r="734" spans="58:78">
      <c r="BF734" s="19"/>
      <c r="BG734" s="19"/>
      <c r="BH734" s="19"/>
      <c r="BI734" s="21"/>
      <c r="BJ734" s="20"/>
      <c r="BK734" s="19"/>
      <c r="BL734" s="19"/>
      <c r="BM734" s="19"/>
      <c r="BN734" s="19"/>
      <c r="BO734" s="19"/>
      <c r="BP734" s="19"/>
      <c r="BQ734" s="19"/>
      <c r="BR734" s="19"/>
      <c r="BS734" s="19"/>
      <c r="BT734" s="19"/>
      <c r="BU734" s="19"/>
      <c r="BV734" s="19"/>
      <c r="BW734" s="19"/>
      <c r="BX734" s="19"/>
      <c r="BY734" s="19"/>
      <c r="BZ734" s="19"/>
    </row>
    <row r="735" spans="58:78">
      <c r="BF735" s="19"/>
      <c r="BG735" s="39"/>
      <c r="BH735" s="39"/>
      <c r="BI735" s="39"/>
      <c r="BJ735" s="38" t="s">
        <v>46</v>
      </c>
      <c r="BK735" s="39"/>
      <c r="BL735" s="39"/>
      <c r="BM735" s="39"/>
      <c r="BN735" s="19"/>
      <c r="BO735" s="19"/>
      <c r="BP735" s="19"/>
      <c r="BQ735" s="19"/>
      <c r="BR735" s="19"/>
      <c r="BS735" s="19"/>
      <c r="BT735" s="19"/>
      <c r="BU735" s="19"/>
      <c r="BV735" s="19"/>
      <c r="BW735" s="19"/>
      <c r="BX735" s="19"/>
      <c r="BY735" s="19"/>
      <c r="BZ735" s="19"/>
    </row>
    <row r="736" spans="58:78">
      <c r="BF736" s="40" t="s">
        <v>76</v>
      </c>
      <c r="BG736" s="39" t="s">
        <v>44</v>
      </c>
      <c r="BH736" s="38" t="s">
        <v>43</v>
      </c>
      <c r="BI736" s="38" t="s">
        <v>42</v>
      </c>
      <c r="BJ736" s="38" t="s">
        <v>41</v>
      </c>
      <c r="BK736" s="38" t="s">
        <v>40</v>
      </c>
      <c r="BL736" s="38" t="s">
        <v>39</v>
      </c>
      <c r="BM736" s="38" t="s">
        <v>38</v>
      </c>
      <c r="BN736" s="19"/>
      <c r="BO736" s="19"/>
      <c r="BP736" s="19"/>
      <c r="BQ736" s="19"/>
      <c r="BR736" s="19"/>
      <c r="BS736" s="19"/>
      <c r="BT736" s="20"/>
      <c r="BU736" s="19"/>
      <c r="BV736" s="19"/>
      <c r="BW736" s="19"/>
      <c r="BX736" s="19"/>
      <c r="BY736" s="19"/>
      <c r="BZ736" s="19"/>
    </row>
    <row r="737" spans="58:78">
      <c r="BF737" s="19"/>
      <c r="BG737" s="28" t="s">
        <v>30</v>
      </c>
      <c r="BH737" s="27">
        <v>0.5</v>
      </c>
      <c r="BI737" s="20">
        <f t="shared" ref="BI737:BI746" si="76">+BH737/1000000</f>
        <v>4.9999999999999998E-7</v>
      </c>
      <c r="BJ737" s="43">
        <v>97.149373316785457</v>
      </c>
      <c r="BK737" s="25">
        <f>BP739+((BO739-BP739)/(1+POWER((BI737)/POWER(10,-BQ739),BR739)))</f>
        <v>97.313915408818758</v>
      </c>
      <c r="BL737" s="25">
        <f t="shared" ref="BL737:BL746" si="77">BK737-BJ737</f>
        <v>0.16454209203330095</v>
      </c>
      <c r="BM737" s="24">
        <f t="shared" ref="BM737:BM746" si="78">BL737^2</f>
        <v>2.7074100050695278E-2</v>
      </c>
      <c r="BN737" s="19"/>
      <c r="BO737" s="19"/>
      <c r="BP737" s="19"/>
      <c r="BQ737" s="19"/>
      <c r="BR737" s="19"/>
      <c r="BS737" s="19"/>
      <c r="BT737" s="19"/>
      <c r="BU737" s="23"/>
      <c r="BV737" s="23"/>
      <c r="BW737" s="23"/>
      <c r="BX737" s="23"/>
      <c r="BY737" s="23"/>
      <c r="BZ737" s="23"/>
    </row>
    <row r="738" spans="58:78">
      <c r="BF738" s="19"/>
      <c r="BG738" s="28" t="s">
        <v>30</v>
      </c>
      <c r="BH738" s="27">
        <v>0.33333333333333331</v>
      </c>
      <c r="BI738" s="20">
        <f t="shared" si="76"/>
        <v>3.333333333333333E-7</v>
      </c>
      <c r="BJ738" s="43">
        <v>97.181618481320527</v>
      </c>
      <c r="BK738" s="25">
        <f>BP739+((BO739-BP739)/(1+POWER((BI738)/POWER(10,-BQ739),BR739)))</f>
        <v>97.276368860724602</v>
      </c>
      <c r="BL738" s="25">
        <f t="shared" si="77"/>
        <v>9.4750379404075602E-2</v>
      </c>
      <c r="BM738" s="24">
        <f t="shared" si="78"/>
        <v>8.9776343972162737E-3</v>
      </c>
      <c r="BN738" s="19"/>
      <c r="BO738" s="20" t="s">
        <v>37</v>
      </c>
      <c r="BP738" s="20" t="s">
        <v>36</v>
      </c>
      <c r="BQ738" s="37" t="s">
        <v>35</v>
      </c>
      <c r="BR738" s="20" t="s">
        <v>34</v>
      </c>
      <c r="BS738" s="19"/>
      <c r="BT738" s="19"/>
      <c r="BU738" s="23"/>
      <c r="BV738" s="23"/>
      <c r="BW738" s="23"/>
      <c r="BX738" s="23"/>
      <c r="BY738" s="23"/>
      <c r="BZ738" s="23"/>
    </row>
    <row r="739" spans="58:78">
      <c r="BF739" s="19"/>
      <c r="BG739" s="28" t="s">
        <v>30</v>
      </c>
      <c r="BH739" s="27">
        <v>0.22222222222222221</v>
      </c>
      <c r="BI739" s="20">
        <f t="shared" si="76"/>
        <v>2.2222222222222222E-7</v>
      </c>
      <c r="BJ739" s="43">
        <v>96.875335917292901</v>
      </c>
      <c r="BK739" s="25">
        <f>BP739+((BO739-BP739)/(1+POWER((BI739)/POWER(10,-BQ739),BR739)))</f>
        <v>97.152968485319477</v>
      </c>
      <c r="BL739" s="25">
        <f t="shared" si="77"/>
        <v>0.27763256802657565</v>
      </c>
      <c r="BM739" s="24">
        <f t="shared" si="78"/>
        <v>7.7079842829031159E-2</v>
      </c>
      <c r="BN739" s="19"/>
      <c r="BO739" s="19">
        <v>8.0778933346395188E-2</v>
      </c>
      <c r="BP739" s="36">
        <v>97.330305733839751</v>
      </c>
      <c r="BQ739" s="19">
        <v>7.5850415619932985</v>
      </c>
      <c r="BR739" s="19">
        <v>2.9386236295212749</v>
      </c>
      <c r="BS739" s="19"/>
      <c r="BT739" s="19"/>
      <c r="BU739" s="23"/>
      <c r="BV739" s="23"/>
      <c r="BW739" s="23"/>
      <c r="BX739" s="23"/>
      <c r="BY739" s="23"/>
      <c r="BZ739" s="23"/>
    </row>
    <row r="740" spans="58:78">
      <c r="BF740" s="19"/>
      <c r="BG740" s="28" t="s">
        <v>30</v>
      </c>
      <c r="BH740" s="27">
        <v>0.14814814814814814</v>
      </c>
      <c r="BI740" s="20">
        <f t="shared" si="76"/>
        <v>1.4814814814814815E-7</v>
      </c>
      <c r="BJ740" s="43">
        <v>97.058580476056662</v>
      </c>
      <c r="BK740" s="25">
        <f>BP739+((BO739-BP739)/(1+POWER((BI740)/POWER(10,-BQ739),BR739)))</f>
        <v>96.748933211638672</v>
      </c>
      <c r="BL740" s="25">
        <f t="shared" si="77"/>
        <v>-0.30964726441798973</v>
      </c>
      <c r="BM740" s="24">
        <f t="shared" si="78"/>
        <v>9.5881428361544452E-2</v>
      </c>
      <c r="BN740" s="19"/>
      <c r="BO740" s="19"/>
      <c r="BP740" s="19"/>
      <c r="BQ740" s="19"/>
      <c r="BR740" s="19"/>
      <c r="BS740" s="19"/>
      <c r="BT740" s="19"/>
      <c r="BU740" s="23"/>
      <c r="BV740" s="23"/>
      <c r="BW740" s="23"/>
      <c r="BX740" s="23"/>
      <c r="BY740" s="23"/>
      <c r="BZ740" s="23"/>
    </row>
    <row r="741" spans="58:78" ht="15.75" thickBot="1">
      <c r="BF741" s="19"/>
      <c r="BG741" s="28" t="s">
        <v>30</v>
      </c>
      <c r="BH741" s="27">
        <v>9.8765432098765427E-2</v>
      </c>
      <c r="BI741" s="20">
        <f t="shared" si="76"/>
        <v>9.8765432098765421E-8</v>
      </c>
      <c r="BJ741" s="43">
        <v>95.151324032175495</v>
      </c>
      <c r="BK741" s="25">
        <f>BP739+((BO739-BP739)/(1+POWER((BI741)/POWER(10,-BQ739),BR739)))</f>
        <v>95.442270711009257</v>
      </c>
      <c r="BL741" s="25">
        <f t="shared" si="77"/>
        <v>0.29094667883376246</v>
      </c>
      <c r="BM741" s="24">
        <f t="shared" si="78"/>
        <v>8.4649969924396523E-2</v>
      </c>
      <c r="BN741" s="19"/>
      <c r="BO741" s="35" t="s">
        <v>33</v>
      </c>
      <c r="BP741" s="34">
        <f>SUM(BM737:BM746)</f>
        <v>1.0730426076747592</v>
      </c>
      <c r="BQ741" s="19"/>
      <c r="BR741" s="19"/>
      <c r="BS741" s="19"/>
      <c r="BT741" s="19"/>
      <c r="BU741" s="23"/>
      <c r="BV741" s="23"/>
      <c r="BW741" s="23"/>
      <c r="BX741" s="23"/>
      <c r="BY741" s="23"/>
      <c r="BZ741" s="23"/>
    </row>
    <row r="742" spans="58:78">
      <c r="BF742" s="19"/>
      <c r="BG742" s="28" t="s">
        <v>30</v>
      </c>
      <c r="BH742" s="27">
        <v>6.5843621399176946E-2</v>
      </c>
      <c r="BI742" s="20">
        <f t="shared" si="76"/>
        <v>6.5843621399176948E-8</v>
      </c>
      <c r="BJ742" s="43">
        <v>92.115955171157481</v>
      </c>
      <c r="BK742" s="25">
        <f>BP739+((BO739-BP739)/(1+POWER((BI742)/POWER(10,-BQ739),BR739)))</f>
        <v>91.379604636311512</v>
      </c>
      <c r="BL742" s="25">
        <f t="shared" si="77"/>
        <v>-0.73635053484596824</v>
      </c>
      <c r="BM742" s="24">
        <f t="shared" si="78"/>
        <v>0.54221211016794346</v>
      </c>
      <c r="BN742" s="19"/>
      <c r="BO742" s="19"/>
      <c r="BP742" s="19"/>
      <c r="BQ742" s="19"/>
      <c r="BR742" s="33" t="s">
        <v>32</v>
      </c>
      <c r="BS742" s="19"/>
      <c r="BT742" s="19"/>
      <c r="BU742" s="23"/>
      <c r="BV742" s="23"/>
      <c r="BW742" s="23"/>
      <c r="BX742" s="23"/>
      <c r="BY742" s="23"/>
      <c r="BZ742" s="23"/>
    </row>
    <row r="743" spans="58:78" ht="15.75" thickBot="1">
      <c r="BF743" s="19"/>
      <c r="BG743" s="28" t="s">
        <v>30</v>
      </c>
      <c r="BH743" s="27">
        <v>4.38957475994513E-2</v>
      </c>
      <c r="BI743" s="20">
        <f t="shared" si="76"/>
        <v>4.3895747599451298E-8</v>
      </c>
      <c r="BJ743" s="43">
        <v>80.083430127694669</v>
      </c>
      <c r="BK743" s="25">
        <f>BP739+((BO739-BP739)/(1+POWER((BI743)/POWER(10,-BQ739),BR739)))</f>
        <v>80.149882908891854</v>
      </c>
      <c r="BL743" s="25">
        <f t="shared" si="77"/>
        <v>6.6452781197185118E-2</v>
      </c>
      <c r="BM743" s="24">
        <f t="shared" si="78"/>
        <v>4.4159721288409602E-3</v>
      </c>
      <c r="BN743" s="19"/>
      <c r="BO743" s="32" t="s">
        <v>31</v>
      </c>
      <c r="BP743" s="31">
        <f>POWER(10,-BQ739)*1000000</f>
        <v>2.5999107397333313E-2</v>
      </c>
      <c r="BQ743" s="25">
        <f>ROUND(BR743,2)</f>
        <v>0.03</v>
      </c>
      <c r="BR743" s="30">
        <f>10^((1/BR739)*(LOG(((BO739-BP739)/(50-BP739)-1),10)-BR739*LOG((1/(10^(-BQ739))),10)))*1000000</f>
        <v>2.6474572499098098E-2</v>
      </c>
      <c r="BS743" s="19"/>
      <c r="BT743" s="19"/>
      <c r="BU743" s="23"/>
      <c r="BV743" s="23"/>
      <c r="BW743" s="23"/>
      <c r="BX743" s="23"/>
      <c r="BY743" s="23"/>
      <c r="BZ743" s="23"/>
    </row>
    <row r="744" spans="58:78">
      <c r="BF744" s="19"/>
      <c r="BG744" s="28" t="s">
        <v>30</v>
      </c>
      <c r="BH744" s="27">
        <v>2.9263831732967534E-2</v>
      </c>
      <c r="BI744" s="20">
        <f t="shared" si="76"/>
        <v>2.9263831732967536E-8</v>
      </c>
      <c r="BJ744" s="43">
        <v>56.703604605175805</v>
      </c>
      <c r="BK744" s="25">
        <f>BP739+((BO739-BP739)/(1+POWER((BI744)/POWER(10,-BQ739),BR739)))</f>
        <v>57.072690855229574</v>
      </c>
      <c r="BL744" s="25">
        <f t="shared" si="77"/>
        <v>0.36908625005376905</v>
      </c>
      <c r="BM744" s="24">
        <f t="shared" si="78"/>
        <v>0.13622465997875333</v>
      </c>
      <c r="BN744" s="19"/>
      <c r="BO744" s="29"/>
      <c r="BP744" s="25"/>
      <c r="BQ744" s="19"/>
      <c r="BR744" s="19"/>
      <c r="BS744" s="19"/>
      <c r="BT744" s="19"/>
      <c r="BU744" s="23"/>
      <c r="BV744" s="23"/>
      <c r="BW744" s="23"/>
      <c r="BX744" s="23"/>
      <c r="BY744" s="23"/>
      <c r="BZ744" s="23"/>
    </row>
    <row r="745" spans="58:78">
      <c r="BF745" s="19"/>
      <c r="BG745" s="28" t="s">
        <v>30</v>
      </c>
      <c r="BH745" s="27">
        <v>1.9509221155311691E-2</v>
      </c>
      <c r="BI745" s="20">
        <f t="shared" si="76"/>
        <v>1.950922115531169E-8</v>
      </c>
      <c r="BJ745" s="43">
        <v>29.625096466198141</v>
      </c>
      <c r="BK745" s="25">
        <f>BP739+((BO739-BP739)/(1+POWER((BI745)/POWER(10,-BQ739),BR739)))</f>
        <v>29.325093709937875</v>
      </c>
      <c r="BL745" s="25">
        <f t="shared" si="77"/>
        <v>-0.30000275626026607</v>
      </c>
      <c r="BM745" s="24">
        <f t="shared" si="78"/>
        <v>9.0001653763756614E-2</v>
      </c>
      <c r="BN745" s="19"/>
      <c r="BO745" s="19"/>
      <c r="BP745" s="19"/>
      <c r="BQ745" s="19"/>
      <c r="BR745" s="19"/>
      <c r="BS745" s="19"/>
      <c r="BT745" s="19"/>
      <c r="BU745" s="23"/>
      <c r="BV745" s="23"/>
      <c r="BW745" s="23"/>
      <c r="BX745" s="23"/>
      <c r="BY745" s="23"/>
      <c r="BZ745" s="23"/>
    </row>
    <row r="746" spans="58:78">
      <c r="BF746" s="19"/>
      <c r="BG746" s="28" t="s">
        <v>30</v>
      </c>
      <c r="BH746" s="27">
        <v>0</v>
      </c>
      <c r="BI746" s="20">
        <f t="shared" si="76"/>
        <v>0</v>
      </c>
      <c r="BJ746" s="43">
        <v>0</v>
      </c>
      <c r="BK746" s="25">
        <f>BP739+((BO739-BP739)/(1+POWER((BI746)/POWER(10,-BQ739),BR739)))</f>
        <v>8.077893334639441E-2</v>
      </c>
      <c r="BL746" s="25">
        <f t="shared" si="77"/>
        <v>8.077893334639441E-2</v>
      </c>
      <c r="BM746" s="24">
        <f t="shared" si="78"/>
        <v>6.5252360725812312E-3</v>
      </c>
      <c r="BN746" s="19"/>
      <c r="BO746" s="19"/>
      <c r="BP746" s="19"/>
      <c r="BQ746" s="19"/>
      <c r="BR746" s="19"/>
      <c r="BS746" s="19"/>
      <c r="BT746" s="19"/>
      <c r="BU746" s="23"/>
      <c r="BV746" s="23"/>
      <c r="BW746" s="23"/>
      <c r="BX746" s="23"/>
      <c r="BY746" s="23"/>
      <c r="BZ746" s="23"/>
    </row>
    <row r="747" spans="58:78">
      <c r="BF747" s="19"/>
      <c r="BG747" s="19"/>
      <c r="BH747" s="19"/>
      <c r="BI747" s="19"/>
      <c r="BJ747" s="22"/>
      <c r="BK747" s="19"/>
      <c r="BL747" s="19"/>
      <c r="BM747" s="19"/>
      <c r="BN747" s="19"/>
      <c r="BO747" s="19"/>
      <c r="BP747" s="19"/>
      <c r="BQ747" s="19"/>
      <c r="BR747" s="19"/>
      <c r="BS747" s="19"/>
      <c r="BT747" s="19"/>
      <c r="BU747" s="19"/>
      <c r="BV747" s="19"/>
      <c r="BW747" s="19"/>
      <c r="BX747" s="19"/>
      <c r="BY747" s="19"/>
      <c r="BZ747" s="19"/>
    </row>
    <row r="748" spans="58:78">
      <c r="BF748" s="19"/>
      <c r="BG748" s="19"/>
      <c r="BH748" s="19"/>
      <c r="BI748" s="19"/>
      <c r="BJ748" s="20"/>
      <c r="BK748" s="19"/>
      <c r="BL748" s="19"/>
      <c r="BM748" s="19"/>
      <c r="BN748" s="19"/>
      <c r="BO748" s="19"/>
      <c r="BP748" s="19"/>
      <c r="BQ748" s="19"/>
      <c r="BR748" s="19"/>
      <c r="BS748" s="19"/>
      <c r="BT748" s="19"/>
      <c r="BU748" s="19"/>
      <c r="BV748" s="19"/>
      <c r="BW748" s="19"/>
      <c r="BX748" s="19"/>
      <c r="BY748" s="19"/>
      <c r="BZ748" s="19"/>
    </row>
    <row r="749" spans="58:78">
      <c r="BF749" s="19"/>
      <c r="BG749" s="19"/>
      <c r="BH749" s="19"/>
      <c r="BI749" s="19"/>
      <c r="BJ749" s="20"/>
      <c r="BK749" s="19"/>
      <c r="BL749" s="19"/>
      <c r="BM749" s="19"/>
      <c r="BN749" s="19"/>
      <c r="BO749" s="19"/>
      <c r="BP749" s="19"/>
      <c r="BQ749" s="19"/>
      <c r="BR749" s="19"/>
      <c r="BS749" s="19"/>
      <c r="BT749" s="19"/>
      <c r="BU749" s="19"/>
      <c r="BV749" s="19"/>
      <c r="BW749" s="19"/>
      <c r="BX749" s="19"/>
      <c r="BY749" s="19"/>
      <c r="BZ749" s="19"/>
    </row>
    <row r="750" spans="58:78">
      <c r="BF750" s="19"/>
      <c r="BG750" s="19"/>
      <c r="BH750" s="19"/>
      <c r="BI750" s="19"/>
      <c r="BJ750" s="20"/>
      <c r="BK750" s="19"/>
      <c r="BL750" s="19"/>
      <c r="BM750" s="19"/>
      <c r="BN750" s="19"/>
      <c r="BO750" s="19"/>
      <c r="BP750" s="19"/>
      <c r="BQ750" s="19"/>
      <c r="BR750" s="19"/>
      <c r="BS750" s="19"/>
      <c r="BT750" s="19"/>
      <c r="BU750" s="19"/>
      <c r="BV750" s="19"/>
      <c r="BW750" s="19"/>
      <c r="BX750" s="19"/>
      <c r="BY750" s="19"/>
      <c r="BZ750" s="19"/>
    </row>
    <row r="751" spans="58:78">
      <c r="BF751" s="19"/>
      <c r="BG751" s="19"/>
      <c r="BH751" s="19"/>
      <c r="BI751" s="19"/>
      <c r="BJ751" s="20"/>
      <c r="BK751" s="19"/>
      <c r="BL751" s="19"/>
      <c r="BM751" s="19"/>
      <c r="BN751" s="19"/>
      <c r="BO751" s="19"/>
      <c r="BP751" s="19"/>
      <c r="BQ751" s="19"/>
      <c r="BR751" s="19"/>
      <c r="BS751" s="19"/>
      <c r="BT751" s="19"/>
      <c r="BU751" s="19"/>
      <c r="BV751" s="19"/>
      <c r="BW751" s="19"/>
      <c r="BX751" s="19"/>
      <c r="BY751" s="19"/>
      <c r="BZ751" s="19"/>
    </row>
    <row r="752" spans="58:78">
      <c r="BF752" s="19"/>
      <c r="BG752" s="19"/>
      <c r="BH752" s="19"/>
      <c r="BI752" s="21"/>
      <c r="BJ752" s="20"/>
      <c r="BK752" s="19"/>
      <c r="BL752" s="19"/>
      <c r="BM752" s="19"/>
      <c r="BN752" s="19"/>
      <c r="BO752" s="19"/>
      <c r="BP752" s="19"/>
      <c r="BQ752" s="19"/>
      <c r="BR752" s="19"/>
      <c r="BS752" s="19"/>
      <c r="BT752" s="19"/>
      <c r="BU752" s="19"/>
      <c r="BV752" s="19"/>
      <c r="BW752" s="19"/>
      <c r="BX752" s="19"/>
      <c r="BY752" s="19"/>
      <c r="BZ752" s="19"/>
    </row>
    <row r="753" spans="58:78">
      <c r="BF753" s="19"/>
      <c r="BG753" s="39"/>
      <c r="BH753" s="39"/>
      <c r="BI753" s="39"/>
      <c r="BJ753" s="38" t="s">
        <v>46</v>
      </c>
      <c r="BK753" s="39"/>
      <c r="BL753" s="39"/>
      <c r="BM753" s="39"/>
      <c r="BN753" s="19"/>
      <c r="BO753" s="19"/>
      <c r="BP753" s="19"/>
      <c r="BQ753" s="19"/>
      <c r="BR753" s="19"/>
      <c r="BS753" s="19"/>
      <c r="BT753" s="19"/>
      <c r="BU753" s="19"/>
      <c r="BV753" s="19"/>
      <c r="BW753" s="19"/>
      <c r="BX753" s="19"/>
      <c r="BY753" s="19"/>
      <c r="BZ753" s="19"/>
    </row>
    <row r="754" spans="58:78">
      <c r="BF754" s="40" t="s">
        <v>75</v>
      </c>
      <c r="BG754" s="39" t="s">
        <v>44</v>
      </c>
      <c r="BH754" s="38" t="s">
        <v>43</v>
      </c>
      <c r="BI754" s="38" t="s">
        <v>42</v>
      </c>
      <c r="BJ754" s="38" t="s">
        <v>41</v>
      </c>
      <c r="BK754" s="38" t="s">
        <v>40</v>
      </c>
      <c r="BL754" s="38" t="s">
        <v>39</v>
      </c>
      <c r="BM754" s="38" t="s">
        <v>38</v>
      </c>
      <c r="BN754" s="19"/>
      <c r="BO754" s="19"/>
      <c r="BP754" s="19"/>
      <c r="BQ754" s="19"/>
      <c r="BR754" s="19"/>
      <c r="BS754" s="19"/>
      <c r="BT754" s="20"/>
      <c r="BU754" s="19"/>
      <c r="BV754" s="19"/>
      <c r="BW754" s="19"/>
      <c r="BX754" s="19"/>
      <c r="BY754" s="19"/>
      <c r="BZ754" s="19"/>
    </row>
    <row r="755" spans="58:78">
      <c r="BF755" s="19"/>
      <c r="BG755" s="28" t="s">
        <v>30</v>
      </c>
      <c r="BH755" s="27">
        <v>0.5</v>
      </c>
      <c r="BI755" s="20">
        <f t="shared" ref="BI755:BI764" si="79">+BH755/1000000</f>
        <v>4.9999999999999998E-7</v>
      </c>
      <c r="BJ755" s="43">
        <v>96.08082652702879</v>
      </c>
      <c r="BK755" s="25">
        <f>BP757+((BO757-BP757)/(1+POWER((BI755)/POWER(10,-BQ757),BR757)))</f>
        <v>94.814099466082709</v>
      </c>
      <c r="BL755" s="25">
        <f t="shared" ref="BL755:BL764" si="80">BK755-BJ755</f>
        <v>-1.2667270609460815</v>
      </c>
      <c r="BM755" s="24">
        <f t="shared" ref="BM755:BM764" si="81">BL755^2</f>
        <v>1.6045974469330975</v>
      </c>
      <c r="BN755" s="19"/>
      <c r="BO755" s="19"/>
      <c r="BP755" s="19"/>
      <c r="BQ755" s="19"/>
      <c r="BR755" s="19"/>
      <c r="BS755" s="19"/>
      <c r="BT755" s="19"/>
      <c r="BU755" s="23"/>
      <c r="BV755" s="23"/>
      <c r="BW755" s="23"/>
      <c r="BX755" s="23"/>
      <c r="BY755" s="23"/>
      <c r="BZ755" s="23"/>
    </row>
    <row r="756" spans="58:78">
      <c r="BF756" s="19"/>
      <c r="BG756" s="28" t="s">
        <v>30</v>
      </c>
      <c r="BH756" s="27">
        <v>0.33333333333333331</v>
      </c>
      <c r="BI756" s="20">
        <f t="shared" si="79"/>
        <v>3.333333333333333E-7</v>
      </c>
      <c r="BJ756" s="43">
        <v>95.594151239973499</v>
      </c>
      <c r="BK756" s="25">
        <f>BP757+((BO757-BP757)/(1+POWER((BI756)/POWER(10,-BQ757),BR757)))</f>
        <v>94.794040165665209</v>
      </c>
      <c r="BL756" s="25">
        <f t="shared" si="80"/>
        <v>-0.80011107430829043</v>
      </c>
      <c r="BM756" s="24">
        <f t="shared" si="81"/>
        <v>0.6401777312307666</v>
      </c>
      <c r="BN756" s="19"/>
      <c r="BO756" s="20" t="s">
        <v>37</v>
      </c>
      <c r="BP756" s="20" t="s">
        <v>36</v>
      </c>
      <c r="BQ756" s="37" t="s">
        <v>35</v>
      </c>
      <c r="BR756" s="20" t="s">
        <v>34</v>
      </c>
      <c r="BS756" s="19"/>
      <c r="BT756" s="19"/>
      <c r="BU756" s="23"/>
      <c r="BV756" s="23"/>
      <c r="BW756" s="23"/>
      <c r="BX756" s="23"/>
      <c r="BY756" s="23"/>
      <c r="BZ756" s="23"/>
    </row>
    <row r="757" spans="58:78">
      <c r="BF757" s="19"/>
      <c r="BG757" s="28" t="s">
        <v>30</v>
      </c>
      <c r="BH757" s="27">
        <v>0.22222222222222221</v>
      </c>
      <c r="BI757" s="20">
        <f t="shared" si="79"/>
        <v>2.2222222222222222E-7</v>
      </c>
      <c r="BJ757" s="43">
        <v>94.976260690336517</v>
      </c>
      <c r="BK757" s="25">
        <f>BP757+((BO757-BP757)/(1+POWER((BI757)/POWER(10,-BQ757),BR757)))</f>
        <v>94.714905242712817</v>
      </c>
      <c r="BL757" s="25">
        <f t="shared" si="80"/>
        <v>-0.26135544762369989</v>
      </c>
      <c r="BM757" s="24">
        <f t="shared" si="81"/>
        <v>6.830667000258453E-2</v>
      </c>
      <c r="BN757" s="19"/>
      <c r="BO757" s="19">
        <v>0</v>
      </c>
      <c r="BP757" s="36">
        <v>94.820903045607594</v>
      </c>
      <c r="BQ757" s="19">
        <v>7.524395412629997</v>
      </c>
      <c r="BR757" s="19">
        <v>3.3874878278936462</v>
      </c>
      <c r="BS757" s="19"/>
      <c r="BT757" s="19"/>
      <c r="BU757" s="23"/>
      <c r="BV757" s="23"/>
      <c r="BW757" s="23"/>
      <c r="BX757" s="23"/>
      <c r="BY757" s="23"/>
      <c r="BZ757" s="23"/>
    </row>
    <row r="758" spans="58:78">
      <c r="BF758" s="19"/>
      <c r="BG758" s="28" t="s">
        <v>30</v>
      </c>
      <c r="BH758" s="27">
        <v>0.14814814814814814</v>
      </c>
      <c r="BI758" s="20">
        <f t="shared" si="79"/>
        <v>1.4814814814814815E-7</v>
      </c>
      <c r="BJ758" s="43">
        <v>94.093509355880371</v>
      </c>
      <c r="BK758" s="25">
        <f>BP757+((BO757-BP757)/(1+POWER((BI758)/POWER(10,-BQ757),BR757)))</f>
        <v>94.40367410237512</v>
      </c>
      <c r="BL758" s="25">
        <f t="shared" si="80"/>
        <v>0.31016474649474901</v>
      </c>
      <c r="BM758" s="24">
        <f t="shared" si="81"/>
        <v>9.6202169968151924E-2</v>
      </c>
      <c r="BN758" s="19"/>
      <c r="BO758" s="19"/>
      <c r="BP758" s="19"/>
      <c r="BQ758" s="19"/>
      <c r="BR758" s="19"/>
      <c r="BS758" s="19"/>
      <c r="BT758" s="19"/>
      <c r="BU758" s="23"/>
      <c r="BV758" s="23"/>
      <c r="BW758" s="23"/>
      <c r="BX758" s="23"/>
      <c r="BY758" s="23"/>
      <c r="BZ758" s="23"/>
    </row>
    <row r="759" spans="58:78" ht="15.75" thickBot="1">
      <c r="BF759" s="19"/>
      <c r="BG759" s="28" t="s">
        <v>30</v>
      </c>
      <c r="BH759" s="27">
        <v>9.8765432098765427E-2</v>
      </c>
      <c r="BI759" s="20">
        <f t="shared" si="79"/>
        <v>9.8765432098765421E-8</v>
      </c>
      <c r="BJ759" s="43">
        <v>92.581384127228787</v>
      </c>
      <c r="BK759" s="25">
        <f>BP757+((BO757-BP757)/(1+POWER((BI759)/POWER(10,-BQ757),BR757)))</f>
        <v>93.194298906527905</v>
      </c>
      <c r="BL759" s="25">
        <f t="shared" si="80"/>
        <v>0.61291477929911764</v>
      </c>
      <c r="BM759" s="24">
        <f t="shared" si="81"/>
        <v>0.37566452668328609</v>
      </c>
      <c r="BN759" s="19"/>
      <c r="BO759" s="35" t="s">
        <v>33</v>
      </c>
      <c r="BP759" s="34">
        <f>SUM(BM755:BM764)</f>
        <v>20.538094672303021</v>
      </c>
      <c r="BQ759" s="19"/>
      <c r="BR759" s="19"/>
      <c r="BS759" s="19"/>
      <c r="BT759" s="19"/>
      <c r="BU759" s="23"/>
      <c r="BV759" s="23"/>
      <c r="BW759" s="23"/>
      <c r="BX759" s="23"/>
      <c r="BY759" s="23"/>
      <c r="BZ759" s="23"/>
    </row>
    <row r="760" spans="58:78">
      <c r="BF760" s="19"/>
      <c r="BG760" s="28" t="s">
        <v>30</v>
      </c>
      <c r="BH760" s="27">
        <v>6.5843621399176946E-2</v>
      </c>
      <c r="BI760" s="20">
        <f t="shared" si="79"/>
        <v>6.5843621399176948E-8</v>
      </c>
      <c r="BJ760" s="43">
        <v>87.251004853485142</v>
      </c>
      <c r="BK760" s="25">
        <f>BP757+((BO757-BP757)/(1+POWER((BI760)/POWER(10,-BQ757),BR757)))</f>
        <v>88.706488075065906</v>
      </c>
      <c r="BL760" s="25">
        <f t="shared" si="80"/>
        <v>1.4554832215807636</v>
      </c>
      <c r="BM760" s="24">
        <f t="shared" si="81"/>
        <v>2.1184314083031182</v>
      </c>
      <c r="BN760" s="19"/>
      <c r="BO760" s="19"/>
      <c r="BP760" s="19"/>
      <c r="BQ760" s="19"/>
      <c r="BR760" s="33" t="s">
        <v>32</v>
      </c>
      <c r="BS760" s="19"/>
      <c r="BT760" s="19"/>
      <c r="BU760" s="23"/>
      <c r="BV760" s="23"/>
      <c r="BW760" s="23"/>
      <c r="BX760" s="23"/>
      <c r="BY760" s="23"/>
      <c r="BZ760" s="23"/>
    </row>
    <row r="761" spans="58:78" ht="15.75" thickBot="1">
      <c r="BF761" s="19"/>
      <c r="BG761" s="28" t="s">
        <v>30</v>
      </c>
      <c r="BH761" s="27">
        <v>4.38957475994513E-2</v>
      </c>
      <c r="BI761" s="20">
        <f t="shared" si="79"/>
        <v>4.3895747599451298E-8</v>
      </c>
      <c r="BJ761" s="43">
        <v>73.396332752750055</v>
      </c>
      <c r="BK761" s="25">
        <f>BP757+((BO757-BP757)/(1+POWER((BI761)/POWER(10,-BQ757),BR757)))</f>
        <v>74.532340423824863</v>
      </c>
      <c r="BL761" s="25">
        <f t="shared" si="80"/>
        <v>1.1360076710748075</v>
      </c>
      <c r="BM761" s="24">
        <f t="shared" si="81"/>
        <v>1.290513428740808</v>
      </c>
      <c r="BN761" s="19"/>
      <c r="BO761" s="32" t="s">
        <v>31</v>
      </c>
      <c r="BP761" s="31">
        <f>POWER(10,-BQ757)*1000000</f>
        <v>2.9895415056060696E-2</v>
      </c>
      <c r="BQ761" s="25">
        <f>ROUND(BR761,2)</f>
        <v>0.03</v>
      </c>
      <c r="BR761" s="30">
        <f>10^((1/BR757)*(LOG(((BO757-BP757)/(50-BP757)-1),10)-BR757*LOG((1/(10^(-BQ757))),10)))*1000000</f>
        <v>3.0876186064350872E-2</v>
      </c>
      <c r="BS761" s="19"/>
      <c r="BT761" s="19"/>
      <c r="BU761" s="23"/>
      <c r="BV761" s="23"/>
      <c r="BW761" s="23"/>
      <c r="BX761" s="23"/>
      <c r="BY761" s="23"/>
      <c r="BZ761" s="23"/>
    </row>
    <row r="762" spans="58:78">
      <c r="BF762" s="19"/>
      <c r="BG762" s="28" t="s">
        <v>30</v>
      </c>
      <c r="BH762" s="27">
        <v>2.9263831732967534E-2</v>
      </c>
      <c r="BI762" s="20">
        <f t="shared" si="79"/>
        <v>2.9263831732967536E-8</v>
      </c>
      <c r="BJ762" s="43">
        <v>48.459840842081611</v>
      </c>
      <c r="BK762" s="25">
        <f>BP757+((BO757-BP757)/(1+POWER((BI762)/POWER(10,-BQ757),BR757)))</f>
        <v>45.696545281829501</v>
      </c>
      <c r="BL762" s="25">
        <f t="shared" si="80"/>
        <v>-2.7632955602521108</v>
      </c>
      <c r="BM762" s="24">
        <f t="shared" si="81"/>
        <v>7.6358023533090265</v>
      </c>
      <c r="BN762" s="19"/>
      <c r="BO762" s="29"/>
      <c r="BP762" s="25"/>
      <c r="BQ762" s="19"/>
      <c r="BR762" s="19"/>
      <c r="BS762" s="19"/>
      <c r="BT762" s="19"/>
      <c r="BU762" s="23"/>
      <c r="BV762" s="23"/>
      <c r="BW762" s="23"/>
      <c r="BX762" s="23"/>
      <c r="BY762" s="23"/>
      <c r="BZ762" s="23"/>
    </row>
    <row r="763" spans="58:78">
      <c r="BF763" s="19"/>
      <c r="BG763" s="28" t="s">
        <v>30</v>
      </c>
      <c r="BH763" s="27">
        <v>1.9509221155311691E-2</v>
      </c>
      <c r="BI763" s="20">
        <f t="shared" si="79"/>
        <v>1.950922115531169E-8</v>
      </c>
      <c r="BJ763" s="43">
        <v>15.486841583069545</v>
      </c>
      <c r="BK763" s="25">
        <f>BP757+((BO757-BP757)/(1+POWER((BI763)/POWER(10,-BQ757),BR757)))</f>
        <v>18.076899292297696</v>
      </c>
      <c r="BL763" s="25">
        <f t="shared" si="80"/>
        <v>2.5900577092281516</v>
      </c>
      <c r="BM763" s="24">
        <f t="shared" si="81"/>
        <v>6.7083989371321806</v>
      </c>
      <c r="BN763" s="19"/>
      <c r="BO763" s="19"/>
      <c r="BP763" s="19"/>
      <c r="BQ763" s="19"/>
      <c r="BR763" s="19"/>
      <c r="BS763" s="19"/>
      <c r="BT763" s="19"/>
      <c r="BU763" s="23"/>
      <c r="BV763" s="23"/>
      <c r="BW763" s="23"/>
      <c r="BX763" s="23"/>
      <c r="BY763" s="23"/>
      <c r="BZ763" s="23"/>
    </row>
    <row r="764" spans="58:78">
      <c r="BF764" s="19"/>
      <c r="BG764" s="28" t="s">
        <v>30</v>
      </c>
      <c r="BH764" s="27">
        <v>0</v>
      </c>
      <c r="BI764" s="20">
        <f t="shared" si="79"/>
        <v>0</v>
      </c>
      <c r="BJ764" s="43">
        <v>0</v>
      </c>
      <c r="BK764" s="25">
        <f>BP757+((BO757-BP757)/(1+POWER((BI764)/POWER(10,-BQ757),BR757)))</f>
        <v>0</v>
      </c>
      <c r="BL764" s="25">
        <f t="shared" si="80"/>
        <v>0</v>
      </c>
      <c r="BM764" s="24">
        <f t="shared" si="81"/>
        <v>0</v>
      </c>
      <c r="BN764" s="19"/>
      <c r="BO764" s="19"/>
      <c r="BP764" s="19"/>
      <c r="BQ764" s="19"/>
      <c r="BR764" s="19"/>
      <c r="BS764" s="19"/>
      <c r="BT764" s="19"/>
      <c r="BU764" s="23"/>
      <c r="BV764" s="23"/>
      <c r="BW764" s="23"/>
      <c r="BX764" s="23"/>
      <c r="BY764" s="23"/>
      <c r="BZ764" s="23"/>
    </row>
    <row r="765" spans="58:78">
      <c r="BF765" s="19"/>
      <c r="BG765" s="19"/>
      <c r="BH765" s="19"/>
      <c r="BI765" s="19"/>
      <c r="BJ765" s="22"/>
      <c r="BK765" s="19"/>
      <c r="BL765" s="19"/>
      <c r="BM765" s="19"/>
      <c r="BN765" s="19"/>
      <c r="BO765" s="19"/>
      <c r="BP765" s="19"/>
      <c r="BQ765" s="19"/>
      <c r="BR765" s="19"/>
      <c r="BS765" s="19"/>
      <c r="BT765" s="19"/>
      <c r="BU765" s="19"/>
      <c r="BV765" s="19"/>
      <c r="BW765" s="19"/>
      <c r="BX765" s="19"/>
      <c r="BY765" s="19"/>
      <c r="BZ765" s="19"/>
    </row>
    <row r="766" spans="58:78">
      <c r="BF766" s="19"/>
      <c r="BG766" s="19"/>
      <c r="BH766" s="19"/>
      <c r="BI766" s="19"/>
      <c r="BJ766" s="20"/>
      <c r="BK766" s="19"/>
      <c r="BL766" s="19"/>
      <c r="BM766" s="19"/>
      <c r="BN766" s="19"/>
      <c r="BO766" s="19"/>
      <c r="BP766" s="19"/>
      <c r="BQ766" s="19"/>
      <c r="BR766" s="19"/>
      <c r="BS766" s="19"/>
      <c r="BT766" s="19"/>
      <c r="BU766" s="19"/>
      <c r="BV766" s="19"/>
      <c r="BW766" s="19"/>
      <c r="BX766" s="19"/>
      <c r="BY766" s="19"/>
      <c r="BZ766" s="19"/>
    </row>
    <row r="767" spans="58:78">
      <c r="BF767" s="19"/>
      <c r="BG767" s="19"/>
      <c r="BH767" s="19"/>
      <c r="BI767" s="19"/>
      <c r="BJ767" s="20"/>
      <c r="BK767" s="19"/>
      <c r="BL767" s="19"/>
      <c r="BM767" s="19"/>
      <c r="BN767" s="19"/>
      <c r="BO767" s="19"/>
      <c r="BP767" s="19"/>
      <c r="BQ767" s="19"/>
      <c r="BR767" s="19"/>
      <c r="BS767" s="19"/>
      <c r="BT767" s="19"/>
      <c r="BU767" s="19"/>
      <c r="BV767" s="19"/>
      <c r="BW767" s="19"/>
      <c r="BX767" s="19"/>
      <c r="BY767" s="19"/>
      <c r="BZ767" s="19"/>
    </row>
    <row r="768" spans="58:78">
      <c r="BF768" s="19"/>
      <c r="BG768" s="19"/>
      <c r="BH768" s="19"/>
      <c r="BI768" s="19"/>
      <c r="BJ768" s="20"/>
      <c r="BK768" s="19"/>
      <c r="BL768" s="19"/>
      <c r="BM768" s="19"/>
      <c r="BN768" s="19"/>
      <c r="BO768" s="19"/>
      <c r="BP768" s="19"/>
      <c r="BQ768" s="19"/>
      <c r="BR768" s="19"/>
      <c r="BS768" s="19"/>
      <c r="BT768" s="19"/>
      <c r="BU768" s="19"/>
      <c r="BV768" s="19"/>
      <c r="BW768" s="19"/>
      <c r="BX768" s="19"/>
      <c r="BY768" s="19"/>
      <c r="BZ768" s="19"/>
    </row>
    <row r="769" spans="58:78">
      <c r="BF769" s="19"/>
      <c r="BG769" s="19"/>
      <c r="BH769" s="19"/>
      <c r="BI769" s="19"/>
      <c r="BJ769" s="20"/>
      <c r="BK769" s="19"/>
      <c r="BL769" s="19"/>
      <c r="BM769" s="19"/>
      <c r="BN769" s="19"/>
      <c r="BO769" s="19"/>
      <c r="BP769" s="19"/>
      <c r="BQ769" s="19"/>
      <c r="BR769" s="19"/>
      <c r="BS769" s="19"/>
      <c r="BT769" s="19"/>
      <c r="BU769" s="19"/>
      <c r="BV769" s="19"/>
      <c r="BW769" s="19"/>
      <c r="BX769" s="19"/>
      <c r="BY769" s="19"/>
      <c r="BZ769" s="19"/>
    </row>
    <row r="770" spans="58:78">
      <c r="BF770" s="19"/>
      <c r="BG770" s="19"/>
      <c r="BH770" s="19"/>
      <c r="BI770" s="21"/>
      <c r="BJ770" s="20"/>
      <c r="BK770" s="19"/>
      <c r="BL770" s="19"/>
      <c r="BM770" s="19"/>
      <c r="BN770" s="19"/>
      <c r="BO770" s="19"/>
      <c r="BP770" s="19"/>
      <c r="BQ770" s="19"/>
      <c r="BR770" s="19"/>
      <c r="BS770" s="19"/>
      <c r="BT770" s="19"/>
      <c r="BU770" s="19"/>
      <c r="BV770" s="19"/>
      <c r="BW770" s="19"/>
      <c r="BX770" s="19"/>
      <c r="BY770" s="19"/>
      <c r="BZ770" s="19"/>
    </row>
    <row r="771" spans="58:78">
      <c r="BF771" s="19"/>
      <c r="BG771" s="39"/>
      <c r="BH771" s="39"/>
      <c r="BI771" s="39"/>
      <c r="BJ771" s="38" t="s">
        <v>46</v>
      </c>
      <c r="BK771" s="39"/>
      <c r="BL771" s="39"/>
      <c r="BM771" s="39"/>
      <c r="BN771" s="19"/>
      <c r="BO771" s="19"/>
      <c r="BP771" s="19"/>
      <c r="BQ771" s="19"/>
      <c r="BR771" s="19"/>
      <c r="BS771" s="19"/>
      <c r="BT771" s="19"/>
      <c r="BU771" s="19"/>
      <c r="BV771" s="19"/>
      <c r="BW771" s="19"/>
      <c r="BX771" s="19"/>
      <c r="BY771" s="19"/>
      <c r="BZ771" s="19"/>
    </row>
    <row r="772" spans="58:78">
      <c r="BF772" s="40" t="s">
        <v>47</v>
      </c>
      <c r="BG772" s="39" t="s">
        <v>44</v>
      </c>
      <c r="BH772" s="38" t="s">
        <v>43</v>
      </c>
      <c r="BI772" s="38" t="s">
        <v>42</v>
      </c>
      <c r="BJ772" s="38" t="s">
        <v>41</v>
      </c>
      <c r="BK772" s="38" t="s">
        <v>40</v>
      </c>
      <c r="BL772" s="38" t="s">
        <v>39</v>
      </c>
      <c r="BM772" s="38" t="s">
        <v>38</v>
      </c>
      <c r="BN772" s="19"/>
      <c r="BO772" s="19"/>
      <c r="BP772" s="19"/>
      <c r="BQ772" s="19"/>
      <c r="BR772" s="19"/>
      <c r="BS772" s="19"/>
      <c r="BT772" s="20"/>
      <c r="BU772" s="19"/>
      <c r="BV772" s="19"/>
      <c r="BW772" s="19"/>
      <c r="BX772" s="19"/>
      <c r="BY772" s="19"/>
      <c r="BZ772" s="19"/>
    </row>
    <row r="773" spans="58:78">
      <c r="BF773" s="19"/>
      <c r="BG773" s="28" t="s">
        <v>30</v>
      </c>
      <c r="BH773" s="27">
        <v>0.5</v>
      </c>
      <c r="BI773" s="20">
        <f t="shared" ref="BI773:BI782" si="82">+BH773/1000000</f>
        <v>4.9999999999999998E-7</v>
      </c>
      <c r="BJ773" s="43">
        <v>96.592072014647613</v>
      </c>
      <c r="BK773" s="25">
        <f>BP775+((BO775-BP775)/(1+POWER((BI773)/POWER(10,-BQ775),BR775)))</f>
        <v>96.806431862908212</v>
      </c>
      <c r="BL773" s="25">
        <f t="shared" ref="BL773:BL782" si="83">BK773-BJ773</f>
        <v>0.21435984826059951</v>
      </c>
      <c r="BM773" s="24">
        <f t="shared" ref="BM773:BM782" si="84">BL773^2</f>
        <v>4.5950144546307248E-2</v>
      </c>
      <c r="BN773" s="19"/>
      <c r="BO773" s="19"/>
      <c r="BP773" s="19"/>
      <c r="BQ773" s="19"/>
      <c r="BR773" s="19"/>
      <c r="BS773" s="19"/>
      <c r="BT773" s="19"/>
      <c r="BU773" s="23"/>
      <c r="BV773" s="23"/>
      <c r="BW773" s="23"/>
      <c r="BX773" s="23"/>
      <c r="BY773" s="23"/>
      <c r="BZ773" s="23"/>
    </row>
    <row r="774" spans="58:78">
      <c r="BF774" s="19"/>
      <c r="BG774" s="28" t="s">
        <v>30</v>
      </c>
      <c r="BH774" s="27">
        <v>0.33333333333333331</v>
      </c>
      <c r="BI774" s="20">
        <f t="shared" si="82"/>
        <v>3.333333333333333E-7</v>
      </c>
      <c r="BJ774" s="43">
        <v>97.066646135950535</v>
      </c>
      <c r="BK774" s="25">
        <f>BP775+((BO775-BP775)/(1+POWER((BI774)/POWER(10,-BQ775),BR775)))</f>
        <v>96.767854152360513</v>
      </c>
      <c r="BL774" s="25">
        <f t="shared" si="83"/>
        <v>-0.29879198359002146</v>
      </c>
      <c r="BM774" s="24">
        <f t="shared" si="84"/>
        <v>8.927664945765966E-2</v>
      </c>
      <c r="BN774" s="19"/>
      <c r="BO774" s="20" t="s">
        <v>37</v>
      </c>
      <c r="BP774" s="20" t="s">
        <v>36</v>
      </c>
      <c r="BQ774" s="37" t="s">
        <v>35</v>
      </c>
      <c r="BR774" s="20" t="s">
        <v>34</v>
      </c>
      <c r="BS774" s="19"/>
      <c r="BT774" s="19"/>
      <c r="BU774" s="23"/>
      <c r="BV774" s="23"/>
      <c r="BW774" s="23"/>
      <c r="BX774" s="23"/>
      <c r="BY774" s="23"/>
      <c r="BZ774" s="23"/>
    </row>
    <row r="775" spans="58:78">
      <c r="BF775" s="19"/>
      <c r="BG775" s="28" t="s">
        <v>30</v>
      </c>
      <c r="BH775" s="27">
        <v>0.22222222222222221</v>
      </c>
      <c r="BI775" s="20">
        <f t="shared" si="82"/>
        <v>2.2222222222222222E-7</v>
      </c>
      <c r="BJ775" s="43">
        <v>96.197279966907729</v>
      </c>
      <c r="BK775" s="25">
        <f>BP775+((BO775-BP775)/(1+POWER((BI775)/POWER(10,-BQ775),BR775)))</f>
        <v>96.650303860385563</v>
      </c>
      <c r="BL775" s="25">
        <f t="shared" si="83"/>
        <v>0.45302389347783389</v>
      </c>
      <c r="BM775" s="24">
        <f t="shared" si="84"/>
        <v>0.20523064806181579</v>
      </c>
      <c r="BN775" s="19"/>
      <c r="BO775" s="19">
        <v>0.33232825939805732</v>
      </c>
      <c r="BP775" s="36">
        <v>96.825242709188771</v>
      </c>
      <c r="BQ775" s="19">
        <v>7.6491760498557699</v>
      </c>
      <c r="BR775" s="19">
        <v>2.7519291444692535</v>
      </c>
      <c r="BS775" s="19"/>
      <c r="BT775" s="19"/>
      <c r="BU775" s="23"/>
      <c r="BV775" s="23"/>
      <c r="BW775" s="23"/>
      <c r="BX775" s="23"/>
      <c r="BY775" s="23"/>
      <c r="BZ775" s="23"/>
    </row>
    <row r="776" spans="58:78">
      <c r="BF776" s="19"/>
      <c r="BG776" s="28" t="s">
        <v>30</v>
      </c>
      <c r="BH776" s="27">
        <v>0.14814814814814814</v>
      </c>
      <c r="BI776" s="20">
        <f t="shared" si="82"/>
        <v>1.4814814814814815E-7</v>
      </c>
      <c r="BJ776" s="43">
        <v>95.481679227450982</v>
      </c>
      <c r="BK776" s="25">
        <f>BP775+((BO775-BP775)/(1+POWER((BI776)/POWER(10,-BQ775),BR775)))</f>
        <v>96.293300776588424</v>
      </c>
      <c r="BL776" s="25">
        <f t="shared" si="83"/>
        <v>0.81162154913744189</v>
      </c>
      <c r="BM776" s="24">
        <f t="shared" si="84"/>
        <v>0.65872953902426101</v>
      </c>
      <c r="BN776" s="19"/>
      <c r="BO776" s="19"/>
      <c r="BP776" s="19"/>
      <c r="BQ776" s="19"/>
      <c r="BR776" s="19"/>
      <c r="BS776" s="19"/>
      <c r="BT776" s="19"/>
      <c r="BU776" s="23"/>
      <c r="BV776" s="23"/>
      <c r="BW776" s="23"/>
      <c r="BX776" s="23"/>
      <c r="BY776" s="23"/>
      <c r="BZ776" s="23"/>
    </row>
    <row r="777" spans="58:78" ht="15.75" thickBot="1">
      <c r="BF777" s="19"/>
      <c r="BG777" s="28" t="s">
        <v>30</v>
      </c>
      <c r="BH777" s="27">
        <v>9.8765432098765427E-2</v>
      </c>
      <c r="BI777" s="20">
        <f t="shared" si="82"/>
        <v>9.8765432098765421E-8</v>
      </c>
      <c r="BJ777" s="43">
        <v>95.67652382679006</v>
      </c>
      <c r="BK777" s="25">
        <f>BP775+((BO775-BP775)/(1+POWER((BI777)/POWER(10,-BQ775),BR775)))</f>
        <v>95.219893359724352</v>
      </c>
      <c r="BL777" s="25">
        <f t="shared" si="83"/>
        <v>-0.45663046706570753</v>
      </c>
      <c r="BM777" s="24">
        <f t="shared" si="84"/>
        <v>0.20851138345264622</v>
      </c>
      <c r="BN777" s="19"/>
      <c r="BO777" s="35" t="s">
        <v>33</v>
      </c>
      <c r="BP777" s="34">
        <f>SUM(BM773:BM782)</f>
        <v>10.546433685111399</v>
      </c>
      <c r="BQ777" s="19"/>
      <c r="BR777" s="19"/>
      <c r="BS777" s="19"/>
      <c r="BT777" s="19"/>
      <c r="BU777" s="23"/>
      <c r="BV777" s="23"/>
      <c r="BW777" s="23"/>
      <c r="BX777" s="23"/>
      <c r="BY777" s="23"/>
      <c r="BZ777" s="23"/>
    </row>
    <row r="778" spans="58:78">
      <c r="BF778" s="19"/>
      <c r="BG778" s="28" t="s">
        <v>30</v>
      </c>
      <c r="BH778" s="27">
        <v>6.5843621399176946E-2</v>
      </c>
      <c r="BI778" s="20">
        <f t="shared" si="82"/>
        <v>6.5843621399176948E-8</v>
      </c>
      <c r="BJ778" s="43">
        <v>92.181497311834093</v>
      </c>
      <c r="BK778" s="25">
        <f>BP775+((BO775-BP775)/(1+POWER((BI778)/POWER(10,-BQ775),BR775)))</f>
        <v>92.087396240254279</v>
      </c>
      <c r="BL778" s="25">
        <f t="shared" si="83"/>
        <v>-9.4101071579814288E-2</v>
      </c>
      <c r="BM778" s="24">
        <f t="shared" si="84"/>
        <v>8.8550116724693331E-3</v>
      </c>
      <c r="BN778" s="19"/>
      <c r="BO778" s="19"/>
      <c r="BP778" s="19"/>
      <c r="BQ778" s="19"/>
      <c r="BR778" s="33" t="s">
        <v>32</v>
      </c>
      <c r="BS778" s="19"/>
      <c r="BT778" s="19"/>
      <c r="BU778" s="23"/>
      <c r="BV778" s="23"/>
      <c r="BW778" s="23"/>
      <c r="BX778" s="23"/>
      <c r="BY778" s="23"/>
      <c r="BZ778" s="23"/>
    </row>
    <row r="779" spans="58:78" ht="15.75" thickBot="1">
      <c r="BF779" s="19"/>
      <c r="BG779" s="28" t="s">
        <v>30</v>
      </c>
      <c r="BH779" s="27">
        <v>4.38957475994513E-2</v>
      </c>
      <c r="BI779" s="20">
        <f t="shared" si="82"/>
        <v>4.3895747599451298E-8</v>
      </c>
      <c r="BJ779" s="43">
        <v>85.608851340889814</v>
      </c>
      <c r="BK779" s="25">
        <f>BP775+((BO775-BP775)/(1+POWER((BI779)/POWER(10,-BQ775),BR775)))</f>
        <v>83.68871801855957</v>
      </c>
      <c r="BL779" s="25">
        <f t="shared" si="83"/>
        <v>-1.9201333223302441</v>
      </c>
      <c r="BM779" s="24">
        <f t="shared" si="84"/>
        <v>3.6869119755229813</v>
      </c>
      <c r="BN779" s="19"/>
      <c r="BO779" s="32" t="s">
        <v>31</v>
      </c>
      <c r="BP779" s="31">
        <f>POWER(10,-BQ775)*1000000</f>
        <v>2.2429725062131631E-2</v>
      </c>
      <c r="BQ779" s="25">
        <f>ROUND(BR779,2)</f>
        <v>0.02</v>
      </c>
      <c r="BR779" s="30">
        <f>10^((1/BR775)*(LOG(((BO775-BP775)/(50-BP775)-1),10)-BR775*LOG((1/(10^(-BQ775))),10)))*1000000</f>
        <v>2.291523152754181E-2</v>
      </c>
      <c r="BS779" s="19"/>
      <c r="BT779" s="19"/>
      <c r="BU779" s="23"/>
      <c r="BV779" s="23"/>
      <c r="BW779" s="23"/>
      <c r="BX779" s="23"/>
      <c r="BY779" s="23"/>
      <c r="BZ779" s="23"/>
    </row>
    <row r="780" spans="58:78">
      <c r="BF780" s="19"/>
      <c r="BG780" s="28" t="s">
        <v>30</v>
      </c>
      <c r="BH780" s="27">
        <v>2.9263831732967534E-2</v>
      </c>
      <c r="BI780" s="20">
        <f t="shared" si="82"/>
        <v>2.9263831732967536E-8</v>
      </c>
      <c r="BJ780" s="43">
        <v>63.34935042859491</v>
      </c>
      <c r="BK780" s="25">
        <f>BP775+((BO775-BP775)/(1+POWER((BI780)/POWER(10,-BQ775),BR775)))</f>
        <v>65.486845109278249</v>
      </c>
      <c r="BL780" s="25">
        <f t="shared" si="83"/>
        <v>2.1374946806833393</v>
      </c>
      <c r="BM780" s="24">
        <f t="shared" si="84"/>
        <v>4.5688835099495702</v>
      </c>
      <c r="BN780" s="19"/>
      <c r="BO780" s="29"/>
      <c r="BP780" s="25"/>
      <c r="BQ780" s="19"/>
      <c r="BR780" s="19"/>
      <c r="BS780" s="19"/>
      <c r="BT780" s="19"/>
      <c r="BU780" s="23"/>
      <c r="BV780" s="23"/>
      <c r="BW780" s="23"/>
      <c r="BX780" s="23"/>
      <c r="BY780" s="23"/>
      <c r="BZ780" s="23"/>
    </row>
    <row r="781" spans="58:78">
      <c r="BF781" s="19"/>
      <c r="BG781" s="28" t="s">
        <v>30</v>
      </c>
      <c r="BH781" s="27">
        <v>1.9509221155311691E-2</v>
      </c>
      <c r="BI781" s="20">
        <f t="shared" si="82"/>
        <v>1.950922115531169E-8</v>
      </c>
      <c r="BJ781" s="43">
        <v>40.411764195280632</v>
      </c>
      <c r="BK781" s="25">
        <f>BP775+((BO775-BP775)/(1+POWER((BI781)/POWER(10,-BQ775),BR775)))</f>
        <v>39.430111124471424</v>
      </c>
      <c r="BL781" s="25">
        <f t="shared" si="83"/>
        <v>-0.98165307080920883</v>
      </c>
      <c r="BM781" s="24">
        <f t="shared" si="84"/>
        <v>0.96364275142914957</v>
      </c>
      <c r="BN781" s="19"/>
      <c r="BO781" s="19"/>
      <c r="BP781" s="19"/>
      <c r="BQ781" s="19"/>
      <c r="BR781" s="19"/>
      <c r="BS781" s="19"/>
      <c r="BT781" s="19"/>
      <c r="BU781" s="23"/>
      <c r="BV781" s="23"/>
      <c r="BW781" s="23"/>
      <c r="BX781" s="23"/>
      <c r="BY781" s="23"/>
      <c r="BZ781" s="23"/>
    </row>
    <row r="782" spans="58:78">
      <c r="BF782" s="19"/>
      <c r="BG782" s="28" t="s">
        <v>30</v>
      </c>
      <c r="BH782" s="27">
        <v>0</v>
      </c>
      <c r="BI782" s="20">
        <f t="shared" si="82"/>
        <v>0</v>
      </c>
      <c r="BJ782" s="43">
        <v>0</v>
      </c>
      <c r="BK782" s="25">
        <f>BP775+((BO775-BP775)/(1+POWER((BI782)/POWER(10,-BQ775),BR775)))</f>
        <v>0.33232825939805366</v>
      </c>
      <c r="BL782" s="25">
        <f t="shared" si="83"/>
        <v>0.33232825939805366</v>
      </c>
      <c r="BM782" s="24">
        <f t="shared" si="84"/>
        <v>0.11044207199454004</v>
      </c>
      <c r="BN782" s="19"/>
      <c r="BO782" s="19"/>
      <c r="BP782" s="19"/>
      <c r="BQ782" s="19"/>
      <c r="BR782" s="19"/>
      <c r="BS782" s="19"/>
      <c r="BT782" s="19"/>
      <c r="BU782" s="23"/>
      <c r="BV782" s="23"/>
      <c r="BW782" s="23"/>
      <c r="BX782" s="23"/>
      <c r="BY782" s="23"/>
      <c r="BZ782" s="23"/>
    </row>
    <row r="783" spans="58:78">
      <c r="BF783" s="19"/>
      <c r="BG783" s="19"/>
      <c r="BH783" s="19"/>
      <c r="BI783" s="19"/>
      <c r="BJ783" s="22"/>
      <c r="BK783" s="19"/>
      <c r="BL783" s="19"/>
      <c r="BM783" s="19"/>
      <c r="BN783" s="19"/>
      <c r="BO783" s="19"/>
      <c r="BP783" s="19"/>
      <c r="BQ783" s="19"/>
      <c r="BR783" s="19"/>
      <c r="BS783" s="19"/>
      <c r="BT783" s="19"/>
      <c r="BU783" s="19"/>
      <c r="BV783" s="19"/>
      <c r="BW783" s="19"/>
      <c r="BX783" s="19"/>
      <c r="BY783" s="19"/>
      <c r="BZ783" s="19"/>
    </row>
    <row r="784" spans="58:78">
      <c r="BF784" s="19"/>
      <c r="BG784" s="19"/>
      <c r="BH784" s="19"/>
      <c r="BI784" s="19"/>
      <c r="BJ784" s="20"/>
      <c r="BK784" s="19"/>
      <c r="BL784" s="19"/>
      <c r="BM784" s="19"/>
      <c r="BN784" s="19"/>
      <c r="BO784" s="19"/>
      <c r="BP784" s="19"/>
      <c r="BQ784" s="19"/>
      <c r="BR784" s="19"/>
      <c r="BS784" s="19"/>
      <c r="BT784" s="19"/>
      <c r="BU784" s="19"/>
      <c r="BV784" s="19"/>
      <c r="BW784" s="19"/>
      <c r="BX784" s="19"/>
      <c r="BY784" s="19"/>
      <c r="BZ784" s="19"/>
    </row>
    <row r="785" spans="58:78">
      <c r="BF785" s="19"/>
      <c r="BG785" s="19"/>
      <c r="BH785" s="19"/>
      <c r="BI785" s="19"/>
      <c r="BJ785" s="20"/>
      <c r="BK785" s="19"/>
      <c r="BL785" s="19"/>
      <c r="BM785" s="19"/>
      <c r="BN785" s="19"/>
      <c r="BO785" s="19"/>
      <c r="BP785" s="19"/>
      <c r="BQ785" s="19"/>
      <c r="BR785" s="19"/>
      <c r="BS785" s="19"/>
      <c r="BT785" s="19"/>
      <c r="BU785" s="19"/>
      <c r="BV785" s="19"/>
      <c r="BW785" s="19"/>
      <c r="BX785" s="19"/>
      <c r="BY785" s="19"/>
      <c r="BZ785" s="19"/>
    </row>
    <row r="786" spans="58:78">
      <c r="BF786" s="19"/>
      <c r="BG786" s="19"/>
      <c r="BH786" s="19"/>
      <c r="BI786" s="19"/>
      <c r="BJ786" s="20"/>
      <c r="BK786" s="19"/>
      <c r="BL786" s="19"/>
      <c r="BM786" s="19"/>
      <c r="BN786" s="19"/>
      <c r="BO786" s="19"/>
      <c r="BP786" s="19"/>
      <c r="BQ786" s="19"/>
      <c r="BR786" s="19"/>
      <c r="BS786" s="19"/>
      <c r="BT786" s="19"/>
      <c r="BU786" s="19"/>
      <c r="BV786" s="19"/>
      <c r="BW786" s="19"/>
      <c r="BX786" s="19"/>
      <c r="BY786" s="19"/>
      <c r="BZ786" s="19"/>
    </row>
    <row r="787" spans="58:78">
      <c r="BF787" s="19"/>
      <c r="BG787" s="19"/>
      <c r="BH787" s="19"/>
      <c r="BI787" s="19"/>
      <c r="BJ787" s="20"/>
      <c r="BK787" s="19"/>
      <c r="BL787" s="19"/>
      <c r="BM787" s="19"/>
      <c r="BN787" s="19"/>
      <c r="BO787" s="19"/>
      <c r="BP787" s="19"/>
      <c r="BQ787" s="19"/>
      <c r="BR787" s="19"/>
      <c r="BS787" s="19"/>
      <c r="BT787" s="19"/>
      <c r="BU787" s="19"/>
      <c r="BV787" s="19"/>
      <c r="BW787" s="19"/>
      <c r="BX787" s="19"/>
      <c r="BY787" s="19"/>
      <c r="BZ787" s="19"/>
    </row>
    <row r="788" spans="58:78">
      <c r="BF788" s="19"/>
      <c r="BG788" s="19"/>
      <c r="BH788" s="19"/>
      <c r="BI788" s="21"/>
      <c r="BJ788" s="20"/>
      <c r="BK788" s="19"/>
      <c r="BL788" s="19"/>
      <c r="BM788" s="19"/>
      <c r="BN788" s="19"/>
      <c r="BO788" s="19"/>
      <c r="BP788" s="19"/>
      <c r="BQ788" s="19"/>
      <c r="BR788" s="19"/>
      <c r="BS788" s="19"/>
      <c r="BT788" s="19"/>
      <c r="BU788" s="19"/>
      <c r="BV788" s="19"/>
      <c r="BW788" s="19"/>
      <c r="BX788" s="19"/>
      <c r="BY788" s="19"/>
      <c r="BZ788" s="19"/>
    </row>
    <row r="789" spans="58:78">
      <c r="BF789" s="19"/>
      <c r="BG789" s="39"/>
      <c r="BH789" s="39"/>
      <c r="BI789" s="39"/>
      <c r="BJ789" s="38" t="s">
        <v>46</v>
      </c>
      <c r="BK789" s="39"/>
      <c r="BL789" s="39"/>
      <c r="BM789" s="39"/>
      <c r="BN789" s="19"/>
      <c r="BO789" s="19"/>
      <c r="BP789" s="19"/>
      <c r="BQ789" s="19"/>
      <c r="BR789" s="19"/>
      <c r="BS789" s="19"/>
      <c r="BT789" s="19"/>
      <c r="BU789" s="19"/>
      <c r="BV789" s="19"/>
      <c r="BW789" s="19"/>
      <c r="BX789" s="19"/>
      <c r="BY789" s="19"/>
      <c r="BZ789" s="19"/>
    </row>
    <row r="790" spans="58:78">
      <c r="BF790" s="40" t="s">
        <v>74</v>
      </c>
      <c r="BG790" s="39" t="s">
        <v>44</v>
      </c>
      <c r="BH790" s="38" t="s">
        <v>43</v>
      </c>
      <c r="BI790" s="38" t="s">
        <v>42</v>
      </c>
      <c r="BJ790" s="38" t="s">
        <v>41</v>
      </c>
      <c r="BK790" s="38" t="s">
        <v>40</v>
      </c>
      <c r="BL790" s="38" t="s">
        <v>39</v>
      </c>
      <c r="BM790" s="38" t="s">
        <v>38</v>
      </c>
      <c r="BN790" s="19"/>
      <c r="BO790" s="19"/>
      <c r="BP790" s="19"/>
      <c r="BQ790" s="19"/>
      <c r="BR790" s="19"/>
      <c r="BS790" s="19"/>
      <c r="BT790" s="20"/>
      <c r="BU790" s="19"/>
      <c r="BV790" s="19"/>
      <c r="BW790" s="19"/>
      <c r="BX790" s="19"/>
      <c r="BY790" s="19"/>
      <c r="BZ790" s="19"/>
    </row>
    <row r="791" spans="58:78">
      <c r="BF791" s="19"/>
      <c r="BG791" s="28" t="s">
        <v>30</v>
      </c>
      <c r="BH791" s="27">
        <v>0.5</v>
      </c>
      <c r="BI791" s="20">
        <f t="shared" ref="BI791:BI800" si="85">+BH791/1000000</f>
        <v>4.9999999999999998E-7</v>
      </c>
      <c r="BJ791" s="43">
        <v>97.666204687600242</v>
      </c>
      <c r="BK791" s="25">
        <f>BP793+((BO793-BP793)/(1+POWER((BI791)/POWER(10,-BQ793),BR793)))</f>
        <v>97.820166602440949</v>
      </c>
      <c r="BL791" s="25">
        <f t="shared" ref="BL791:BL800" si="86">BK791-BJ791</f>
        <v>0.15396191484070698</v>
      </c>
      <c r="BM791" s="24">
        <f t="shared" ref="BM791:BM800" si="87">BL791^2</f>
        <v>2.3704271221417109E-2</v>
      </c>
      <c r="BN791" s="19"/>
      <c r="BO791" s="19"/>
      <c r="BP791" s="19"/>
      <c r="BQ791" s="19"/>
      <c r="BR791" s="19"/>
      <c r="BS791" s="19"/>
      <c r="BT791" s="19"/>
      <c r="BU791" s="23"/>
      <c r="BV791" s="23"/>
      <c r="BW791" s="23"/>
      <c r="BX791" s="23"/>
      <c r="BY791" s="23"/>
      <c r="BZ791" s="23"/>
    </row>
    <row r="792" spans="58:78">
      <c r="BF792" s="19"/>
      <c r="BG792" s="28" t="s">
        <v>30</v>
      </c>
      <c r="BH792" s="27">
        <v>0.33333333333333331</v>
      </c>
      <c r="BI792" s="20">
        <f t="shared" si="85"/>
        <v>3.333333333333333E-7</v>
      </c>
      <c r="BJ792" s="43">
        <v>97.636348917826282</v>
      </c>
      <c r="BK792" s="25">
        <f>BP793+((BO793-BP793)/(1+POWER((BI792)/POWER(10,-BQ793),BR793)))</f>
        <v>97.771409442519527</v>
      </c>
      <c r="BL792" s="25">
        <f t="shared" si="86"/>
        <v>0.13506052469324459</v>
      </c>
      <c r="BM792" s="24">
        <f t="shared" si="87"/>
        <v>1.8241345330414532E-2</v>
      </c>
      <c r="BN792" s="19"/>
      <c r="BO792" s="20" t="s">
        <v>37</v>
      </c>
      <c r="BP792" s="20" t="s">
        <v>36</v>
      </c>
      <c r="BQ792" s="37" t="s">
        <v>35</v>
      </c>
      <c r="BR792" s="20" t="s">
        <v>34</v>
      </c>
      <c r="BS792" s="19"/>
      <c r="BT792" s="19"/>
      <c r="BU792" s="23"/>
      <c r="BV792" s="23"/>
      <c r="BW792" s="23"/>
      <c r="BX792" s="23"/>
      <c r="BY792" s="23"/>
      <c r="BZ792" s="23"/>
    </row>
    <row r="793" spans="58:78">
      <c r="BF793" s="19"/>
      <c r="BG793" s="28" t="s">
        <v>30</v>
      </c>
      <c r="BH793" s="27">
        <v>0.22222222222222221</v>
      </c>
      <c r="BI793" s="20">
        <f t="shared" si="85"/>
        <v>2.2222222222222222E-7</v>
      </c>
      <c r="BJ793" s="43">
        <v>97.48060344051072</v>
      </c>
      <c r="BK793" s="25">
        <f>BP793+((BO793-BP793)/(1+POWER((BI793)/POWER(10,-BQ793),BR793)))</f>
        <v>97.615663886361617</v>
      </c>
      <c r="BL793" s="25">
        <f t="shared" si="86"/>
        <v>0.13506044585089683</v>
      </c>
      <c r="BM793" s="24">
        <f t="shared" si="87"/>
        <v>1.8241324033443033E-2</v>
      </c>
      <c r="BN793" s="19"/>
      <c r="BO793" s="19">
        <v>0.16570325403400279</v>
      </c>
      <c r="BP793" s="36">
        <v>97.84233482574021</v>
      </c>
      <c r="BQ793" s="19">
        <v>7.5709396449297834</v>
      </c>
      <c r="BR793" s="19">
        <v>2.8694649358882605</v>
      </c>
      <c r="BS793" s="19"/>
      <c r="BT793" s="19"/>
      <c r="BU793" s="23"/>
      <c r="BV793" s="23"/>
      <c r="BW793" s="23"/>
      <c r="BX793" s="23"/>
      <c r="BY793" s="23"/>
      <c r="BZ793" s="23"/>
    </row>
    <row r="794" spans="58:78">
      <c r="BF794" s="19"/>
      <c r="BG794" s="28" t="s">
        <v>30</v>
      </c>
      <c r="BH794" s="27">
        <v>0.14814814814814814</v>
      </c>
      <c r="BI794" s="20">
        <f t="shared" si="85"/>
        <v>1.4814814814814815E-7</v>
      </c>
      <c r="BJ794" s="43">
        <v>96.62671625748284</v>
      </c>
      <c r="BK794" s="25">
        <f>BP793+((BO793-BP793)/(1+POWER((BI794)/POWER(10,-BQ793),BR793)))</f>
        <v>97.120444995447968</v>
      </c>
      <c r="BL794" s="25">
        <f t="shared" si="86"/>
        <v>0.49372873796512806</v>
      </c>
      <c r="BM794" s="24">
        <f t="shared" si="87"/>
        <v>0.24376806669263809</v>
      </c>
      <c r="BN794" s="19"/>
      <c r="BO794" s="19"/>
      <c r="BP794" s="19"/>
      <c r="BQ794" s="19"/>
      <c r="BR794" s="19"/>
      <c r="BS794" s="19"/>
      <c r="BT794" s="19"/>
      <c r="BU794" s="23"/>
      <c r="BV794" s="23"/>
      <c r="BW794" s="23"/>
      <c r="BX794" s="23"/>
      <c r="BY794" s="23"/>
      <c r="BZ794" s="23"/>
    </row>
    <row r="795" spans="58:78" ht="15.75" thickBot="1">
      <c r="BF795" s="19"/>
      <c r="BG795" s="28" t="s">
        <v>30</v>
      </c>
      <c r="BH795" s="27">
        <v>9.8765432098765427E-2</v>
      </c>
      <c r="BI795" s="20">
        <f t="shared" si="85"/>
        <v>9.8765432098765421E-8</v>
      </c>
      <c r="BJ795" s="43">
        <v>96.128275361747328</v>
      </c>
      <c r="BK795" s="25">
        <f>BP793+((BO793-BP793)/(1+POWER((BI795)/POWER(10,-BQ793),BR793)))</f>
        <v>95.568542159485901</v>
      </c>
      <c r="BL795" s="25">
        <f t="shared" si="86"/>
        <v>-0.55973320226142675</v>
      </c>
      <c r="BM795" s="24">
        <f t="shared" si="87"/>
        <v>0.31330125771383127</v>
      </c>
      <c r="BN795" s="19"/>
      <c r="BO795" s="35" t="s">
        <v>33</v>
      </c>
      <c r="BP795" s="34">
        <f>SUM(BM791:BM800)</f>
        <v>2.0317848045746474</v>
      </c>
      <c r="BQ795" s="19"/>
      <c r="BR795" s="19"/>
      <c r="BS795" s="19"/>
      <c r="BT795" s="19"/>
      <c r="BU795" s="23"/>
      <c r="BV795" s="23"/>
      <c r="BW795" s="23"/>
      <c r="BX795" s="23"/>
      <c r="BY795" s="23"/>
      <c r="BZ795" s="23"/>
    </row>
    <row r="796" spans="58:78">
      <c r="BF796" s="19"/>
      <c r="BG796" s="28" t="s">
        <v>30</v>
      </c>
      <c r="BH796" s="27">
        <v>6.5843621399176946E-2</v>
      </c>
      <c r="BI796" s="20">
        <f t="shared" si="85"/>
        <v>6.5843621399176948E-8</v>
      </c>
      <c r="BJ796" s="43">
        <v>91.361500790082303</v>
      </c>
      <c r="BK796" s="25">
        <f>BP793+((BO793-BP793)/(1+POWER((BI796)/POWER(10,-BQ793),BR793)))</f>
        <v>90.918639602061376</v>
      </c>
      <c r="BL796" s="25">
        <f t="shared" si="86"/>
        <v>-0.44286118802092744</v>
      </c>
      <c r="BM796" s="24">
        <f t="shared" si="87"/>
        <v>0.19612603185530725</v>
      </c>
      <c r="BN796" s="19"/>
      <c r="BO796" s="19"/>
      <c r="BP796" s="19"/>
      <c r="BQ796" s="19"/>
      <c r="BR796" s="33" t="s">
        <v>32</v>
      </c>
      <c r="BS796" s="19"/>
      <c r="BT796" s="19"/>
      <c r="BU796" s="23"/>
      <c r="BV796" s="23"/>
      <c r="BW796" s="23"/>
      <c r="BX796" s="23"/>
      <c r="BY796" s="23"/>
      <c r="BZ796" s="23"/>
    </row>
    <row r="797" spans="58:78" ht="15.75" thickBot="1">
      <c r="BF797" s="19"/>
      <c r="BG797" s="28" t="s">
        <v>30</v>
      </c>
      <c r="BH797" s="27">
        <v>4.38957475994513E-2</v>
      </c>
      <c r="BI797" s="20">
        <f t="shared" si="85"/>
        <v>4.3895747599451298E-8</v>
      </c>
      <c r="BJ797" s="43">
        <v>78.963081656536872</v>
      </c>
      <c r="BK797" s="25">
        <f>BP793+((BO793-BP793)/(1+POWER((BI797)/POWER(10,-BQ793),BR793)))</f>
        <v>78.670589949833271</v>
      </c>
      <c r="BL797" s="25">
        <f t="shared" si="86"/>
        <v>-0.29249170670360058</v>
      </c>
      <c r="BM797" s="24">
        <f t="shared" si="87"/>
        <v>8.5551398490385108E-2</v>
      </c>
      <c r="BN797" s="19"/>
      <c r="BO797" s="32" t="s">
        <v>31</v>
      </c>
      <c r="BP797" s="31">
        <f>POWER(10,-BQ793)*1000000</f>
        <v>2.685717661118955E-2</v>
      </c>
      <c r="BQ797" s="25">
        <f>ROUND(BR797,2)</f>
        <v>0.03</v>
      </c>
      <c r="BR797" s="30">
        <f>10^((1/BR793)*(LOG(((BO793-BP793)/(50-BP793)-1),10)-BR793*LOG((1/(10^(-BQ793))),10)))*1000000</f>
        <v>2.724170697748856E-2</v>
      </c>
      <c r="BS797" s="19"/>
      <c r="BT797" s="19"/>
      <c r="BU797" s="23"/>
      <c r="BV797" s="23"/>
      <c r="BW797" s="23"/>
      <c r="BX797" s="23"/>
      <c r="BY797" s="23"/>
      <c r="BZ797" s="23"/>
    </row>
    <row r="798" spans="58:78">
      <c r="BF798" s="19"/>
      <c r="BG798" s="28" t="s">
        <v>30</v>
      </c>
      <c r="BH798" s="27">
        <v>2.9263831732967534E-2</v>
      </c>
      <c r="BI798" s="20">
        <f t="shared" si="85"/>
        <v>2.9263831732967536E-8</v>
      </c>
      <c r="BJ798" s="43">
        <v>54.135703043732853</v>
      </c>
      <c r="BK798" s="25">
        <f>BP793+((BO793-BP793)/(1+POWER((BI798)/POWER(10,-BQ793),BR793)))</f>
        <v>54.987163108943001</v>
      </c>
      <c r="BL798" s="25">
        <f t="shared" si="86"/>
        <v>0.85146006521014783</v>
      </c>
      <c r="BM798" s="24">
        <f t="shared" si="87"/>
        <v>0.72498424264766925</v>
      </c>
      <c r="BN798" s="19"/>
      <c r="BO798" s="29"/>
      <c r="BP798" s="25"/>
      <c r="BQ798" s="19"/>
      <c r="BR798" s="19"/>
      <c r="BS798" s="19"/>
      <c r="BT798" s="19"/>
      <c r="BU798" s="23"/>
      <c r="BV798" s="23"/>
      <c r="BW798" s="23"/>
      <c r="BX798" s="23"/>
      <c r="BY798" s="23"/>
      <c r="BZ798" s="23"/>
    </row>
    <row r="799" spans="58:78">
      <c r="BF799" s="19"/>
      <c r="BG799" s="28" t="s">
        <v>30</v>
      </c>
      <c r="BH799" s="27">
        <v>1.9509221155311691E-2</v>
      </c>
      <c r="BI799" s="20">
        <f t="shared" si="85"/>
        <v>1.950922115531169E-8</v>
      </c>
      <c r="BJ799" s="43">
        <v>28.671714245469772</v>
      </c>
      <c r="BK799" s="25">
        <f>BP793+((BO793-BP793)/(1+POWER((BI799)/POWER(10,-BQ793),BR793)))</f>
        <v>28.054940949848046</v>
      </c>
      <c r="BL799" s="25">
        <f t="shared" si="86"/>
        <v>-0.61677329562172645</v>
      </c>
      <c r="BM799" s="24">
        <f t="shared" si="87"/>
        <v>0.38040929819208558</v>
      </c>
      <c r="BN799" s="19"/>
      <c r="BO799" s="19"/>
      <c r="BP799" s="19"/>
      <c r="BQ799" s="19"/>
      <c r="BR799" s="19"/>
      <c r="BS799" s="19"/>
      <c r="BT799" s="19"/>
      <c r="BU799" s="23"/>
      <c r="BV799" s="23"/>
      <c r="BW799" s="23"/>
      <c r="BX799" s="23"/>
      <c r="BY799" s="23"/>
      <c r="BZ799" s="23"/>
    </row>
    <row r="800" spans="58:78">
      <c r="BF800" s="19"/>
      <c r="BG800" s="28" t="s">
        <v>30</v>
      </c>
      <c r="BH800" s="27">
        <v>0</v>
      </c>
      <c r="BI800" s="20">
        <f t="shared" si="85"/>
        <v>0</v>
      </c>
      <c r="BJ800" s="43">
        <v>0</v>
      </c>
      <c r="BK800" s="25">
        <f>BP793+((BO793-BP793)/(1+POWER((BI800)/POWER(10,-BQ793),BR793)))</f>
        <v>0.16570325403399977</v>
      </c>
      <c r="BL800" s="25">
        <f t="shared" si="86"/>
        <v>0.16570325403399977</v>
      </c>
      <c r="BM800" s="24">
        <f t="shared" si="87"/>
        <v>2.7457568397456261E-2</v>
      </c>
      <c r="BN800" s="19"/>
      <c r="BO800" s="19"/>
      <c r="BP800" s="19"/>
      <c r="BQ800" s="19"/>
      <c r="BR800" s="19"/>
      <c r="BS800" s="19"/>
      <c r="BT800" s="19"/>
      <c r="BU800" s="23"/>
      <c r="BV800" s="23"/>
      <c r="BW800" s="23"/>
      <c r="BX800" s="23"/>
      <c r="BY800" s="23"/>
      <c r="BZ800" s="23"/>
    </row>
    <row r="801" spans="58:78">
      <c r="BF801" s="19"/>
      <c r="BG801" s="19"/>
      <c r="BH801" s="19"/>
      <c r="BI801" s="19"/>
      <c r="BJ801" s="22"/>
      <c r="BK801" s="19"/>
      <c r="BL801" s="19"/>
      <c r="BM801" s="19"/>
      <c r="BN801" s="19"/>
      <c r="BO801" s="19"/>
      <c r="BP801" s="19"/>
      <c r="BQ801" s="19"/>
      <c r="BR801" s="19"/>
      <c r="BS801" s="19"/>
      <c r="BT801" s="19"/>
      <c r="BU801" s="19"/>
      <c r="BV801" s="19"/>
      <c r="BW801" s="19"/>
      <c r="BX801" s="19"/>
      <c r="BY801" s="19"/>
      <c r="BZ801" s="19"/>
    </row>
    <row r="802" spans="58:78">
      <c r="BF802" s="19"/>
      <c r="BG802" s="19"/>
      <c r="BH802" s="19"/>
      <c r="BI802" s="19"/>
      <c r="BJ802" s="20"/>
      <c r="BK802" s="19"/>
      <c r="BL802" s="19"/>
      <c r="BM802" s="19"/>
      <c r="BN802" s="19"/>
      <c r="BO802" s="19"/>
      <c r="BP802" s="19"/>
      <c r="BQ802" s="19"/>
      <c r="BR802" s="19"/>
      <c r="BS802" s="19"/>
      <c r="BT802" s="19"/>
      <c r="BU802" s="19"/>
      <c r="BV802" s="19"/>
      <c r="BW802" s="19"/>
      <c r="BX802" s="19"/>
      <c r="BY802" s="19"/>
      <c r="BZ802" s="19"/>
    </row>
    <row r="803" spans="58:78">
      <c r="BF803" s="19"/>
      <c r="BG803" s="19"/>
      <c r="BH803" s="19"/>
      <c r="BI803" s="19"/>
      <c r="BJ803" s="20"/>
      <c r="BK803" s="19"/>
      <c r="BL803" s="19"/>
      <c r="BM803" s="19"/>
      <c r="BN803" s="19"/>
      <c r="BO803" s="19"/>
      <c r="BP803" s="19"/>
      <c r="BQ803" s="19"/>
      <c r="BR803" s="19"/>
      <c r="BS803" s="19"/>
      <c r="BT803" s="19"/>
      <c r="BU803" s="19"/>
      <c r="BV803" s="19"/>
      <c r="BW803" s="19"/>
      <c r="BX803" s="19"/>
      <c r="BY803" s="19"/>
      <c r="BZ803" s="19"/>
    </row>
    <row r="804" spans="58:78">
      <c r="BF804" s="19"/>
      <c r="BG804" s="19"/>
      <c r="BH804" s="19"/>
      <c r="BI804" s="19"/>
      <c r="BJ804" s="20"/>
      <c r="BK804" s="19"/>
      <c r="BL804" s="19"/>
      <c r="BM804" s="19"/>
      <c r="BN804" s="19"/>
      <c r="BO804" s="19"/>
      <c r="BP804" s="19"/>
      <c r="BQ804" s="19"/>
      <c r="BR804" s="19"/>
      <c r="BS804" s="19"/>
      <c r="BT804" s="19"/>
      <c r="BU804" s="19"/>
      <c r="BV804" s="19"/>
      <c r="BW804" s="19"/>
      <c r="BX804" s="19"/>
      <c r="BY804" s="19"/>
      <c r="BZ804" s="19"/>
    </row>
    <row r="805" spans="58:78">
      <c r="BF805" s="19"/>
      <c r="BG805" s="19"/>
      <c r="BH805" s="19"/>
      <c r="BI805" s="19"/>
      <c r="BJ805" s="20"/>
      <c r="BK805" s="19"/>
      <c r="BL805" s="19"/>
      <c r="BM805" s="19"/>
      <c r="BN805" s="19"/>
      <c r="BO805" s="19"/>
      <c r="BP805" s="19"/>
      <c r="BQ805" s="19"/>
      <c r="BR805" s="19"/>
      <c r="BS805" s="19"/>
      <c r="BT805" s="19"/>
      <c r="BU805" s="19"/>
      <c r="BV805" s="19"/>
      <c r="BW805" s="19"/>
      <c r="BX805" s="19"/>
      <c r="BY805" s="19"/>
      <c r="BZ805" s="19"/>
    </row>
    <row r="806" spans="58:78">
      <c r="BF806" s="19"/>
      <c r="BG806" s="19"/>
      <c r="BH806" s="19"/>
      <c r="BI806" s="21"/>
      <c r="BJ806" s="20"/>
      <c r="BK806" s="19"/>
      <c r="BL806" s="19"/>
      <c r="BM806" s="19"/>
      <c r="BN806" s="19"/>
      <c r="BO806" s="19"/>
      <c r="BP806" s="19"/>
      <c r="BQ806" s="19"/>
      <c r="BR806" s="19"/>
      <c r="BS806" s="19"/>
      <c r="BT806" s="19"/>
      <c r="BU806" s="19"/>
      <c r="BV806" s="19"/>
      <c r="BW806" s="19"/>
      <c r="BX806" s="19"/>
      <c r="BY806" s="19"/>
      <c r="BZ806" s="19"/>
    </row>
    <row r="807" spans="58:78">
      <c r="BF807" s="19"/>
      <c r="BG807" s="39"/>
      <c r="BH807" s="39"/>
      <c r="BI807" s="39"/>
      <c r="BJ807" s="38" t="s">
        <v>46</v>
      </c>
      <c r="BK807" s="39"/>
      <c r="BL807" s="39"/>
      <c r="BM807" s="39"/>
      <c r="BN807" s="19"/>
      <c r="BO807" s="19"/>
      <c r="BP807" s="19"/>
      <c r="BQ807" s="19"/>
      <c r="BR807" s="19"/>
      <c r="BS807" s="19"/>
      <c r="BT807" s="19"/>
      <c r="BU807" s="19"/>
      <c r="BV807" s="19"/>
      <c r="BW807" s="19"/>
      <c r="BX807" s="19"/>
      <c r="BY807" s="19"/>
      <c r="BZ807" s="19"/>
    </row>
    <row r="808" spans="58:78">
      <c r="BF808" s="40" t="s">
        <v>73</v>
      </c>
      <c r="BG808" s="39" t="s">
        <v>44</v>
      </c>
      <c r="BH808" s="38" t="s">
        <v>43</v>
      </c>
      <c r="BI808" s="38" t="s">
        <v>42</v>
      </c>
      <c r="BJ808" s="38" t="s">
        <v>41</v>
      </c>
      <c r="BK808" s="38" t="s">
        <v>40</v>
      </c>
      <c r="BL808" s="38" t="s">
        <v>39</v>
      </c>
      <c r="BM808" s="38" t="s">
        <v>38</v>
      </c>
      <c r="BN808" s="19"/>
      <c r="BO808" s="19"/>
      <c r="BP808" s="19"/>
      <c r="BQ808" s="19"/>
      <c r="BR808" s="19"/>
      <c r="BS808" s="19"/>
      <c r="BT808" s="20"/>
      <c r="BU808" s="19"/>
      <c r="BV808" s="19"/>
      <c r="BW808" s="19"/>
      <c r="BX808" s="19"/>
      <c r="BY808" s="19"/>
      <c r="BZ808" s="19"/>
    </row>
    <row r="809" spans="58:78">
      <c r="BF809" s="19"/>
      <c r="BG809" s="28" t="s">
        <v>30</v>
      </c>
      <c r="BH809" s="27">
        <v>0.5</v>
      </c>
      <c r="BI809" s="20">
        <f t="shared" ref="BI809:BI818" si="88">+BH809/1000000</f>
        <v>4.9999999999999998E-7</v>
      </c>
      <c r="BJ809" s="43">
        <v>94.053619542117417</v>
      </c>
      <c r="BK809" s="25">
        <f>BP811+((BO811-BP811)/(1+POWER((BI809)/POWER(10,-BQ811),BR811)))</f>
        <v>94.458449226106168</v>
      </c>
      <c r="BL809" s="25">
        <f t="shared" ref="BL809:BL818" si="89">BK809-BJ809</f>
        <v>0.4048296839887513</v>
      </c>
      <c r="BM809" s="24">
        <f t="shared" ref="BM809:BM818" si="90">BL809^2</f>
        <v>0.16388707303843225</v>
      </c>
      <c r="BN809" s="19"/>
      <c r="BO809" s="19"/>
      <c r="BP809" s="19"/>
      <c r="BQ809" s="19"/>
      <c r="BR809" s="19"/>
      <c r="BS809" s="19"/>
      <c r="BT809" s="19"/>
      <c r="BU809" s="23"/>
      <c r="BV809" s="23"/>
      <c r="BW809" s="23"/>
      <c r="BX809" s="23"/>
      <c r="BY809" s="23"/>
      <c r="BZ809" s="23"/>
    </row>
    <row r="810" spans="58:78">
      <c r="BF810" s="19"/>
      <c r="BG810" s="28" t="s">
        <v>30</v>
      </c>
      <c r="BH810" s="27">
        <v>0.33333333333333331</v>
      </c>
      <c r="BI810" s="20">
        <f t="shared" si="88"/>
        <v>3.333333333333333E-7</v>
      </c>
      <c r="BJ810" s="43">
        <v>93.770919569533689</v>
      </c>
      <c r="BK810" s="25">
        <f>BP811+((BO811-BP811)/(1+POWER((BI810)/POWER(10,-BQ811),BR811)))</f>
        <v>93.99079415703747</v>
      </c>
      <c r="BL810" s="25">
        <f t="shared" si="89"/>
        <v>0.21987458750378153</v>
      </c>
      <c r="BM810" s="24">
        <f t="shared" si="90"/>
        <v>4.8344834229958077E-2</v>
      </c>
      <c r="BN810" s="19"/>
      <c r="BO810" s="20" t="s">
        <v>37</v>
      </c>
      <c r="BP810" s="20" t="s">
        <v>36</v>
      </c>
      <c r="BQ810" s="37" t="s">
        <v>35</v>
      </c>
      <c r="BR810" s="20" t="s">
        <v>34</v>
      </c>
      <c r="BS810" s="19"/>
      <c r="BT810" s="19"/>
      <c r="BU810" s="23"/>
      <c r="BV810" s="23"/>
      <c r="BW810" s="23"/>
      <c r="BX810" s="23"/>
      <c r="BY810" s="23"/>
      <c r="BZ810" s="23"/>
    </row>
    <row r="811" spans="58:78">
      <c r="BF811" s="19"/>
      <c r="BG811" s="28" t="s">
        <v>30</v>
      </c>
      <c r="BH811" s="27">
        <v>0.22222222222222221</v>
      </c>
      <c r="BI811" s="20">
        <f t="shared" si="88"/>
        <v>2.2222222222222222E-7</v>
      </c>
      <c r="BJ811" s="43">
        <v>93.129569940433981</v>
      </c>
      <c r="BK811" s="25">
        <f>BP811+((BO811-BP811)/(1+POWER((BI811)/POWER(10,-BQ811),BR811)))</f>
        <v>93.131270537366689</v>
      </c>
      <c r="BL811" s="25">
        <f t="shared" si="89"/>
        <v>1.7005969327072989E-3</v>
      </c>
      <c r="BM811" s="24">
        <f t="shared" si="90"/>
        <v>2.8920299275334735E-6</v>
      </c>
      <c r="BN811" s="19"/>
      <c r="BO811" s="19">
        <v>0.11518085502134309</v>
      </c>
      <c r="BP811" s="36">
        <v>95.005460770685261</v>
      </c>
      <c r="BQ811" s="19">
        <v>7.7571767190385454</v>
      </c>
      <c r="BR811" s="19">
        <v>1.5360501723932145</v>
      </c>
      <c r="BS811" s="19"/>
      <c r="BT811" s="19"/>
      <c r="BU811" s="23"/>
      <c r="BV811" s="23"/>
      <c r="BW811" s="23"/>
      <c r="BX811" s="23"/>
      <c r="BY811" s="23"/>
      <c r="BZ811" s="23"/>
    </row>
    <row r="812" spans="58:78">
      <c r="BF812" s="19"/>
      <c r="BG812" s="28" t="s">
        <v>30</v>
      </c>
      <c r="BH812" s="27">
        <v>0.14814814814814814</v>
      </c>
      <c r="BI812" s="20">
        <f t="shared" si="88"/>
        <v>1.4814814814814815E-7</v>
      </c>
      <c r="BJ812" s="43">
        <v>91.615123670029263</v>
      </c>
      <c r="BK812" s="25">
        <f>BP811+((BO811-BP811)/(1+POWER((BI812)/POWER(10,-BQ811),BR811)))</f>
        <v>91.570288157955218</v>
      </c>
      <c r="BL812" s="25">
        <f t="shared" si="89"/>
        <v>-4.4835512074044459E-2</v>
      </c>
      <c r="BM812" s="24">
        <f t="shared" si="90"/>
        <v>2.0102231429417867E-3</v>
      </c>
      <c r="BN812" s="19"/>
      <c r="BO812" s="19"/>
      <c r="BP812" s="19"/>
      <c r="BQ812" s="19"/>
      <c r="BR812" s="19"/>
      <c r="BS812" s="19"/>
      <c r="BT812" s="19"/>
      <c r="BU812" s="23"/>
      <c r="BV812" s="23"/>
      <c r="BW812" s="23"/>
      <c r="BX812" s="23"/>
      <c r="BY812" s="23"/>
      <c r="BZ812" s="23"/>
    </row>
    <row r="813" spans="58:78" ht="15.75" thickBot="1">
      <c r="BF813" s="19"/>
      <c r="BG813" s="28" t="s">
        <v>30</v>
      </c>
      <c r="BH813" s="27">
        <v>9.8765432098765427E-2</v>
      </c>
      <c r="BI813" s="20">
        <f t="shared" si="88"/>
        <v>9.8765432098765421E-8</v>
      </c>
      <c r="BJ813" s="43">
        <v>89.825930649987058</v>
      </c>
      <c r="BK813" s="25">
        <f>BP811+((BO811-BP811)/(1+POWER((BI813)/POWER(10,-BQ811),BR811)))</f>
        <v>88.795981049861325</v>
      </c>
      <c r="BL813" s="25">
        <f t="shared" si="89"/>
        <v>-1.0299496001257324</v>
      </c>
      <c r="BM813" s="24">
        <f t="shared" si="90"/>
        <v>1.0607961787991562</v>
      </c>
      <c r="BN813" s="19"/>
      <c r="BO813" s="35" t="s">
        <v>33</v>
      </c>
      <c r="BP813" s="34">
        <f>SUM(BM809:BM818)</f>
        <v>3.029497811475979</v>
      </c>
      <c r="BQ813" s="19"/>
      <c r="BR813" s="19"/>
      <c r="BS813" s="19"/>
      <c r="BT813" s="19"/>
      <c r="BU813" s="23"/>
      <c r="BV813" s="23"/>
      <c r="BW813" s="23"/>
      <c r="BX813" s="23"/>
      <c r="BY813" s="23"/>
      <c r="BZ813" s="23"/>
    </row>
    <row r="814" spans="58:78">
      <c r="BF814" s="19"/>
      <c r="BG814" s="28" t="s">
        <v>30</v>
      </c>
      <c r="BH814" s="27">
        <v>6.5843621399176946E-2</v>
      </c>
      <c r="BI814" s="20">
        <f t="shared" si="88"/>
        <v>6.5843621399176948E-8</v>
      </c>
      <c r="BJ814" s="43">
        <v>83.998821177131674</v>
      </c>
      <c r="BK814" s="25">
        <f>BP811+((BO811-BP811)/(1+POWER((BI814)/POWER(10,-BQ811),BR811)))</f>
        <v>84.049506202703739</v>
      </c>
      <c r="BL814" s="25">
        <f t="shared" si="89"/>
        <v>5.0685025572065001E-2</v>
      </c>
      <c r="BM814" s="24">
        <f t="shared" si="90"/>
        <v>2.5689718172408832E-3</v>
      </c>
      <c r="BN814" s="19"/>
      <c r="BO814" s="19"/>
      <c r="BP814" s="19"/>
      <c r="BQ814" s="19"/>
      <c r="BR814" s="33" t="s">
        <v>32</v>
      </c>
      <c r="BS814" s="19"/>
      <c r="BT814" s="19"/>
      <c r="BU814" s="23"/>
      <c r="BV814" s="23"/>
      <c r="BW814" s="23"/>
      <c r="BX814" s="23"/>
      <c r="BY814" s="23"/>
      <c r="BZ814" s="23"/>
    </row>
    <row r="815" spans="58:78" ht="15.75" thickBot="1">
      <c r="BF815" s="19"/>
      <c r="BG815" s="28" t="s">
        <v>30</v>
      </c>
      <c r="BH815" s="27">
        <v>4.38957475994513E-2</v>
      </c>
      <c r="BI815" s="20">
        <f t="shared" si="88"/>
        <v>4.3895747599451298E-8</v>
      </c>
      <c r="BJ815" s="43">
        <v>76.569538724690915</v>
      </c>
      <c r="BK815" s="25">
        <f>BP811+((BO811-BP811)/(1+POWER((BI815)/POWER(10,-BQ811),BR811)))</f>
        <v>76.434646434712292</v>
      </c>
      <c r="BL815" s="25">
        <f t="shared" si="89"/>
        <v>-0.13489228997862313</v>
      </c>
      <c r="BM815" s="24">
        <f t="shared" si="90"/>
        <v>1.8195929895676949E-2</v>
      </c>
      <c r="BN815" s="19"/>
      <c r="BO815" s="32" t="s">
        <v>31</v>
      </c>
      <c r="BP815" s="31">
        <f>POWER(10,-BQ811)*1000000</f>
        <v>1.7491348022639117E-2</v>
      </c>
      <c r="BQ815" s="25">
        <f>ROUND(BR815,2)</f>
        <v>0.02</v>
      </c>
      <c r="BR815" s="30">
        <f>10^((1/BR811)*(LOG(((BO811-BP811)/(50-BP811)-1),10)-BR811*LOG((1/(10^(-BQ811))),10)))*1000000</f>
        <v>1.8703632878847194E-2</v>
      </c>
      <c r="BS815" s="19"/>
      <c r="BT815" s="19"/>
      <c r="BU815" s="23"/>
      <c r="BV815" s="23"/>
      <c r="BW815" s="23"/>
      <c r="BX815" s="23"/>
      <c r="BY815" s="23"/>
      <c r="BZ815" s="23"/>
    </row>
    <row r="816" spans="58:78">
      <c r="BF816" s="19"/>
      <c r="BG816" s="28" t="s">
        <v>30</v>
      </c>
      <c r="BH816" s="27">
        <v>2.9263831732967534E-2</v>
      </c>
      <c r="BI816" s="20">
        <f t="shared" si="88"/>
        <v>2.9263831732967536E-8</v>
      </c>
      <c r="BJ816" s="43">
        <v>64.248024386325326</v>
      </c>
      <c r="BK816" s="25">
        <f>BP811+((BO811-BP811)/(1+POWER((BI816)/POWER(10,-BQ811),BR811)))</f>
        <v>65.394323938932502</v>
      </c>
      <c r="BL816" s="25">
        <f t="shared" si="89"/>
        <v>1.1462995526071751</v>
      </c>
      <c r="BM816" s="24">
        <f t="shared" si="90"/>
        <v>1.3140026643074099</v>
      </c>
      <c r="BN816" s="19"/>
      <c r="BO816" s="29"/>
      <c r="BP816" s="25"/>
      <c r="BQ816" s="19"/>
      <c r="BR816" s="19"/>
      <c r="BS816" s="19"/>
      <c r="BT816" s="19"/>
      <c r="BU816" s="23"/>
      <c r="BV816" s="23"/>
      <c r="BW816" s="23"/>
      <c r="BX816" s="23"/>
      <c r="BY816" s="23"/>
      <c r="BZ816" s="23"/>
    </row>
    <row r="817" spans="58:78">
      <c r="BF817" s="19"/>
      <c r="BG817" s="28" t="s">
        <v>30</v>
      </c>
      <c r="BH817" s="27">
        <v>1.9509221155311691E-2</v>
      </c>
      <c r="BI817" s="20">
        <f t="shared" si="88"/>
        <v>1.950922115531169E-8</v>
      </c>
      <c r="BJ817" s="43">
        <v>52.166983063528626</v>
      </c>
      <c r="BK817" s="25">
        <f>BP811+((BO811-BP811)/(1+POWER((BI817)/POWER(10,-BQ811),BR811)))</f>
        <v>51.529470385339565</v>
      </c>
      <c r="BL817" s="25">
        <f t="shared" si="89"/>
        <v>-0.63751267818906143</v>
      </c>
      <c r="BM817" s="24">
        <f t="shared" si="90"/>
        <v>0.40642241485178981</v>
      </c>
      <c r="BN817" s="19"/>
      <c r="BO817" s="19"/>
      <c r="BP817" s="19"/>
      <c r="BQ817" s="19"/>
      <c r="BR817" s="19"/>
      <c r="BS817" s="19"/>
      <c r="BT817" s="19"/>
      <c r="BU817" s="23"/>
      <c r="BV817" s="23"/>
      <c r="BW817" s="23"/>
      <c r="BX817" s="23"/>
      <c r="BY817" s="23"/>
      <c r="BZ817" s="23"/>
    </row>
    <row r="818" spans="58:78">
      <c r="BF818" s="19"/>
      <c r="BG818" s="28" t="s">
        <v>30</v>
      </c>
      <c r="BH818" s="27">
        <v>0</v>
      </c>
      <c r="BI818" s="20">
        <f t="shared" si="88"/>
        <v>0</v>
      </c>
      <c r="BJ818" s="43">
        <v>0</v>
      </c>
      <c r="BK818" s="25">
        <f>BP811+((BO811-BP811)/(1+POWER((BI818)/POWER(10,-BQ811),BR811)))</f>
        <v>0.11518085502133601</v>
      </c>
      <c r="BL818" s="25">
        <f t="shared" si="89"/>
        <v>0.11518085502133601</v>
      </c>
      <c r="BM818" s="24">
        <f t="shared" si="90"/>
        <v>1.3266629363446025E-2</v>
      </c>
      <c r="BN818" s="19"/>
      <c r="BO818" s="19"/>
      <c r="BP818" s="19"/>
      <c r="BQ818" s="19"/>
      <c r="BR818" s="19"/>
      <c r="BS818" s="19"/>
      <c r="BT818" s="19"/>
      <c r="BU818" s="23"/>
      <c r="BV818" s="23"/>
      <c r="BW818" s="23"/>
      <c r="BX818" s="23"/>
      <c r="BY818" s="23"/>
      <c r="BZ818" s="23"/>
    </row>
    <row r="819" spans="58:78">
      <c r="BF819" s="19"/>
      <c r="BG819" s="19"/>
      <c r="BH819" s="19"/>
      <c r="BI819" s="19"/>
      <c r="BJ819" s="22"/>
      <c r="BK819" s="19"/>
      <c r="BL819" s="19"/>
      <c r="BM819" s="19"/>
      <c r="BN819" s="19"/>
      <c r="BO819" s="19"/>
      <c r="BP819" s="19"/>
      <c r="BQ819" s="19"/>
      <c r="BR819" s="19"/>
      <c r="BS819" s="19"/>
      <c r="BT819" s="19"/>
      <c r="BU819" s="19"/>
      <c r="BV819" s="19"/>
      <c r="BW819" s="19"/>
      <c r="BX819" s="19"/>
      <c r="BY819" s="19"/>
      <c r="BZ819" s="19"/>
    </row>
    <row r="820" spans="58:78">
      <c r="BF820" s="19"/>
      <c r="BG820" s="19"/>
      <c r="BH820" s="19"/>
      <c r="BI820" s="19"/>
      <c r="BJ820" s="20"/>
      <c r="BK820" s="19"/>
      <c r="BL820" s="19"/>
      <c r="BM820" s="19"/>
      <c r="BN820" s="19"/>
      <c r="BO820" s="19"/>
      <c r="BP820" s="19"/>
      <c r="BQ820" s="19"/>
      <c r="BR820" s="19"/>
      <c r="BS820" s="19"/>
      <c r="BT820" s="19"/>
      <c r="BU820" s="19"/>
      <c r="BV820" s="19"/>
      <c r="BW820" s="19"/>
      <c r="BX820" s="19"/>
      <c r="BY820" s="19"/>
      <c r="BZ820" s="19"/>
    </row>
    <row r="821" spans="58:78">
      <c r="BF821" s="19"/>
      <c r="BG821" s="19"/>
      <c r="BH821" s="19"/>
      <c r="BI821" s="19"/>
      <c r="BJ821" s="20"/>
      <c r="BK821" s="19"/>
      <c r="BL821" s="19"/>
      <c r="BM821" s="19"/>
      <c r="BN821" s="19"/>
      <c r="BO821" s="19"/>
      <c r="BP821" s="19"/>
      <c r="BQ821" s="19"/>
      <c r="BR821" s="19"/>
      <c r="BS821" s="19"/>
      <c r="BT821" s="19"/>
      <c r="BU821" s="19"/>
      <c r="BV821" s="19"/>
      <c r="BW821" s="19"/>
      <c r="BX821" s="19"/>
      <c r="BY821" s="19"/>
      <c r="BZ821" s="19"/>
    </row>
    <row r="822" spans="58:78">
      <c r="BF822" s="19"/>
      <c r="BG822" s="19"/>
      <c r="BH822" s="19"/>
      <c r="BI822" s="19"/>
      <c r="BJ822" s="20"/>
      <c r="BK822" s="19"/>
      <c r="BL822" s="19"/>
      <c r="BM822" s="19"/>
      <c r="BN822" s="19"/>
      <c r="BO822" s="19"/>
      <c r="BP822" s="19"/>
      <c r="BQ822" s="19"/>
      <c r="BR822" s="19"/>
      <c r="BS822" s="19"/>
      <c r="BT822" s="19"/>
      <c r="BU822" s="19"/>
      <c r="BV822" s="19"/>
      <c r="BW822" s="19"/>
      <c r="BX822" s="19"/>
      <c r="BY822" s="19"/>
      <c r="BZ822" s="19"/>
    </row>
    <row r="823" spans="58:78">
      <c r="BF823" s="19"/>
      <c r="BG823" s="19"/>
      <c r="BH823" s="19"/>
      <c r="BI823" s="19"/>
      <c r="BJ823" s="20"/>
      <c r="BK823" s="19"/>
      <c r="BL823" s="19"/>
      <c r="BM823" s="19"/>
      <c r="BN823" s="19"/>
      <c r="BO823" s="19"/>
      <c r="BP823" s="19"/>
      <c r="BQ823" s="19"/>
      <c r="BR823" s="19"/>
      <c r="BS823" s="19"/>
      <c r="BT823" s="19"/>
      <c r="BU823" s="19"/>
      <c r="BV823" s="19"/>
      <c r="BW823" s="19"/>
      <c r="BX823" s="19"/>
      <c r="BY823" s="19"/>
      <c r="BZ823" s="19"/>
    </row>
    <row r="824" spans="58:78">
      <c r="BF824" s="19"/>
      <c r="BG824" s="19"/>
      <c r="BH824" s="19"/>
      <c r="BI824" s="21"/>
      <c r="BJ824" s="20"/>
      <c r="BK824" s="19"/>
      <c r="BL824" s="19"/>
      <c r="BM824" s="19"/>
      <c r="BN824" s="19"/>
      <c r="BO824" s="19"/>
      <c r="BP824" s="19"/>
      <c r="BQ824" s="19"/>
      <c r="BR824" s="19"/>
      <c r="BS824" s="19"/>
      <c r="BT824" s="19"/>
      <c r="BU824" s="19"/>
      <c r="BV824" s="19"/>
      <c r="BW824" s="19"/>
      <c r="BX824" s="19"/>
      <c r="BY824" s="19"/>
      <c r="BZ824" s="19"/>
    </row>
    <row r="825" spans="58:78">
      <c r="BF825" s="19"/>
      <c r="BG825" s="39"/>
      <c r="BH825" s="39"/>
      <c r="BI825" s="39"/>
      <c r="BJ825" s="38" t="s">
        <v>46</v>
      </c>
      <c r="BK825" s="39"/>
      <c r="BL825" s="39"/>
      <c r="BM825" s="39"/>
      <c r="BN825" s="19"/>
      <c r="BO825" s="19"/>
      <c r="BP825" s="19"/>
      <c r="BQ825" s="19"/>
      <c r="BR825" s="19"/>
      <c r="BS825" s="19"/>
      <c r="BT825" s="19"/>
      <c r="BU825" s="19"/>
      <c r="BV825" s="19"/>
      <c r="BW825" s="19"/>
      <c r="BX825" s="19"/>
      <c r="BY825" s="19"/>
      <c r="BZ825" s="19"/>
    </row>
    <row r="826" spans="58:78">
      <c r="BF826" s="40" t="s">
        <v>72</v>
      </c>
      <c r="BG826" s="39" t="s">
        <v>44</v>
      </c>
      <c r="BH826" s="38" t="s">
        <v>43</v>
      </c>
      <c r="BI826" s="38" t="s">
        <v>42</v>
      </c>
      <c r="BJ826" s="38" t="s">
        <v>41</v>
      </c>
      <c r="BK826" s="38" t="s">
        <v>40</v>
      </c>
      <c r="BL826" s="38" t="s">
        <v>39</v>
      </c>
      <c r="BM826" s="38" t="s">
        <v>38</v>
      </c>
      <c r="BN826" s="19"/>
      <c r="BO826" s="19"/>
      <c r="BP826" s="19"/>
      <c r="BQ826" s="19"/>
      <c r="BR826" s="19"/>
      <c r="BS826" s="19"/>
      <c r="BT826" s="20"/>
      <c r="BU826" s="19"/>
      <c r="BV826" s="19"/>
      <c r="BW826" s="19"/>
      <c r="BX826" s="19"/>
      <c r="BY826" s="19"/>
      <c r="BZ826" s="19"/>
    </row>
    <row r="827" spans="58:78">
      <c r="BF827" s="19"/>
      <c r="BG827" s="28" t="s">
        <v>30</v>
      </c>
      <c r="BH827" s="27">
        <v>0.5</v>
      </c>
      <c r="BI827" s="20">
        <f t="shared" ref="BI827:BI836" si="91">+BH827/1000000</f>
        <v>4.9999999999999998E-7</v>
      </c>
      <c r="BJ827" s="43">
        <v>97.562885714424311</v>
      </c>
      <c r="BK827" s="25">
        <f>BP829+((BO829-BP829)/(1+POWER((BI827)/POWER(10,-BQ829),BR829)))</f>
        <v>98.50506353632008</v>
      </c>
      <c r="BL827" s="25">
        <f t="shared" ref="BL827:BL836" si="92">BK827-BJ827</f>
        <v>0.94217782189576837</v>
      </c>
      <c r="BM827" s="24">
        <f t="shared" ref="BM827:BM836" si="93">BL827^2</f>
        <v>0.88769904807225419</v>
      </c>
      <c r="BN827" s="19"/>
      <c r="BO827" s="19"/>
      <c r="BP827" s="19"/>
      <c r="BQ827" s="19"/>
      <c r="BR827" s="19"/>
      <c r="BS827" s="19"/>
      <c r="BT827" s="19"/>
      <c r="BU827" s="23"/>
      <c r="BV827" s="23"/>
      <c r="BW827" s="23"/>
      <c r="BX827" s="23"/>
      <c r="BY827" s="23"/>
      <c r="BZ827" s="23"/>
    </row>
    <row r="828" spans="58:78">
      <c r="BF828" s="19"/>
      <c r="BG828" s="28" t="s">
        <v>30</v>
      </c>
      <c r="BH828" s="27">
        <v>0.33333333333333331</v>
      </c>
      <c r="BI828" s="20">
        <f t="shared" si="91"/>
        <v>3.333333333333333E-7</v>
      </c>
      <c r="BJ828" s="43">
        <v>97.400340842457439</v>
      </c>
      <c r="BK828" s="25">
        <f>BP829+((BO829-BP829)/(1+POWER((BI828)/POWER(10,-BQ829),BR829)))</f>
        <v>98.238545620664652</v>
      </c>
      <c r="BL828" s="25">
        <f t="shared" si="92"/>
        <v>0.83820477820721351</v>
      </c>
      <c r="BM828" s="24">
        <f t="shared" si="93"/>
        <v>0.70258725020940394</v>
      </c>
      <c r="BN828" s="19"/>
      <c r="BO828" s="20" t="s">
        <v>37</v>
      </c>
      <c r="BP828" s="20" t="s">
        <v>36</v>
      </c>
      <c r="BQ828" s="37" t="s">
        <v>35</v>
      </c>
      <c r="BR828" s="20" t="s">
        <v>34</v>
      </c>
      <c r="BS828" s="19"/>
      <c r="BT828" s="19"/>
      <c r="BU828" s="23"/>
      <c r="BV828" s="23"/>
      <c r="BW828" s="23"/>
      <c r="BX828" s="23"/>
      <c r="BY828" s="23"/>
      <c r="BZ828" s="23"/>
    </row>
    <row r="829" spans="58:78">
      <c r="BF829" s="19"/>
      <c r="BG829" s="28" t="s">
        <v>30</v>
      </c>
      <c r="BH829" s="27">
        <v>0.22222222222222221</v>
      </c>
      <c r="BI829" s="20">
        <f t="shared" si="91"/>
        <v>2.2222222222222222E-7</v>
      </c>
      <c r="BJ829" s="43">
        <v>96.957068255497347</v>
      </c>
      <c r="BK829" s="25">
        <f>BP829+((BO829-BP829)/(1+POWER((BI829)/POWER(10,-BQ829),BR829)))</f>
        <v>97.569360662040012</v>
      </c>
      <c r="BL829" s="25">
        <f t="shared" si="92"/>
        <v>0.61229240654266448</v>
      </c>
      <c r="BM829" s="24">
        <f t="shared" si="93"/>
        <v>0.37490199110980754</v>
      </c>
      <c r="BN829" s="19"/>
      <c r="BO829" s="19">
        <v>0.85133420638017065</v>
      </c>
      <c r="BP829" s="36">
        <v>98.679461542137275</v>
      </c>
      <c r="BQ829" s="19">
        <v>7.4988599961731772</v>
      </c>
      <c r="BR829" s="19">
        <v>2.2942715724035918</v>
      </c>
      <c r="BS829" s="19"/>
      <c r="BT829" s="19"/>
      <c r="BU829" s="23"/>
      <c r="BV829" s="23"/>
      <c r="BW829" s="23"/>
      <c r="BX829" s="23"/>
      <c r="BY829" s="23"/>
      <c r="BZ829" s="23"/>
    </row>
    <row r="830" spans="58:78">
      <c r="BF830" s="19"/>
      <c r="BG830" s="28" t="s">
        <v>30</v>
      </c>
      <c r="BH830" s="27">
        <v>0.14814814814814814</v>
      </c>
      <c r="BI830" s="20">
        <f t="shared" si="91"/>
        <v>1.4814814814814815E-7</v>
      </c>
      <c r="BJ830" s="43">
        <v>96.259174312021614</v>
      </c>
      <c r="BK830" s="25">
        <f>BP829+((BO829-BP829)/(1+POWER((BI830)/POWER(10,-BQ829),BR829)))</f>
        <v>95.913390098373526</v>
      </c>
      <c r="BL830" s="25">
        <f t="shared" si="92"/>
        <v>-0.34578421364808776</v>
      </c>
      <c r="BM830" s="24">
        <f t="shared" si="93"/>
        <v>0.1195667224082264</v>
      </c>
      <c r="BN830" s="19"/>
      <c r="BO830" s="19"/>
      <c r="BP830" s="19"/>
      <c r="BQ830" s="19"/>
      <c r="BR830" s="19"/>
      <c r="BS830" s="19"/>
      <c r="BT830" s="19"/>
      <c r="BU830" s="23"/>
      <c r="BV830" s="23"/>
      <c r="BW830" s="23"/>
      <c r="BX830" s="23"/>
      <c r="BY830" s="23"/>
      <c r="BZ830" s="23"/>
    </row>
    <row r="831" spans="58:78" ht="15.75" thickBot="1">
      <c r="BF831" s="19"/>
      <c r="BG831" s="28" t="s">
        <v>30</v>
      </c>
      <c r="BH831" s="27">
        <v>9.8765432098765427E-2</v>
      </c>
      <c r="BI831" s="20">
        <f t="shared" si="91"/>
        <v>9.8765432098765421E-8</v>
      </c>
      <c r="BJ831" s="43">
        <v>94.396149865185834</v>
      </c>
      <c r="BK831" s="25">
        <f>BP829+((BO829-BP829)/(1+POWER((BI831)/POWER(10,-BQ829),BR829)))</f>
        <v>91.958810051055806</v>
      </c>
      <c r="BL831" s="25">
        <f t="shared" si="92"/>
        <v>-2.4373398141300271</v>
      </c>
      <c r="BM831" s="24">
        <f t="shared" si="93"/>
        <v>5.9406253695433948</v>
      </c>
      <c r="BN831" s="19"/>
      <c r="BO831" s="35" t="s">
        <v>33</v>
      </c>
      <c r="BP831" s="34">
        <f>SUM(BM827:BM836)</f>
        <v>31.06204587824536</v>
      </c>
      <c r="BQ831" s="19"/>
      <c r="BR831" s="19"/>
      <c r="BS831" s="19"/>
      <c r="BT831" s="19"/>
      <c r="BU831" s="23"/>
      <c r="BV831" s="23"/>
      <c r="BW831" s="23"/>
      <c r="BX831" s="23"/>
      <c r="BY831" s="23"/>
      <c r="BZ831" s="23"/>
    </row>
    <row r="832" spans="58:78">
      <c r="BF832" s="19"/>
      <c r="BG832" s="28" t="s">
        <v>30</v>
      </c>
      <c r="BH832" s="27">
        <v>6.5843621399176946E-2</v>
      </c>
      <c r="BI832" s="20">
        <f t="shared" si="91"/>
        <v>6.5843621399176948E-8</v>
      </c>
      <c r="BJ832" s="43">
        <v>83.836590058524308</v>
      </c>
      <c r="BK832" s="25">
        <f>BP829+((BO829-BP829)/(1+POWER((BI832)/POWER(10,-BQ829),BR829)))</f>
        <v>83.267110747341377</v>
      </c>
      <c r="BL832" s="25">
        <f t="shared" si="92"/>
        <v>-0.56947931118293127</v>
      </c>
      <c r="BM832" s="24">
        <f t="shared" si="93"/>
        <v>0.32430668586538586</v>
      </c>
      <c r="BN832" s="19"/>
      <c r="BO832" s="19"/>
      <c r="BP832" s="19"/>
      <c r="BQ832" s="19"/>
      <c r="BR832" s="33" t="s">
        <v>32</v>
      </c>
      <c r="BS832" s="19"/>
      <c r="BT832" s="19"/>
      <c r="BU832" s="23"/>
      <c r="BV832" s="23"/>
      <c r="BW832" s="23"/>
      <c r="BX832" s="23"/>
      <c r="BY832" s="23"/>
      <c r="BZ832" s="23"/>
    </row>
    <row r="833" spans="58:78" ht="15.75" thickBot="1">
      <c r="BF833" s="19"/>
      <c r="BG833" s="28" t="s">
        <v>30</v>
      </c>
      <c r="BH833" s="27">
        <v>4.38957475994513E-2</v>
      </c>
      <c r="BI833" s="20">
        <f t="shared" si="91"/>
        <v>4.3895747599451298E-8</v>
      </c>
      <c r="BJ833" s="43">
        <v>67.275233152036378</v>
      </c>
      <c r="BK833" s="25">
        <f>BP829+((BO829-BP829)/(1+POWER((BI833)/POWER(10,-BQ829),BR829)))</f>
        <v>67.216486027010177</v>
      </c>
      <c r="BL833" s="25">
        <f t="shared" si="92"/>
        <v>-5.8747125026201275E-2</v>
      </c>
      <c r="BM833" s="24">
        <f t="shared" si="93"/>
        <v>3.4512246988441242E-3</v>
      </c>
      <c r="BN833" s="19"/>
      <c r="BO833" s="32" t="s">
        <v>31</v>
      </c>
      <c r="BP833" s="31">
        <f>POWER(10,-BQ829)*1000000</f>
        <v>3.1705894035162205E-2</v>
      </c>
      <c r="BQ833" s="25">
        <f>ROUND(BR833,2)</f>
        <v>0.03</v>
      </c>
      <c r="BR833" s="30">
        <f>10^((1/BR829)*(LOG(((BO829-BP829)/(50-BP829)-1),10)-BR829*LOG((1/(10^(-BQ829))),10)))*1000000</f>
        <v>3.1838735888727175E-2</v>
      </c>
      <c r="BS833" s="19"/>
      <c r="BT833" s="19"/>
      <c r="BU833" s="23"/>
      <c r="BV833" s="23"/>
      <c r="BW833" s="23"/>
      <c r="BX833" s="23"/>
      <c r="BY833" s="23"/>
      <c r="BZ833" s="23"/>
    </row>
    <row r="834" spans="58:78">
      <c r="BF834" s="19"/>
      <c r="BG834" s="28" t="s">
        <v>30</v>
      </c>
      <c r="BH834" s="27">
        <v>2.9263831732967534E-2</v>
      </c>
      <c r="BI834" s="20">
        <f t="shared" si="91"/>
        <v>2.9263831732967536E-8</v>
      </c>
      <c r="BJ834" s="43">
        <v>41.882987993706863</v>
      </c>
      <c r="BK834" s="25">
        <f>BP829+((BO829-BP829)/(1+POWER((BI834)/POWER(10,-BQ829),BR829)))</f>
        <v>45.280711218320747</v>
      </c>
      <c r="BL834" s="25">
        <f t="shared" si="92"/>
        <v>3.397723224613884</v>
      </c>
      <c r="BM834" s="24">
        <f t="shared" si="93"/>
        <v>11.54452311108057</v>
      </c>
      <c r="BN834" s="19"/>
      <c r="BO834" s="29"/>
      <c r="BP834" s="25"/>
      <c r="BQ834" s="19"/>
      <c r="BR834" s="19"/>
      <c r="BS834" s="19"/>
      <c r="BT834" s="19"/>
      <c r="BU834" s="23"/>
      <c r="BV834" s="23"/>
      <c r="BW834" s="23"/>
      <c r="BX834" s="23"/>
      <c r="BY834" s="23"/>
      <c r="BZ834" s="23"/>
    </row>
    <row r="835" spans="58:78">
      <c r="BF835" s="19"/>
      <c r="BG835" s="28" t="s">
        <v>30</v>
      </c>
      <c r="BH835" s="27">
        <v>1.9509221155311691E-2</v>
      </c>
      <c r="BI835" s="20">
        <f t="shared" si="91"/>
        <v>1.950922115531169E-8</v>
      </c>
      <c r="BJ835" s="43">
        <v>28.255808981487519</v>
      </c>
      <c r="BK835" s="25">
        <f>BP829+((BO829-BP829)/(1+POWER((BI835)/POWER(10,-BQ829),BR829)))</f>
        <v>25.024769745528829</v>
      </c>
      <c r="BL835" s="25">
        <f t="shared" si="92"/>
        <v>-3.2310392359586899</v>
      </c>
      <c r="BM835" s="24">
        <f t="shared" si="93"/>
        <v>10.439614544304515</v>
      </c>
      <c r="BN835" s="19"/>
      <c r="BO835" s="19"/>
      <c r="BP835" s="19"/>
      <c r="BQ835" s="19"/>
      <c r="BR835" s="19"/>
      <c r="BS835" s="19"/>
      <c r="BT835" s="19"/>
      <c r="BU835" s="23"/>
      <c r="BV835" s="23"/>
      <c r="BW835" s="23"/>
      <c r="BX835" s="23"/>
      <c r="BY835" s="23"/>
      <c r="BZ835" s="23"/>
    </row>
    <row r="836" spans="58:78">
      <c r="BF836" s="19"/>
      <c r="BG836" s="28" t="s">
        <v>30</v>
      </c>
      <c r="BH836" s="27">
        <v>0</v>
      </c>
      <c r="BI836" s="20">
        <f t="shared" si="91"/>
        <v>0</v>
      </c>
      <c r="BJ836" s="43">
        <v>0</v>
      </c>
      <c r="BK836" s="25">
        <f>BP829+((BO829-BP829)/(1+POWER((BI836)/POWER(10,-BQ829),BR829)))</f>
        <v>0.85133420638017299</v>
      </c>
      <c r="BL836" s="25">
        <f t="shared" si="92"/>
        <v>0.85133420638017299</v>
      </c>
      <c r="BM836" s="24">
        <f t="shared" si="93"/>
        <v>0.72476993095295894</v>
      </c>
      <c r="BN836" s="19"/>
      <c r="BO836" s="19"/>
      <c r="BP836" s="19"/>
      <c r="BQ836" s="19"/>
      <c r="BR836" s="19"/>
      <c r="BS836" s="19"/>
      <c r="BT836" s="19"/>
      <c r="BU836" s="23"/>
      <c r="BV836" s="23"/>
      <c r="BW836" s="23"/>
      <c r="BX836" s="23"/>
      <c r="BY836" s="23"/>
      <c r="BZ836" s="23"/>
    </row>
    <row r="837" spans="58:78">
      <c r="BF837" s="19"/>
      <c r="BG837" s="19"/>
      <c r="BH837" s="19"/>
      <c r="BI837" s="19"/>
      <c r="BJ837" s="22"/>
      <c r="BK837" s="19"/>
      <c r="BL837" s="19"/>
      <c r="BM837" s="19"/>
      <c r="BN837" s="19"/>
      <c r="BO837" s="19"/>
      <c r="BP837" s="19"/>
      <c r="BQ837" s="19"/>
      <c r="BR837" s="19"/>
      <c r="BS837" s="19"/>
      <c r="BT837" s="19"/>
      <c r="BU837" s="19"/>
      <c r="BV837" s="19"/>
      <c r="BW837" s="19"/>
      <c r="BX837" s="19"/>
      <c r="BY837" s="19"/>
      <c r="BZ837" s="19"/>
    </row>
    <row r="838" spans="58:78">
      <c r="BF838" s="19"/>
      <c r="BG838" s="19"/>
      <c r="BH838" s="19"/>
      <c r="BI838" s="19"/>
      <c r="BJ838" s="20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</row>
    <row r="839" spans="58:78">
      <c r="BF839" s="19"/>
      <c r="BG839" s="19"/>
      <c r="BH839" s="19"/>
      <c r="BI839" s="19"/>
      <c r="BJ839" s="20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</row>
    <row r="840" spans="58:78">
      <c r="BF840" s="19"/>
      <c r="BG840" s="19"/>
      <c r="BH840" s="19"/>
      <c r="BI840" s="19"/>
      <c r="BJ840" s="20"/>
      <c r="BK840" s="19"/>
      <c r="BL840" s="19"/>
      <c r="BM840" s="19"/>
      <c r="BN840" s="19"/>
      <c r="BO840" s="19"/>
      <c r="BP840" s="19"/>
      <c r="BQ840" s="19"/>
      <c r="BR840" s="19"/>
      <c r="BS840" s="19"/>
      <c r="BT840" s="19"/>
      <c r="BU840" s="19"/>
      <c r="BV840" s="19"/>
      <c r="BW840" s="19"/>
      <c r="BX840" s="19"/>
      <c r="BY840" s="19"/>
      <c r="BZ840" s="19"/>
    </row>
    <row r="841" spans="58:78">
      <c r="BF841" s="19"/>
      <c r="BG841" s="19"/>
      <c r="BH841" s="19"/>
      <c r="BI841" s="19"/>
      <c r="BJ841" s="20"/>
      <c r="BK841" s="19"/>
      <c r="BL841" s="19"/>
      <c r="BM841" s="19"/>
      <c r="BN841" s="19"/>
      <c r="BO841" s="19"/>
      <c r="BP841" s="19"/>
      <c r="BQ841" s="19"/>
      <c r="BR841" s="19"/>
      <c r="BS841" s="19"/>
      <c r="BT841" s="19"/>
      <c r="BU841" s="19"/>
      <c r="BV841" s="19"/>
      <c r="BW841" s="19"/>
      <c r="BX841" s="19"/>
      <c r="BY841" s="19"/>
      <c r="BZ841" s="19"/>
    </row>
    <row r="842" spans="58:78">
      <c r="BF842" s="19"/>
      <c r="BG842" s="19"/>
      <c r="BH842" s="19"/>
      <c r="BI842" s="21"/>
      <c r="BJ842" s="20"/>
      <c r="BK842" s="19"/>
      <c r="BL842" s="19"/>
      <c r="BM842" s="19"/>
      <c r="BN842" s="19"/>
      <c r="BO842" s="19"/>
      <c r="BP842" s="19"/>
      <c r="BQ842" s="19"/>
      <c r="BR842" s="19"/>
      <c r="BS842" s="19"/>
      <c r="BT842" s="19"/>
      <c r="BU842" s="19"/>
      <c r="BV842" s="19"/>
      <c r="BW842" s="19"/>
      <c r="BX842" s="19"/>
      <c r="BY842" s="19"/>
      <c r="BZ842" s="19"/>
    </row>
    <row r="843" spans="58:78">
      <c r="BF843" s="19"/>
      <c r="BG843" s="39"/>
      <c r="BH843" s="39"/>
      <c r="BI843" s="39"/>
      <c r="BJ843" s="38" t="s">
        <v>46</v>
      </c>
      <c r="BK843" s="39"/>
      <c r="BL843" s="39"/>
      <c r="BM843" s="3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</row>
    <row r="844" spans="58:78">
      <c r="BF844" s="40" t="s">
        <v>65</v>
      </c>
      <c r="BG844" s="39" t="s">
        <v>44</v>
      </c>
      <c r="BH844" s="38" t="s">
        <v>43</v>
      </c>
      <c r="BI844" s="38" t="s">
        <v>42</v>
      </c>
      <c r="BJ844" s="38" t="s">
        <v>41</v>
      </c>
      <c r="BK844" s="38" t="s">
        <v>40</v>
      </c>
      <c r="BL844" s="38" t="s">
        <v>39</v>
      </c>
      <c r="BM844" s="38" t="s">
        <v>38</v>
      </c>
      <c r="BN844" s="19"/>
      <c r="BO844" s="19"/>
      <c r="BP844" s="19"/>
      <c r="BQ844" s="19"/>
      <c r="BR844" s="19"/>
      <c r="BS844" s="19"/>
      <c r="BT844" s="20"/>
      <c r="BU844" s="19"/>
      <c r="BV844" s="19"/>
      <c r="BW844" s="19"/>
      <c r="BX844" s="19"/>
      <c r="BY844" s="19"/>
      <c r="BZ844" s="19"/>
    </row>
    <row r="845" spans="58:78">
      <c r="BF845" s="19"/>
      <c r="BG845" s="28" t="s">
        <v>30</v>
      </c>
      <c r="BH845" s="27">
        <v>0.5</v>
      </c>
      <c r="BI845" s="20">
        <f t="shared" ref="BI845:BI854" si="94">+BH845/1000000</f>
        <v>4.9999999999999998E-7</v>
      </c>
      <c r="BJ845" s="43">
        <v>98.090150187251439</v>
      </c>
      <c r="BK845" s="25">
        <f>BP847+((BO847-BP847)/(1+POWER((BI845)/POWER(10,-BQ847),BR847)))</f>
        <v>98.410265530467271</v>
      </c>
      <c r="BL845" s="25">
        <f t="shared" ref="BL845:BL854" si="95">BK845-BJ845</f>
        <v>0.32011534321583213</v>
      </c>
      <c r="BM845" s="24">
        <f t="shared" ref="BM845:BM854" si="96">BL845^2</f>
        <v>0.10247383296219</v>
      </c>
      <c r="BN845" s="19"/>
      <c r="BO845" s="19"/>
      <c r="BP845" s="19"/>
      <c r="BQ845" s="19"/>
      <c r="BR845" s="19"/>
      <c r="BS845" s="19"/>
      <c r="BT845" s="19"/>
      <c r="BU845" s="23"/>
      <c r="BV845" s="23"/>
      <c r="BW845" s="23"/>
      <c r="BX845" s="23"/>
      <c r="BY845" s="23"/>
      <c r="BZ845" s="23"/>
    </row>
    <row r="846" spans="58:78">
      <c r="BF846" s="19"/>
      <c r="BG846" s="28" t="s">
        <v>30</v>
      </c>
      <c r="BH846" s="27">
        <v>0.33333333333333331</v>
      </c>
      <c r="BI846" s="20">
        <f t="shared" si="94"/>
        <v>3.333333333333333E-7</v>
      </c>
      <c r="BJ846" s="43">
        <v>98.221551422800573</v>
      </c>
      <c r="BK846" s="25">
        <f>BP847+((BO847-BP847)/(1+POWER((BI846)/POWER(10,-BQ847),BR847)))</f>
        <v>98.352423282087599</v>
      </c>
      <c r="BL846" s="25">
        <f t="shared" si="95"/>
        <v>0.13087185928702638</v>
      </c>
      <c r="BM846" s="24">
        <f t="shared" si="96"/>
        <v>1.7127443553243235E-2</v>
      </c>
      <c r="BN846" s="19"/>
      <c r="BO846" s="20" t="s">
        <v>37</v>
      </c>
      <c r="BP846" s="20" t="s">
        <v>36</v>
      </c>
      <c r="BQ846" s="37" t="s">
        <v>35</v>
      </c>
      <c r="BR846" s="20" t="s">
        <v>34</v>
      </c>
      <c r="BS846" s="19"/>
      <c r="BT846" s="19"/>
      <c r="BU846" s="23"/>
      <c r="BV846" s="23"/>
      <c r="BW846" s="23"/>
      <c r="BX846" s="23"/>
      <c r="BY846" s="23"/>
      <c r="BZ846" s="23"/>
    </row>
    <row r="847" spans="58:78">
      <c r="BF847" s="19"/>
      <c r="BG847" s="28" t="s">
        <v>30</v>
      </c>
      <c r="BH847" s="27">
        <v>0.22222222222222221</v>
      </c>
      <c r="BI847" s="20">
        <f t="shared" si="94"/>
        <v>2.2222222222222222E-7</v>
      </c>
      <c r="BJ847" s="43">
        <v>97.627477203921117</v>
      </c>
      <c r="BK847" s="25">
        <f>BP847+((BO847-BP847)/(1+POWER((BI847)/POWER(10,-BQ847),BR847)))</f>
        <v>98.207297606147833</v>
      </c>
      <c r="BL847" s="25">
        <f t="shared" si="95"/>
        <v>0.57982040222671571</v>
      </c>
      <c r="BM847" s="24">
        <f t="shared" si="96"/>
        <v>0.33619169883835037</v>
      </c>
      <c r="BN847" s="19"/>
      <c r="BO847" s="19">
        <v>1.753617820122183E-2</v>
      </c>
      <c r="BP847" s="36">
        <v>98.448503302322649</v>
      </c>
      <c r="BQ847" s="19">
        <v>7.8009305773261257</v>
      </c>
      <c r="BR847" s="19">
        <v>2.2737976582075938</v>
      </c>
      <c r="BS847" s="19"/>
      <c r="BT847" s="19"/>
      <c r="BU847" s="23"/>
      <c r="BV847" s="23"/>
      <c r="BW847" s="23"/>
      <c r="BX847" s="23"/>
      <c r="BY847" s="23"/>
      <c r="BZ847" s="23"/>
    </row>
    <row r="848" spans="58:78">
      <c r="BF848" s="19"/>
      <c r="BG848" s="28" t="s">
        <v>30</v>
      </c>
      <c r="BH848" s="27">
        <v>0.14814814814814814</v>
      </c>
      <c r="BI848" s="20">
        <f t="shared" si="94"/>
        <v>1.4814814814814815E-7</v>
      </c>
      <c r="BJ848" s="43">
        <v>97.992601165305445</v>
      </c>
      <c r="BK848" s="25">
        <f>BP847+((BO847-BP847)/(1+POWER((BI848)/POWER(10,-BQ847),BR847)))</f>
        <v>97.844311283102599</v>
      </c>
      <c r="BL848" s="25">
        <f t="shared" si="95"/>
        <v>-0.148289882202846</v>
      </c>
      <c r="BM848" s="24">
        <f t="shared" si="96"/>
        <v>2.1989889163733942E-2</v>
      </c>
      <c r="BN848" s="19"/>
      <c r="BO848" s="19"/>
      <c r="BP848" s="19"/>
      <c r="BQ848" s="19"/>
      <c r="BR848" s="19"/>
      <c r="BS848" s="19"/>
      <c r="BT848" s="19"/>
      <c r="BU848" s="23"/>
      <c r="BV848" s="23"/>
      <c r="BW848" s="23"/>
      <c r="BX848" s="23"/>
      <c r="BY848" s="23"/>
      <c r="BZ848" s="23"/>
    </row>
    <row r="849" spans="58:78" ht="15.75" thickBot="1">
      <c r="BF849" s="19"/>
      <c r="BG849" s="28" t="s">
        <v>30</v>
      </c>
      <c r="BH849" s="27">
        <v>9.8765432098765427E-2</v>
      </c>
      <c r="BI849" s="20">
        <f t="shared" si="94"/>
        <v>9.8765432098765421E-8</v>
      </c>
      <c r="BJ849" s="43">
        <v>97.103871463360861</v>
      </c>
      <c r="BK849" s="25">
        <f>BP847+((BO847-BP847)/(1+POWER((BI849)/POWER(10,-BQ847),BR847)))</f>
        <v>96.94344603117608</v>
      </c>
      <c r="BL849" s="25">
        <f t="shared" si="95"/>
        <v>-0.16042543218478045</v>
      </c>
      <c r="BM849" s="24">
        <f t="shared" si="96"/>
        <v>2.5736319291673589E-2</v>
      </c>
      <c r="BN849" s="19"/>
      <c r="BO849" s="35" t="s">
        <v>33</v>
      </c>
      <c r="BP849" s="34">
        <f>SUM(BM845:BM854)</f>
        <v>3.166953652514862</v>
      </c>
      <c r="BQ849" s="19"/>
      <c r="BR849" s="19"/>
      <c r="BS849" s="19"/>
      <c r="BT849" s="19"/>
      <c r="BU849" s="23"/>
      <c r="BV849" s="23"/>
      <c r="BW849" s="23"/>
      <c r="BX849" s="23"/>
      <c r="BY849" s="23"/>
      <c r="BZ849" s="23"/>
    </row>
    <row r="850" spans="58:78">
      <c r="BF850" s="19"/>
      <c r="BG850" s="28" t="s">
        <v>30</v>
      </c>
      <c r="BH850" s="27">
        <v>6.5843621399176946E-2</v>
      </c>
      <c r="BI850" s="20">
        <f t="shared" si="94"/>
        <v>6.5843621399176948E-8</v>
      </c>
      <c r="BJ850" s="43">
        <v>96.187070480057514</v>
      </c>
      <c r="BK850" s="25">
        <f>BP847+((BO847-BP847)/(1+POWER((BI850)/POWER(10,-BQ847),BR847)))</f>
        <v>94.750148723316215</v>
      </c>
      <c r="BL850" s="25">
        <f t="shared" si="95"/>
        <v>-1.4369217567412989</v>
      </c>
      <c r="BM850" s="24">
        <f t="shared" si="96"/>
        <v>2.0647441349965003</v>
      </c>
      <c r="BN850" s="19"/>
      <c r="BO850" s="19"/>
      <c r="BP850" s="19"/>
      <c r="BQ850" s="19"/>
      <c r="BR850" s="33" t="s">
        <v>32</v>
      </c>
      <c r="BS850" s="19"/>
      <c r="BT850" s="19"/>
      <c r="BU850" s="23"/>
      <c r="BV850" s="23"/>
      <c r="BW850" s="23"/>
      <c r="BX850" s="23"/>
      <c r="BY850" s="23"/>
      <c r="BZ850" s="23"/>
    </row>
    <row r="851" spans="58:78" ht="15.75" thickBot="1">
      <c r="BF851" s="19"/>
      <c r="BG851" s="28" t="s">
        <v>30</v>
      </c>
      <c r="BH851" s="27">
        <v>4.38957475994513E-2</v>
      </c>
      <c r="BI851" s="20">
        <f t="shared" si="94"/>
        <v>4.3895747599451298E-8</v>
      </c>
      <c r="BJ851" s="43">
        <v>89.209581810540456</v>
      </c>
      <c r="BK851" s="25">
        <f>BP847+((BO847-BP847)/(1+POWER((BI851)/POWER(10,-BQ847),BR847)))</f>
        <v>89.650711014533186</v>
      </c>
      <c r="BL851" s="25">
        <f t="shared" si="95"/>
        <v>0.44112920399273037</v>
      </c>
      <c r="BM851" s="24">
        <f t="shared" si="96"/>
        <v>0.19459497461525993</v>
      </c>
      <c r="BN851" s="19"/>
      <c r="BO851" s="32" t="s">
        <v>31</v>
      </c>
      <c r="BP851" s="31">
        <f>POWER(10,-BQ847)*1000000</f>
        <v>1.5815008245250881E-2</v>
      </c>
      <c r="BQ851" s="25">
        <f>ROUND(BR851,2)</f>
        <v>0.02</v>
      </c>
      <c r="BR851" s="30">
        <f>10^((1/BR847)*(LOG(((BO847-BP847)/(50-BP847)-1),10)-BR847*LOG((1/(10^(-BQ847))),10)))*1000000</f>
        <v>1.6033304054754654E-2</v>
      </c>
      <c r="BS851" s="19"/>
      <c r="BT851" s="19"/>
      <c r="BU851" s="23"/>
      <c r="BV851" s="23"/>
      <c r="BW851" s="23"/>
      <c r="BX851" s="23"/>
      <c r="BY851" s="23"/>
      <c r="BZ851" s="23"/>
    </row>
    <row r="852" spans="58:78">
      <c r="BF852" s="19"/>
      <c r="BG852" s="28" t="s">
        <v>30</v>
      </c>
      <c r="BH852" s="27">
        <v>2.9263831732967534E-2</v>
      </c>
      <c r="BI852" s="20">
        <f t="shared" si="94"/>
        <v>2.9263831732967536E-8</v>
      </c>
      <c r="BJ852" s="43">
        <v>78.404194924138011</v>
      </c>
      <c r="BK852" s="25">
        <f>BP847+((BO847-BP847)/(1+POWER((BI852)/POWER(10,-BQ847),BR847)))</f>
        <v>78.966009262248903</v>
      </c>
      <c r="BL852" s="25">
        <f t="shared" si="95"/>
        <v>0.56181433811089221</v>
      </c>
      <c r="BM852" s="24">
        <f t="shared" si="96"/>
        <v>0.31563535050697988</v>
      </c>
      <c r="BN852" s="19"/>
      <c r="BO852" s="29"/>
      <c r="BP852" s="25"/>
      <c r="BQ852" s="19"/>
      <c r="BR852" s="19"/>
      <c r="BS852" s="19"/>
      <c r="BT852" s="19"/>
      <c r="BU852" s="23"/>
      <c r="BV852" s="23"/>
      <c r="BW852" s="23"/>
      <c r="BX852" s="23"/>
      <c r="BY852" s="23"/>
      <c r="BZ852" s="23"/>
    </row>
    <row r="853" spans="58:78">
      <c r="BF853" s="19"/>
      <c r="BG853" s="28" t="s">
        <v>30</v>
      </c>
      <c r="BH853" s="27">
        <v>1.9509221155311691E-2</v>
      </c>
      <c r="BI853" s="20">
        <f t="shared" si="94"/>
        <v>1.950922115531169E-8</v>
      </c>
      <c r="BJ853" s="43">
        <v>61.057964000313326</v>
      </c>
      <c r="BK853" s="25">
        <f>BP847+((BO847-BP847)/(1+POWER((BI853)/POWER(10,-BQ847),BR847)))</f>
        <v>60.761059148481927</v>
      </c>
      <c r="BL853" s="25">
        <f t="shared" si="95"/>
        <v>-0.2969048518313997</v>
      </c>
      <c r="BM853" s="24">
        <f t="shared" si="96"/>
        <v>8.8152491041025405E-2</v>
      </c>
      <c r="BN853" s="19"/>
      <c r="BO853" s="19"/>
      <c r="BP853" s="19"/>
      <c r="BQ853" s="19"/>
      <c r="BR853" s="19"/>
      <c r="BS853" s="19"/>
      <c r="BT853" s="19"/>
      <c r="BU853" s="23"/>
      <c r="BV853" s="23"/>
      <c r="BW853" s="23"/>
      <c r="BX853" s="23"/>
      <c r="BY853" s="23"/>
      <c r="BZ853" s="23"/>
    </row>
    <row r="854" spans="58:78">
      <c r="BF854" s="19"/>
      <c r="BG854" s="28" t="s">
        <v>30</v>
      </c>
      <c r="BH854" s="27">
        <v>0</v>
      </c>
      <c r="BI854" s="20">
        <f t="shared" si="94"/>
        <v>0</v>
      </c>
      <c r="BJ854" s="43">
        <v>0</v>
      </c>
      <c r="BK854" s="25">
        <f>BP847+((BO847-BP847)/(1+POWER((BI854)/POWER(10,-BQ847),BR847)))</f>
        <v>1.7536178201225994E-2</v>
      </c>
      <c r="BL854" s="25">
        <f t="shared" si="95"/>
        <v>1.7536178201225994E-2</v>
      </c>
      <c r="BM854" s="24">
        <f t="shared" si="96"/>
        <v>3.0751754590515375E-4</v>
      </c>
      <c r="BN854" s="19"/>
      <c r="BO854" s="19"/>
      <c r="BP854" s="19"/>
      <c r="BQ854" s="19"/>
      <c r="BR854" s="19"/>
      <c r="BS854" s="19"/>
      <c r="BT854" s="19"/>
      <c r="BU854" s="23"/>
      <c r="BV854" s="23"/>
      <c r="BW854" s="23"/>
      <c r="BX854" s="23"/>
      <c r="BY854" s="23"/>
      <c r="BZ854" s="23"/>
    </row>
    <row r="855" spans="58:78">
      <c r="BF855" s="19"/>
      <c r="BG855" s="19"/>
      <c r="BH855" s="19"/>
      <c r="BI855" s="19"/>
      <c r="BJ855" s="22"/>
      <c r="BK855" s="19"/>
      <c r="BL855" s="19"/>
      <c r="BM855" s="19"/>
      <c r="BN855" s="19"/>
      <c r="BO855" s="19"/>
      <c r="BP855" s="19"/>
      <c r="BQ855" s="19"/>
      <c r="BR855" s="19"/>
      <c r="BS855" s="19"/>
      <c r="BT855" s="19"/>
      <c r="BU855" s="19"/>
      <c r="BV855" s="19"/>
      <c r="BW855" s="19"/>
      <c r="BX855" s="19"/>
      <c r="BY855" s="19"/>
      <c r="BZ855" s="19"/>
    </row>
    <row r="856" spans="58:78">
      <c r="BF856" s="19"/>
      <c r="BG856" s="19"/>
      <c r="BH856" s="19"/>
      <c r="BI856" s="19"/>
      <c r="BJ856" s="20"/>
      <c r="BK856" s="19"/>
      <c r="BL856" s="19"/>
      <c r="BM856" s="19"/>
      <c r="BN856" s="19"/>
      <c r="BO856" s="19"/>
      <c r="BP856" s="19"/>
      <c r="BQ856" s="19"/>
      <c r="BR856" s="19"/>
      <c r="BS856" s="19"/>
      <c r="BT856" s="19"/>
      <c r="BU856" s="19"/>
      <c r="BV856" s="19"/>
      <c r="BW856" s="19"/>
      <c r="BX856" s="19"/>
      <c r="BY856" s="19"/>
      <c r="BZ856" s="19"/>
    </row>
    <row r="857" spans="58:78">
      <c r="BF857" s="19"/>
      <c r="BG857" s="19"/>
      <c r="BH857" s="19"/>
      <c r="BI857" s="19"/>
      <c r="BJ857" s="20"/>
      <c r="BK857" s="19"/>
      <c r="BL857" s="19"/>
      <c r="BM857" s="19"/>
      <c r="BN857" s="19"/>
      <c r="BO857" s="19"/>
      <c r="BP857" s="19"/>
      <c r="BQ857" s="19"/>
      <c r="BR857" s="19"/>
      <c r="BS857" s="19"/>
      <c r="BT857" s="19"/>
      <c r="BU857" s="19"/>
      <c r="BV857" s="19"/>
      <c r="BW857" s="19"/>
      <c r="BX857" s="19"/>
      <c r="BY857" s="19"/>
      <c r="BZ857" s="19"/>
    </row>
    <row r="858" spans="58:78">
      <c r="BF858" s="19"/>
      <c r="BG858" s="19"/>
      <c r="BH858" s="19"/>
      <c r="BI858" s="19"/>
      <c r="BJ858" s="20"/>
      <c r="BK858" s="19"/>
      <c r="BL858" s="19"/>
      <c r="BM858" s="19"/>
      <c r="BN858" s="19"/>
      <c r="BO858" s="19"/>
      <c r="BP858" s="19"/>
      <c r="BQ858" s="19"/>
      <c r="BR858" s="19"/>
      <c r="BS858" s="19"/>
      <c r="BT858" s="19"/>
      <c r="BU858" s="19"/>
      <c r="BV858" s="19"/>
      <c r="BW858" s="19"/>
      <c r="BX858" s="19"/>
      <c r="BY858" s="19"/>
      <c r="BZ858" s="19"/>
    </row>
    <row r="859" spans="58:78">
      <c r="BF859" s="19"/>
      <c r="BG859" s="19"/>
      <c r="BH859" s="19"/>
      <c r="BI859" s="19"/>
      <c r="BJ859" s="20"/>
      <c r="BK859" s="19"/>
      <c r="BL859" s="19"/>
      <c r="BM859" s="19"/>
      <c r="BN859" s="19"/>
      <c r="BO859" s="19"/>
      <c r="BP859" s="19"/>
      <c r="BQ859" s="19"/>
      <c r="BR859" s="19"/>
      <c r="BS859" s="19"/>
      <c r="BT859" s="19"/>
      <c r="BU859" s="19"/>
      <c r="BV859" s="19"/>
      <c r="BW859" s="19"/>
      <c r="BX859" s="19"/>
      <c r="BY859" s="19"/>
      <c r="BZ859" s="19"/>
    </row>
    <row r="860" spans="58:78">
      <c r="BF860" s="19"/>
      <c r="BG860" s="19"/>
      <c r="BH860" s="19"/>
      <c r="BI860" s="21"/>
      <c r="BJ860" s="20"/>
      <c r="BK860" s="19"/>
      <c r="BL860" s="19"/>
      <c r="BM860" s="19"/>
      <c r="BN860" s="19"/>
      <c r="BO860" s="19"/>
      <c r="BP860" s="19"/>
      <c r="BQ860" s="19"/>
      <c r="BR860" s="19"/>
      <c r="BS860" s="19"/>
      <c r="BT860" s="19"/>
      <c r="BU860" s="19"/>
      <c r="BV860" s="19"/>
      <c r="BW860" s="19"/>
      <c r="BX860" s="19"/>
      <c r="BY860" s="19"/>
      <c r="BZ860" s="19"/>
    </row>
    <row r="861" spans="58:78">
      <c r="BF861" s="19"/>
      <c r="BG861" s="39"/>
      <c r="BH861" s="39"/>
      <c r="BI861" s="39"/>
      <c r="BJ861" s="38" t="s">
        <v>46</v>
      </c>
      <c r="BK861" s="39"/>
      <c r="BL861" s="39"/>
      <c r="BM861" s="39"/>
      <c r="BN861" s="19"/>
      <c r="BO861" s="19"/>
      <c r="BP861" s="19"/>
      <c r="BQ861" s="19"/>
      <c r="BR861" s="19"/>
      <c r="BS861" s="19"/>
      <c r="BT861" s="19"/>
      <c r="BU861" s="19"/>
      <c r="BV861" s="19"/>
      <c r="BW861" s="19"/>
      <c r="BX861" s="19"/>
      <c r="BY861" s="19"/>
      <c r="BZ861" s="19"/>
    </row>
    <row r="862" spans="58:78">
      <c r="BF862" s="40" t="s">
        <v>47</v>
      </c>
      <c r="BG862" s="39" t="s">
        <v>44</v>
      </c>
      <c r="BH862" s="38" t="s">
        <v>43</v>
      </c>
      <c r="BI862" s="38" t="s">
        <v>42</v>
      </c>
      <c r="BJ862" s="38" t="s">
        <v>41</v>
      </c>
      <c r="BK862" s="38" t="s">
        <v>40</v>
      </c>
      <c r="BL862" s="38" t="s">
        <v>39</v>
      </c>
      <c r="BM862" s="38" t="s">
        <v>38</v>
      </c>
      <c r="BN862" s="19"/>
      <c r="BO862" s="19"/>
      <c r="BP862" s="19"/>
      <c r="BQ862" s="19"/>
      <c r="BR862" s="19"/>
      <c r="BS862" s="19"/>
      <c r="BT862" s="20"/>
      <c r="BU862" s="19"/>
      <c r="BV862" s="19"/>
      <c r="BW862" s="19"/>
      <c r="BX862" s="19"/>
      <c r="BY862" s="19"/>
      <c r="BZ862" s="19"/>
    </row>
    <row r="863" spans="58:78">
      <c r="BF863" s="19"/>
      <c r="BG863" s="28" t="s">
        <v>30</v>
      </c>
      <c r="BH863" s="27">
        <v>0.5</v>
      </c>
      <c r="BI863" s="20">
        <f t="shared" ref="BI863:BI872" si="97">+BH863/1000000</f>
        <v>4.9999999999999998E-7</v>
      </c>
      <c r="BJ863" s="43">
        <v>97.1116077421228</v>
      </c>
      <c r="BK863" s="25">
        <f>BP865+((BO865-BP865)/(1+POWER((BI863)/POWER(10,-BQ865),BR865)))</f>
        <v>97.361760710412597</v>
      </c>
      <c r="BL863" s="25">
        <f t="shared" ref="BL863:BL872" si="98">BK863-BJ863</f>
        <v>0.25015296828979672</v>
      </c>
      <c r="BM863" s="24">
        <f t="shared" ref="BM863:BM872" si="99">BL863^2</f>
        <v>6.2576507544196039E-2</v>
      </c>
      <c r="BN863" s="19"/>
      <c r="BO863" s="19"/>
      <c r="BP863" s="19"/>
      <c r="BQ863" s="19"/>
      <c r="BR863" s="19"/>
      <c r="BS863" s="19"/>
      <c r="BT863" s="19"/>
      <c r="BU863" s="23"/>
      <c r="BV863" s="23"/>
      <c r="BW863" s="23"/>
      <c r="BX863" s="23"/>
      <c r="BY863" s="23"/>
      <c r="BZ863" s="23"/>
    </row>
    <row r="864" spans="58:78">
      <c r="BF864" s="19"/>
      <c r="BG864" s="28" t="s">
        <v>30</v>
      </c>
      <c r="BH864" s="27">
        <v>0.33333333333333331</v>
      </c>
      <c r="BI864" s="20">
        <f t="shared" si="97"/>
        <v>3.333333333333333E-7</v>
      </c>
      <c r="BJ864" s="43">
        <v>96.645194154708349</v>
      </c>
      <c r="BK864" s="25">
        <f>BP865+((BO865-BP865)/(1+POWER((BI864)/POWER(10,-BQ865),BR865)))</f>
        <v>97.259348014423551</v>
      </c>
      <c r="BL864" s="25">
        <f t="shared" si="98"/>
        <v>0.61415385971520209</v>
      </c>
      <c r="BM864" s="24">
        <f t="shared" si="99"/>
        <v>0.37718496340308011</v>
      </c>
      <c r="BN864" s="19"/>
      <c r="BO864" s="20" t="s">
        <v>37</v>
      </c>
      <c r="BP864" s="20" t="s">
        <v>36</v>
      </c>
      <c r="BQ864" s="37" t="s">
        <v>35</v>
      </c>
      <c r="BR864" s="20" t="s">
        <v>34</v>
      </c>
      <c r="BS864" s="19"/>
      <c r="BT864" s="19"/>
      <c r="BU864" s="23"/>
      <c r="BV864" s="23"/>
      <c r="BW864" s="23"/>
      <c r="BX864" s="23"/>
      <c r="BY864" s="23"/>
      <c r="BZ864" s="23"/>
    </row>
    <row r="865" spans="58:78">
      <c r="BF865" s="19"/>
      <c r="BG865" s="28" t="s">
        <v>30</v>
      </c>
      <c r="BH865" s="27">
        <v>0.22222222222222221</v>
      </c>
      <c r="BI865" s="20">
        <f t="shared" si="97"/>
        <v>2.2222222222222222E-7</v>
      </c>
      <c r="BJ865" s="43">
        <v>96.4742110631868</v>
      </c>
      <c r="BK865" s="25">
        <f>BP865+((BO865-BP865)/(1+POWER((BI865)/POWER(10,-BQ865),BR865)))</f>
        <v>96.981640604138903</v>
      </c>
      <c r="BL865" s="25">
        <f t="shared" si="98"/>
        <v>0.5074295409521028</v>
      </c>
      <c r="BM865" s="24">
        <f t="shared" si="99"/>
        <v>0.25748473903086178</v>
      </c>
      <c r="BN865" s="19"/>
      <c r="BO865" s="19">
        <v>0.54523923818703557</v>
      </c>
      <c r="BP865" s="36">
        <v>97.421321711202722</v>
      </c>
      <c r="BQ865" s="19">
        <v>7.6010346780337148</v>
      </c>
      <c r="BR865" s="19">
        <v>2.4699814791744958</v>
      </c>
      <c r="BS865" s="19"/>
      <c r="BT865" s="19"/>
      <c r="BU865" s="23"/>
      <c r="BV865" s="23"/>
      <c r="BW865" s="23"/>
      <c r="BX865" s="23"/>
      <c r="BY865" s="23"/>
      <c r="BZ865" s="23"/>
    </row>
    <row r="866" spans="58:78">
      <c r="BF866" s="19"/>
      <c r="BG866" s="28" t="s">
        <v>30</v>
      </c>
      <c r="BH866" s="27">
        <v>0.14814814814814814</v>
      </c>
      <c r="BI866" s="20">
        <f t="shared" si="97"/>
        <v>1.4814814814814815E-7</v>
      </c>
      <c r="BJ866" s="43">
        <v>95.764894433094994</v>
      </c>
      <c r="BK866" s="25">
        <f>BP865+((BO865-BP865)/(1+POWER((BI866)/POWER(10,-BQ865),BR865)))</f>
        <v>96.233644903784537</v>
      </c>
      <c r="BL866" s="25">
        <f t="shared" si="98"/>
        <v>0.46875047068954245</v>
      </c>
      <c r="BM866" s="24">
        <f t="shared" si="99"/>
        <v>0.2197270037716676</v>
      </c>
      <c r="BN866" s="19"/>
      <c r="BO866" s="19"/>
      <c r="BP866" s="19"/>
      <c r="BQ866" s="19"/>
      <c r="BR866" s="19"/>
      <c r="BS866" s="19"/>
      <c r="BT866" s="19"/>
      <c r="BU866" s="23"/>
      <c r="BV866" s="23"/>
      <c r="BW866" s="23"/>
      <c r="BX866" s="23"/>
      <c r="BY866" s="23"/>
      <c r="BZ866" s="23"/>
    </row>
    <row r="867" spans="58:78" ht="15.75" thickBot="1">
      <c r="BF867" s="19"/>
      <c r="BG867" s="28" t="s">
        <v>30</v>
      </c>
      <c r="BH867" s="27">
        <v>9.8765432098765427E-2</v>
      </c>
      <c r="BI867" s="20">
        <f t="shared" si="97"/>
        <v>9.8765432098765421E-8</v>
      </c>
      <c r="BJ867" s="43">
        <v>94.527736569211626</v>
      </c>
      <c r="BK867" s="25">
        <f>BP865+((BO865-BP865)/(1+POWER((BI867)/POWER(10,-BQ865),BR865)))</f>
        <v>94.254923155535607</v>
      </c>
      <c r="BL867" s="25">
        <f t="shared" si="98"/>
        <v>-0.27281341367601897</v>
      </c>
      <c r="BM867" s="24">
        <f t="shared" si="99"/>
        <v>7.4427158681562647E-2</v>
      </c>
      <c r="BN867" s="19"/>
      <c r="BO867" s="35" t="s">
        <v>33</v>
      </c>
      <c r="BP867" s="34">
        <f>SUM(BM863:BM872)</f>
        <v>54.671239287902928</v>
      </c>
      <c r="BQ867" s="19"/>
      <c r="BR867" s="19"/>
      <c r="BS867" s="19"/>
      <c r="BT867" s="19"/>
      <c r="BU867" s="23"/>
      <c r="BV867" s="23"/>
      <c r="BW867" s="23"/>
      <c r="BX867" s="23"/>
      <c r="BY867" s="23"/>
      <c r="BZ867" s="23"/>
    </row>
    <row r="868" spans="58:78">
      <c r="BF868" s="19"/>
      <c r="BG868" s="28" t="s">
        <v>30</v>
      </c>
      <c r="BH868" s="27">
        <v>6.5843621399176946E-2</v>
      </c>
      <c r="BI868" s="20">
        <f t="shared" si="97"/>
        <v>6.5843621399176948E-8</v>
      </c>
      <c r="BJ868" s="43">
        <v>90.43821617417197</v>
      </c>
      <c r="BK868" s="25">
        <f>BP865+((BO865-BP865)/(1+POWER((BI868)/POWER(10,-BQ865),BR865)))</f>
        <v>89.26071169568948</v>
      </c>
      <c r="BL868" s="25">
        <f t="shared" si="98"/>
        <v>-1.17750447848249</v>
      </c>
      <c r="BM868" s="24">
        <f t="shared" si="99"/>
        <v>1.3865167968463206</v>
      </c>
      <c r="BN868" s="19"/>
      <c r="BO868" s="19"/>
      <c r="BP868" s="19"/>
      <c r="BQ868" s="19"/>
      <c r="BR868" s="33" t="s">
        <v>32</v>
      </c>
      <c r="BS868" s="19"/>
      <c r="BT868" s="19"/>
      <c r="BU868" s="23"/>
      <c r="BV868" s="23"/>
      <c r="BW868" s="23"/>
      <c r="BX868" s="23"/>
      <c r="BY868" s="23"/>
      <c r="BZ868" s="23"/>
    </row>
    <row r="869" spans="58:78" ht="15.75" thickBot="1">
      <c r="BF869" s="19"/>
      <c r="BG869" s="28" t="s">
        <v>30</v>
      </c>
      <c r="BH869" s="27">
        <v>4.38957475994513E-2</v>
      </c>
      <c r="BI869" s="20">
        <f t="shared" si="97"/>
        <v>4.3895747599451298E-8</v>
      </c>
      <c r="BJ869" s="43">
        <v>81.402002450903794</v>
      </c>
      <c r="BK869" s="25">
        <f>BP865+((BO865-BP865)/(1+POWER((BI869)/POWER(10,-BQ865),BR865)))</f>
        <v>78.02020258824551</v>
      </c>
      <c r="BL869" s="25">
        <f t="shared" si="98"/>
        <v>-3.3817998626582835</v>
      </c>
      <c r="BM869" s="24">
        <f t="shared" si="99"/>
        <v>11.436570311075585</v>
      </c>
      <c r="BN869" s="19"/>
      <c r="BO869" s="32" t="s">
        <v>31</v>
      </c>
      <c r="BP869" s="31">
        <f>POWER(10,-BQ865)*1000000</f>
        <v>2.5059091503940138E-2</v>
      </c>
      <c r="BQ869" s="25">
        <f>ROUND(BR869,2)</f>
        <v>0.03</v>
      </c>
      <c r="BR869" s="30">
        <f>10^((1/BR865)*(LOG(((BO865-BP865)/(50-BP865)-1),10)-BR865*LOG((1/(10^(-BQ865))),10)))*1000000</f>
        <v>2.5488703546207893E-2</v>
      </c>
      <c r="BS869" s="19"/>
      <c r="BT869" s="19"/>
      <c r="BU869" s="23"/>
      <c r="BV869" s="23"/>
      <c r="BW869" s="23"/>
      <c r="BX869" s="23"/>
      <c r="BY869" s="23"/>
      <c r="BZ869" s="23"/>
    </row>
    <row r="870" spans="58:78">
      <c r="BF870" s="19"/>
      <c r="BG870" s="28" t="s">
        <v>30</v>
      </c>
      <c r="BH870" s="27">
        <v>2.9263831732967534E-2</v>
      </c>
      <c r="BI870" s="20">
        <f t="shared" si="97"/>
        <v>2.9263831732967536E-8</v>
      </c>
      <c r="BJ870" s="43">
        <v>52.593397469912247</v>
      </c>
      <c r="BK870" s="25">
        <f>BP865+((BO865-BP865)/(1+POWER((BI870)/POWER(10,-BQ865),BR865)))</f>
        <v>58.150515617709587</v>
      </c>
      <c r="BL870" s="25">
        <f t="shared" si="98"/>
        <v>5.5571181477973397</v>
      </c>
      <c r="BM870" s="24">
        <f t="shared" si="99"/>
        <v>30.881562108578535</v>
      </c>
      <c r="BN870" s="19"/>
      <c r="BO870" s="29"/>
      <c r="BP870" s="25"/>
      <c r="BQ870" s="19"/>
      <c r="BR870" s="19"/>
      <c r="BS870" s="19"/>
      <c r="BT870" s="19"/>
      <c r="BU870" s="23"/>
      <c r="BV870" s="23"/>
      <c r="BW870" s="23"/>
      <c r="BX870" s="23"/>
      <c r="BY870" s="23"/>
      <c r="BZ870" s="23"/>
    </row>
    <row r="871" spans="58:78">
      <c r="BF871" s="19"/>
      <c r="BG871" s="28" t="s">
        <v>30</v>
      </c>
      <c r="BH871" s="27">
        <v>1.9509221155311691E-2</v>
      </c>
      <c r="BI871" s="20">
        <f t="shared" si="97"/>
        <v>1.950922115531169E-8</v>
      </c>
      <c r="BJ871" s="43">
        <v>37.5778041539334</v>
      </c>
      <c r="BK871" s="25">
        <f>BP865+((BO865-BP865)/(1+POWER((BI871)/POWER(10,-BQ865),BR865)))</f>
        <v>34.466871195460598</v>
      </c>
      <c r="BL871" s="25">
        <f t="shared" si="98"/>
        <v>-3.1109329584728016</v>
      </c>
      <c r="BM871" s="24">
        <f t="shared" si="99"/>
        <v>9.6779038721123385</v>
      </c>
      <c r="BN871" s="19"/>
      <c r="BO871" s="19"/>
      <c r="BP871" s="19"/>
      <c r="BQ871" s="19"/>
      <c r="BR871" s="19"/>
      <c r="BS871" s="19"/>
      <c r="BT871" s="19"/>
      <c r="BU871" s="23"/>
      <c r="BV871" s="23"/>
      <c r="BW871" s="23"/>
      <c r="BX871" s="23"/>
      <c r="BY871" s="23"/>
      <c r="BZ871" s="23"/>
    </row>
    <row r="872" spans="58:78">
      <c r="BF872" s="19"/>
      <c r="BG872" s="28" t="s">
        <v>30</v>
      </c>
      <c r="BH872" s="27">
        <v>0</v>
      </c>
      <c r="BI872" s="20">
        <f t="shared" si="97"/>
        <v>0</v>
      </c>
      <c r="BJ872" s="43">
        <v>0</v>
      </c>
      <c r="BK872" s="25">
        <f>BP865+((BO865-BP865)/(1+POWER((BI872)/POWER(10,-BQ865),BR865)))</f>
        <v>0.54523923818703679</v>
      </c>
      <c r="BL872" s="25">
        <f t="shared" si="98"/>
        <v>0.54523923818703679</v>
      </c>
      <c r="BM872" s="24">
        <f t="shared" si="99"/>
        <v>0.29728582685878024</v>
      </c>
      <c r="BN872" s="19"/>
      <c r="BO872" s="19"/>
      <c r="BP872" s="19"/>
      <c r="BQ872" s="19"/>
      <c r="BR872" s="19"/>
      <c r="BS872" s="19"/>
      <c r="BT872" s="19"/>
      <c r="BU872" s="23"/>
      <c r="BV872" s="23"/>
      <c r="BW872" s="23"/>
      <c r="BX872" s="23"/>
      <c r="BY872" s="23"/>
      <c r="BZ872" s="23"/>
    </row>
    <row r="873" spans="58:78">
      <c r="BF873" s="19"/>
      <c r="BG873" s="19"/>
      <c r="BH873" s="19"/>
      <c r="BI873" s="19"/>
      <c r="BJ873" s="22"/>
      <c r="BK873" s="19"/>
      <c r="BL873" s="19"/>
      <c r="BM873" s="19"/>
      <c r="BN873" s="19"/>
      <c r="BO873" s="19"/>
      <c r="BP873" s="19"/>
      <c r="BQ873" s="19"/>
      <c r="BR873" s="19"/>
      <c r="BS873" s="19"/>
      <c r="BT873" s="19"/>
      <c r="BU873" s="19"/>
      <c r="BV873" s="19"/>
      <c r="BW873" s="19"/>
      <c r="BX873" s="19"/>
      <c r="BY873" s="19"/>
      <c r="BZ873" s="19"/>
    </row>
    <row r="874" spans="58:78">
      <c r="BF874" s="19"/>
      <c r="BG874" s="19"/>
      <c r="BH874" s="19"/>
      <c r="BI874" s="19"/>
      <c r="BJ874" s="20"/>
      <c r="BK874" s="19"/>
      <c r="BL874" s="19"/>
      <c r="BM874" s="19"/>
      <c r="BN874" s="19"/>
      <c r="BO874" s="19"/>
      <c r="BP874" s="19"/>
      <c r="BQ874" s="19"/>
      <c r="BR874" s="19"/>
      <c r="BS874" s="19"/>
      <c r="BT874" s="19"/>
      <c r="BU874" s="19"/>
      <c r="BV874" s="19"/>
      <c r="BW874" s="19"/>
      <c r="BX874" s="19"/>
      <c r="BY874" s="19"/>
      <c r="BZ874" s="19"/>
    </row>
    <row r="875" spans="58:78">
      <c r="BF875" s="19"/>
      <c r="BG875" s="19"/>
      <c r="BH875" s="19"/>
      <c r="BI875" s="19"/>
      <c r="BJ875" s="20"/>
      <c r="BK875" s="19"/>
      <c r="BL875" s="19"/>
      <c r="BM875" s="19"/>
      <c r="BN875" s="19"/>
      <c r="BO875" s="19"/>
      <c r="BP875" s="19"/>
      <c r="BQ875" s="19"/>
      <c r="BR875" s="19"/>
      <c r="BS875" s="19"/>
      <c r="BT875" s="19"/>
      <c r="BU875" s="19"/>
      <c r="BV875" s="19"/>
      <c r="BW875" s="19"/>
      <c r="BX875" s="19"/>
      <c r="BY875" s="19"/>
      <c r="BZ875" s="19"/>
    </row>
    <row r="876" spans="58:78">
      <c r="BF876" s="19"/>
      <c r="BG876" s="19"/>
      <c r="BH876" s="19"/>
      <c r="BI876" s="19"/>
      <c r="BJ876" s="20"/>
      <c r="BK876" s="19"/>
      <c r="BL876" s="19"/>
      <c r="BM876" s="19"/>
      <c r="BN876" s="19"/>
      <c r="BO876" s="19"/>
      <c r="BP876" s="19"/>
      <c r="BQ876" s="19"/>
      <c r="BR876" s="19"/>
      <c r="BS876" s="19"/>
      <c r="BT876" s="19"/>
      <c r="BU876" s="19"/>
      <c r="BV876" s="19"/>
      <c r="BW876" s="19"/>
      <c r="BX876" s="19"/>
      <c r="BY876" s="19"/>
      <c r="BZ876" s="19"/>
    </row>
    <row r="877" spans="58:78">
      <c r="BF877" s="19"/>
      <c r="BG877" s="19"/>
      <c r="BH877" s="19"/>
      <c r="BI877" s="19"/>
      <c r="BJ877" s="20"/>
      <c r="BK877" s="19"/>
      <c r="BL877" s="19"/>
      <c r="BM877" s="19"/>
      <c r="BN877" s="19"/>
      <c r="BO877" s="19"/>
      <c r="BP877" s="19"/>
      <c r="BQ877" s="19"/>
      <c r="BR877" s="19"/>
      <c r="BS877" s="19"/>
      <c r="BT877" s="19"/>
      <c r="BU877" s="19"/>
      <c r="BV877" s="19"/>
      <c r="BW877" s="19"/>
      <c r="BX877" s="19"/>
      <c r="BY877" s="19"/>
      <c r="BZ877" s="19"/>
    </row>
    <row r="878" spans="58:78">
      <c r="BF878" s="19"/>
      <c r="BG878" s="19"/>
      <c r="BH878" s="19"/>
      <c r="BI878" s="21"/>
      <c r="BJ878" s="20"/>
      <c r="BK878" s="19"/>
      <c r="BL878" s="19"/>
      <c r="BM878" s="19"/>
      <c r="BN878" s="19"/>
      <c r="BO878" s="19"/>
      <c r="BP878" s="19"/>
      <c r="BQ878" s="19"/>
      <c r="BR878" s="19"/>
      <c r="BS878" s="19"/>
      <c r="BT878" s="19"/>
      <c r="BU878" s="19"/>
      <c r="BV878" s="19"/>
      <c r="BW878" s="19"/>
      <c r="BX878" s="19"/>
      <c r="BY878" s="19"/>
      <c r="BZ878" s="19"/>
    </row>
    <row r="879" spans="58:78">
      <c r="BF879" s="19"/>
      <c r="BG879" s="39"/>
      <c r="BH879" s="39"/>
      <c r="BI879" s="39"/>
      <c r="BJ879" s="38" t="s">
        <v>46</v>
      </c>
      <c r="BK879" s="39"/>
      <c r="BL879" s="39"/>
      <c r="BM879" s="39"/>
      <c r="BN879" s="19"/>
      <c r="BO879" s="19"/>
      <c r="BP879" s="19"/>
      <c r="BQ879" s="19"/>
      <c r="BR879" s="19"/>
      <c r="BS879" s="19"/>
      <c r="BT879" s="19"/>
      <c r="BU879" s="19"/>
      <c r="BV879" s="19"/>
      <c r="BW879" s="19"/>
      <c r="BX879" s="19"/>
      <c r="BY879" s="19"/>
      <c r="BZ879" s="19"/>
    </row>
    <row r="880" spans="58:78">
      <c r="BF880" s="40" t="s">
        <v>47</v>
      </c>
      <c r="BG880" s="39" t="s">
        <v>44</v>
      </c>
      <c r="BH880" s="38" t="s">
        <v>43</v>
      </c>
      <c r="BI880" s="38" t="s">
        <v>42</v>
      </c>
      <c r="BJ880" s="38" t="s">
        <v>41</v>
      </c>
      <c r="BK880" s="38" t="s">
        <v>40</v>
      </c>
      <c r="BL880" s="38" t="s">
        <v>39</v>
      </c>
      <c r="BM880" s="38" t="s">
        <v>38</v>
      </c>
      <c r="BN880" s="19"/>
      <c r="BO880" s="19"/>
      <c r="BP880" s="19"/>
      <c r="BQ880" s="19"/>
      <c r="BR880" s="19"/>
      <c r="BS880" s="19"/>
      <c r="BT880" s="20"/>
      <c r="BU880" s="19"/>
      <c r="BV880" s="19"/>
      <c r="BW880" s="19"/>
      <c r="BX880" s="19"/>
      <c r="BY880" s="19"/>
      <c r="BZ880" s="19"/>
    </row>
    <row r="881" spans="58:78">
      <c r="BF881" s="19"/>
      <c r="BG881" s="28" t="s">
        <v>30</v>
      </c>
      <c r="BH881" s="27">
        <v>0.5</v>
      </c>
      <c r="BI881" s="20">
        <f t="shared" ref="BI881:BI890" si="100">+BH881/1000000</f>
        <v>4.9999999999999998E-7</v>
      </c>
      <c r="BJ881" s="43">
        <v>97.635398111954871</v>
      </c>
      <c r="BK881" s="25">
        <f>BP883+((BO883-BP883)/(1+POWER((BI881)/POWER(10,-BQ883),BR883)))</f>
        <v>96.827834767013542</v>
      </c>
      <c r="BL881" s="25">
        <f t="shared" ref="BL881:BL890" si="101">BK881-BJ881</f>
        <v>-0.80756334494132886</v>
      </c>
      <c r="BM881" s="24">
        <f t="shared" ref="BM881:BM890" si="102">BL881^2</f>
        <v>0.65215855609282769</v>
      </c>
      <c r="BN881" s="19"/>
      <c r="BO881" s="19"/>
      <c r="BP881" s="19"/>
      <c r="BQ881" s="19"/>
      <c r="BR881" s="19"/>
      <c r="BS881" s="19"/>
      <c r="BT881" s="19"/>
      <c r="BU881" s="23"/>
      <c r="BV881" s="23"/>
      <c r="BW881" s="23"/>
      <c r="BX881" s="23"/>
      <c r="BY881" s="23"/>
      <c r="BZ881" s="23"/>
    </row>
    <row r="882" spans="58:78">
      <c r="BF882" s="19"/>
      <c r="BG882" s="28" t="s">
        <v>30</v>
      </c>
      <c r="BH882" s="27">
        <v>0.33333333333333331</v>
      </c>
      <c r="BI882" s="20">
        <f t="shared" si="100"/>
        <v>3.333333333333333E-7</v>
      </c>
      <c r="BJ882" s="43">
        <v>97.086167004420304</v>
      </c>
      <c r="BK882" s="25">
        <f>BP883+((BO883-BP883)/(1+POWER((BI882)/POWER(10,-BQ883),BR883)))</f>
        <v>96.79872371123173</v>
      </c>
      <c r="BL882" s="25">
        <f t="shared" si="101"/>
        <v>-0.28744329318857353</v>
      </c>
      <c r="BM882" s="24">
        <f t="shared" si="102"/>
        <v>8.2623646799092246E-2</v>
      </c>
      <c r="BN882" s="19"/>
      <c r="BO882" s="20" t="s">
        <v>37</v>
      </c>
      <c r="BP882" s="20" t="s">
        <v>36</v>
      </c>
      <c r="BQ882" s="37" t="s">
        <v>35</v>
      </c>
      <c r="BR882" s="20" t="s">
        <v>34</v>
      </c>
      <c r="BS882" s="19"/>
      <c r="BT882" s="19"/>
      <c r="BU882" s="23"/>
      <c r="BV882" s="23"/>
      <c r="BW882" s="23"/>
      <c r="BX882" s="23"/>
      <c r="BY882" s="23"/>
      <c r="BZ882" s="23"/>
    </row>
    <row r="883" spans="58:78">
      <c r="BF883" s="19"/>
      <c r="BG883" s="28" t="s">
        <v>30</v>
      </c>
      <c r="BH883" s="27">
        <v>0.22222222222222221</v>
      </c>
      <c r="BI883" s="20">
        <f t="shared" si="100"/>
        <v>2.2222222222222222E-7</v>
      </c>
      <c r="BJ883" s="43">
        <v>97.185386075480693</v>
      </c>
      <c r="BK883" s="25">
        <f>BP883+((BO883-BP883)/(1+POWER((BI883)/POWER(10,-BQ883),BR883)))</f>
        <v>96.702587433951081</v>
      </c>
      <c r="BL883" s="25">
        <f t="shared" si="101"/>
        <v>-0.48279864152961238</v>
      </c>
      <c r="BM883" s="24">
        <f t="shared" si="102"/>
        <v>0.23309452826283916</v>
      </c>
      <c r="BN883" s="19"/>
      <c r="BO883" s="19">
        <v>0</v>
      </c>
      <c r="BP883" s="36">
        <v>96.840460564599525</v>
      </c>
      <c r="BQ883" s="19">
        <v>7.6180885979753139</v>
      </c>
      <c r="BR883" s="19">
        <v>2.9495585018445127</v>
      </c>
      <c r="BS883" s="19"/>
      <c r="BT883" s="19"/>
      <c r="BU883" s="23"/>
      <c r="BV883" s="23"/>
      <c r="BW883" s="23"/>
      <c r="BX883" s="23"/>
      <c r="BY883" s="23"/>
      <c r="BZ883" s="23"/>
    </row>
    <row r="884" spans="58:78">
      <c r="BF884" s="19"/>
      <c r="BG884" s="28" t="s">
        <v>30</v>
      </c>
      <c r="BH884" s="27">
        <v>0.14814814814814814</v>
      </c>
      <c r="BI884" s="20">
        <f t="shared" si="100"/>
        <v>1.4814814814814815E-7</v>
      </c>
      <c r="BJ884" s="43">
        <v>96.085272086839467</v>
      </c>
      <c r="BK884" s="25">
        <f>BP883+((BO883-BP883)/(1+POWER((BI884)/POWER(10,-BQ883),BR883)))</f>
        <v>96.386051274758231</v>
      </c>
      <c r="BL884" s="25">
        <f t="shared" si="101"/>
        <v>0.30077918791876357</v>
      </c>
      <c r="BM884" s="24">
        <f t="shared" si="102"/>
        <v>9.0468119885070891E-2</v>
      </c>
      <c r="BN884" s="19"/>
      <c r="BO884" s="19"/>
      <c r="BP884" s="19"/>
      <c r="BQ884" s="19"/>
      <c r="BR884" s="19"/>
      <c r="BS884" s="19"/>
      <c r="BT884" s="19"/>
      <c r="BU884" s="23"/>
      <c r="BV884" s="23"/>
      <c r="BW884" s="23"/>
      <c r="BX884" s="23"/>
      <c r="BY884" s="23"/>
      <c r="BZ884" s="23"/>
    </row>
    <row r="885" spans="58:78" ht="15.75" thickBot="1">
      <c r="BF885" s="19"/>
      <c r="BG885" s="28" t="s">
        <v>30</v>
      </c>
      <c r="BH885" s="27">
        <v>9.8765432098765427E-2</v>
      </c>
      <c r="BI885" s="20">
        <f t="shared" si="100"/>
        <v>9.8765432098765421E-8</v>
      </c>
      <c r="BJ885" s="43">
        <v>94.693228337218386</v>
      </c>
      <c r="BK885" s="25">
        <f>BP883+((BO883-BP883)/(1+POWER((BI885)/POWER(10,-BQ883),BR883)))</f>
        <v>95.353966274042193</v>
      </c>
      <c r="BL885" s="25">
        <f t="shared" si="101"/>
        <v>0.6607379368238071</v>
      </c>
      <c r="BM885" s="24">
        <f t="shared" si="102"/>
        <v>0.4365746211581813</v>
      </c>
      <c r="BN885" s="19"/>
      <c r="BO885" s="35" t="s">
        <v>33</v>
      </c>
      <c r="BP885" s="34">
        <f>SUM(BM881:BM890)</f>
        <v>3.6877215181175749</v>
      </c>
      <c r="BQ885" s="19"/>
      <c r="BR885" s="19"/>
      <c r="BS885" s="19"/>
      <c r="BT885" s="19"/>
      <c r="BU885" s="23"/>
      <c r="BV885" s="23"/>
      <c r="BW885" s="23"/>
      <c r="BX885" s="23"/>
      <c r="BY885" s="23"/>
      <c r="BZ885" s="23"/>
    </row>
    <row r="886" spans="58:78">
      <c r="BF886" s="19"/>
      <c r="BG886" s="28" t="s">
        <v>30</v>
      </c>
      <c r="BH886" s="27">
        <v>6.5843621399176946E-2</v>
      </c>
      <c r="BI886" s="20">
        <f t="shared" si="100"/>
        <v>6.5843621399176948E-8</v>
      </c>
      <c r="BJ886" s="43">
        <v>90.815902290482214</v>
      </c>
      <c r="BK886" s="25">
        <f>BP883+((BO883-BP883)/(1+POWER((BI886)/POWER(10,-BQ883),BR883)))</f>
        <v>92.09319534760445</v>
      </c>
      <c r="BL886" s="25">
        <f t="shared" si="101"/>
        <v>1.2772930571222361</v>
      </c>
      <c r="BM886" s="24">
        <f t="shared" si="102"/>
        <v>1.6314775537726678</v>
      </c>
      <c r="BN886" s="19"/>
      <c r="BO886" s="19"/>
      <c r="BP886" s="19"/>
      <c r="BQ886" s="19"/>
      <c r="BR886" s="33" t="s">
        <v>32</v>
      </c>
      <c r="BS886" s="19"/>
      <c r="BT886" s="19"/>
      <c r="BU886" s="23"/>
      <c r="BV886" s="23"/>
      <c r="BW886" s="23"/>
      <c r="BX886" s="23"/>
      <c r="BY886" s="23"/>
      <c r="BZ886" s="23"/>
    </row>
    <row r="887" spans="58:78" ht="15.75" thickBot="1">
      <c r="BF887" s="19"/>
      <c r="BG887" s="28" t="s">
        <v>30</v>
      </c>
      <c r="BH887" s="27">
        <v>4.38957475994513E-2</v>
      </c>
      <c r="BI887" s="20">
        <f t="shared" si="100"/>
        <v>4.3895747599451298E-8</v>
      </c>
      <c r="BJ887" s="43">
        <v>83.322740106958136</v>
      </c>
      <c r="BK887" s="25">
        <f>BP883+((BO883-BP883)/(1+POWER((BI887)/POWER(10,-BQ883),BR883)))</f>
        <v>82.737513145265368</v>
      </c>
      <c r="BL887" s="25">
        <f t="shared" si="101"/>
        <v>-0.58522696169276855</v>
      </c>
      <c r="BM887" s="24">
        <f t="shared" si="102"/>
        <v>0.34249059669214921</v>
      </c>
      <c r="BN887" s="19"/>
      <c r="BO887" s="32" t="s">
        <v>31</v>
      </c>
      <c r="BP887" s="31">
        <f>POWER(10,-BQ883)*1000000</f>
        <v>2.4094138475744913E-2</v>
      </c>
      <c r="BQ887" s="25">
        <f>ROUND(BR887,2)</f>
        <v>0.02</v>
      </c>
      <c r="BR887" s="30">
        <f>10^((1/BR883)*(LOG(((BO883-BP883)/(50-BP883)-1),10)-BR883*LOG((1/(10^(-BQ883))),10)))*1000000</f>
        <v>2.4633301322438302E-2</v>
      </c>
      <c r="BS887" s="19"/>
      <c r="BT887" s="19"/>
      <c r="BU887" s="23"/>
      <c r="BV887" s="23"/>
      <c r="BW887" s="23"/>
      <c r="BX887" s="23"/>
      <c r="BY887" s="23"/>
      <c r="BZ887" s="23"/>
    </row>
    <row r="888" spans="58:78">
      <c r="BF888" s="19"/>
      <c r="BG888" s="28" t="s">
        <v>30</v>
      </c>
      <c r="BH888" s="27">
        <v>2.9263831732967534E-2</v>
      </c>
      <c r="BI888" s="20">
        <f t="shared" si="100"/>
        <v>2.9263831732967536E-8</v>
      </c>
      <c r="BJ888" s="43">
        <v>62.255616668333793</v>
      </c>
      <c r="BK888" s="25">
        <f>BP883+((BO883-BP883)/(1+POWER((BI888)/POWER(10,-BQ883),BR883)))</f>
        <v>61.932858365690727</v>
      </c>
      <c r="BL888" s="25">
        <f t="shared" si="101"/>
        <v>-0.32275830264306649</v>
      </c>
      <c r="BM888" s="24">
        <f t="shared" si="102"/>
        <v>0.1041729219250333</v>
      </c>
      <c r="BN888" s="19"/>
      <c r="BO888" s="29"/>
      <c r="BP888" s="25"/>
      <c r="BQ888" s="19"/>
      <c r="BR888" s="19"/>
      <c r="BS888" s="19"/>
      <c r="BT888" s="19"/>
      <c r="BU888" s="23"/>
      <c r="BV888" s="23"/>
      <c r="BW888" s="23"/>
      <c r="BX888" s="23"/>
      <c r="BY888" s="23"/>
      <c r="BZ888" s="23"/>
    </row>
    <row r="889" spans="58:78">
      <c r="BF889" s="19"/>
      <c r="BG889" s="28" t="s">
        <v>30</v>
      </c>
      <c r="BH889" s="27">
        <v>1.9509221155311691E-2</v>
      </c>
      <c r="BI889" s="20">
        <f t="shared" si="100"/>
        <v>1.950922115531169E-8</v>
      </c>
      <c r="BJ889" s="43">
        <v>33.477208314212184</v>
      </c>
      <c r="BK889" s="25">
        <f>BP883+((BO883-BP883)/(1+POWER((BI889)/POWER(10,-BQ883),BR883)))</f>
        <v>33.815824577155524</v>
      </c>
      <c r="BL889" s="25">
        <f t="shared" si="101"/>
        <v>0.33861626294334002</v>
      </c>
      <c r="BM889" s="24">
        <f t="shared" si="102"/>
        <v>0.11466097352971319</v>
      </c>
      <c r="BN889" s="19"/>
      <c r="BO889" s="19"/>
      <c r="BP889" s="19"/>
      <c r="BQ889" s="19"/>
      <c r="BR889" s="19"/>
      <c r="BS889" s="19"/>
      <c r="BT889" s="19"/>
      <c r="BU889" s="23"/>
      <c r="BV889" s="23"/>
      <c r="BW889" s="23"/>
      <c r="BX889" s="23"/>
      <c r="BY889" s="23"/>
      <c r="BZ889" s="23"/>
    </row>
    <row r="890" spans="58:78">
      <c r="BF890" s="19"/>
      <c r="BG890" s="28" t="s">
        <v>30</v>
      </c>
      <c r="BH890" s="27">
        <v>0</v>
      </c>
      <c r="BI890" s="20">
        <f t="shared" si="100"/>
        <v>0</v>
      </c>
      <c r="BJ890" s="43">
        <v>0</v>
      </c>
      <c r="BK890" s="25">
        <f>BP883+((BO883-BP883)/(1+POWER((BI890)/POWER(10,-BQ883),BR883)))</f>
        <v>0</v>
      </c>
      <c r="BL890" s="25">
        <f t="shared" si="101"/>
        <v>0</v>
      </c>
      <c r="BM890" s="24">
        <f t="shared" si="102"/>
        <v>0</v>
      </c>
      <c r="BN890" s="19"/>
      <c r="BO890" s="19"/>
      <c r="BP890" s="19"/>
      <c r="BQ890" s="19"/>
      <c r="BR890" s="19"/>
      <c r="BS890" s="19"/>
      <c r="BT890" s="19"/>
      <c r="BU890" s="23"/>
      <c r="BV890" s="23"/>
      <c r="BW890" s="23"/>
      <c r="BX890" s="23"/>
      <c r="BY890" s="23"/>
      <c r="BZ890" s="23"/>
    </row>
    <row r="891" spans="58:78">
      <c r="BF891" s="19"/>
      <c r="BG891" s="19"/>
      <c r="BH891" s="19"/>
      <c r="BI891" s="19"/>
      <c r="BJ891" s="22"/>
      <c r="BK891" s="19"/>
      <c r="BL891" s="19"/>
      <c r="BM891" s="19"/>
      <c r="BN891" s="19"/>
      <c r="BO891" s="19"/>
      <c r="BP891" s="19"/>
      <c r="BQ891" s="19"/>
      <c r="BR891" s="19"/>
      <c r="BS891" s="19"/>
      <c r="BT891" s="19"/>
      <c r="BU891" s="19"/>
      <c r="BV891" s="19"/>
      <c r="BW891" s="19"/>
      <c r="BX891" s="19"/>
      <c r="BY891" s="19"/>
      <c r="BZ891" s="19"/>
    </row>
    <row r="892" spans="58:78">
      <c r="BF892" s="19"/>
      <c r="BG892" s="19"/>
      <c r="BH892" s="19"/>
      <c r="BI892" s="19"/>
      <c r="BJ892" s="20"/>
      <c r="BK892" s="19"/>
      <c r="BL892" s="19"/>
      <c r="BM892" s="19"/>
      <c r="BN892" s="19"/>
      <c r="BO892" s="19"/>
      <c r="BP892" s="19"/>
      <c r="BQ892" s="19"/>
      <c r="BR892" s="19"/>
      <c r="BS892" s="19"/>
      <c r="BT892" s="19"/>
      <c r="BU892" s="19"/>
      <c r="BV892" s="19"/>
      <c r="BW892" s="19"/>
      <c r="BX892" s="19"/>
      <c r="BY892" s="19"/>
      <c r="BZ892" s="19"/>
    </row>
    <row r="893" spans="58:78">
      <c r="BF893" s="19"/>
      <c r="BG893" s="19"/>
      <c r="BH893" s="19"/>
      <c r="BI893" s="19"/>
      <c r="BJ893" s="20"/>
      <c r="BK893" s="19"/>
      <c r="BL893" s="19"/>
      <c r="BM893" s="19"/>
      <c r="BN893" s="19"/>
      <c r="BO893" s="19"/>
      <c r="BP893" s="19"/>
      <c r="BQ893" s="19"/>
      <c r="BR893" s="19"/>
      <c r="BS893" s="19"/>
      <c r="BT893" s="19"/>
      <c r="BU893" s="19"/>
      <c r="BV893" s="19"/>
      <c r="BW893" s="19"/>
      <c r="BX893" s="19"/>
      <c r="BY893" s="19"/>
      <c r="BZ893" s="19"/>
    </row>
    <row r="894" spans="58:78">
      <c r="BF894" s="19"/>
      <c r="BG894" s="19"/>
      <c r="BH894" s="19"/>
      <c r="BI894" s="19"/>
      <c r="BJ894" s="20"/>
      <c r="BK894" s="19"/>
      <c r="BL894" s="19"/>
      <c r="BM894" s="19"/>
      <c r="BN894" s="19"/>
      <c r="BO894" s="19"/>
      <c r="BP894" s="19"/>
      <c r="BQ894" s="19"/>
      <c r="BR894" s="19"/>
      <c r="BS894" s="19"/>
      <c r="BT894" s="19"/>
      <c r="BU894" s="19"/>
      <c r="BV894" s="19"/>
      <c r="BW894" s="19"/>
      <c r="BX894" s="19"/>
      <c r="BY894" s="19"/>
      <c r="BZ894" s="19"/>
    </row>
    <row r="895" spans="58:78">
      <c r="BF895" s="19"/>
      <c r="BG895" s="19"/>
      <c r="BH895" s="19"/>
      <c r="BI895" s="19"/>
      <c r="BJ895" s="20"/>
      <c r="BK895" s="19"/>
      <c r="BL895" s="19"/>
      <c r="BM895" s="19"/>
      <c r="BN895" s="19"/>
      <c r="BO895" s="19"/>
      <c r="BP895" s="19"/>
      <c r="BQ895" s="19"/>
      <c r="BR895" s="19"/>
      <c r="BS895" s="19"/>
      <c r="BT895" s="19"/>
      <c r="BU895" s="19"/>
      <c r="BV895" s="19"/>
      <c r="BW895" s="19"/>
      <c r="BX895" s="19"/>
      <c r="BY895" s="19"/>
      <c r="BZ895" s="19"/>
    </row>
    <row r="896" spans="58:78">
      <c r="BF896" s="19"/>
      <c r="BG896" s="19"/>
      <c r="BH896" s="19"/>
      <c r="BI896" s="21"/>
      <c r="BJ896" s="20"/>
      <c r="BK896" s="19"/>
      <c r="BL896" s="19"/>
      <c r="BM896" s="19"/>
      <c r="BN896" s="19"/>
      <c r="BO896" s="19"/>
      <c r="BP896" s="19"/>
      <c r="BQ896" s="19"/>
      <c r="BR896" s="19"/>
      <c r="BS896" s="19"/>
      <c r="BT896" s="19"/>
      <c r="BU896" s="19"/>
      <c r="BV896" s="19"/>
      <c r="BW896" s="19"/>
      <c r="BX896" s="19"/>
      <c r="BY896" s="19"/>
      <c r="BZ896" s="19"/>
    </row>
    <row r="897" spans="58:78">
      <c r="BF897" s="19"/>
      <c r="BG897" s="39"/>
      <c r="BH897" s="39"/>
      <c r="BI897" s="39"/>
      <c r="BJ897" s="38" t="s">
        <v>46</v>
      </c>
      <c r="BK897" s="39"/>
      <c r="BL897" s="39"/>
      <c r="BM897" s="39"/>
      <c r="BN897" s="19"/>
      <c r="BO897" s="19"/>
      <c r="BP897" s="19"/>
      <c r="BQ897" s="19"/>
      <c r="BR897" s="19"/>
      <c r="BS897" s="19"/>
      <c r="BT897" s="19"/>
      <c r="BU897" s="19"/>
      <c r="BV897" s="19"/>
      <c r="BW897" s="19"/>
      <c r="BX897" s="19"/>
      <c r="BY897" s="19"/>
      <c r="BZ897" s="19"/>
    </row>
    <row r="898" spans="58:78">
      <c r="BF898" s="40" t="s">
        <v>48</v>
      </c>
      <c r="BG898" s="39" t="s">
        <v>44</v>
      </c>
      <c r="BH898" s="38" t="s">
        <v>43</v>
      </c>
      <c r="BI898" s="38" t="s">
        <v>42</v>
      </c>
      <c r="BJ898" s="38" t="s">
        <v>41</v>
      </c>
      <c r="BK898" s="38" t="s">
        <v>40</v>
      </c>
      <c r="BL898" s="38" t="s">
        <v>39</v>
      </c>
      <c r="BM898" s="38" t="s">
        <v>38</v>
      </c>
      <c r="BN898" s="19"/>
      <c r="BO898" s="19"/>
      <c r="BP898" s="19"/>
      <c r="BQ898" s="19"/>
      <c r="BR898" s="19"/>
      <c r="BS898" s="19"/>
      <c r="BT898" s="20"/>
      <c r="BU898" s="19"/>
      <c r="BV898" s="19"/>
      <c r="BW898" s="19"/>
      <c r="BX898" s="19"/>
      <c r="BY898" s="19"/>
      <c r="BZ898" s="19"/>
    </row>
    <row r="899" spans="58:78">
      <c r="BF899" s="19"/>
      <c r="BG899" s="28" t="s">
        <v>30</v>
      </c>
      <c r="BH899" s="27">
        <v>0.5</v>
      </c>
      <c r="BI899" s="20">
        <f t="shared" ref="BI899:BI908" si="103">+BH899/1000000</f>
        <v>4.9999999999999998E-7</v>
      </c>
      <c r="BJ899" s="43">
        <v>94.887222183960091</v>
      </c>
      <c r="BK899" s="25">
        <f>BP901+((BO901-BP901)/(1+POWER((BI899)/POWER(10,-BQ901),BR901)))</f>
        <v>94.074498687626246</v>
      </c>
      <c r="BL899" s="25">
        <f t="shared" ref="BL899:BL908" si="104">BK899-BJ899</f>
        <v>-0.81272349633384522</v>
      </c>
      <c r="BM899" s="24">
        <f t="shared" ref="BM899:BM908" si="105">BL899^2</f>
        <v>0.66051948149310968</v>
      </c>
      <c r="BN899" s="19"/>
      <c r="BO899" s="19"/>
      <c r="BP899" s="19"/>
      <c r="BQ899" s="19"/>
      <c r="BR899" s="19"/>
      <c r="BS899" s="19"/>
      <c r="BT899" s="19"/>
      <c r="BU899" s="23"/>
      <c r="BV899" s="23"/>
      <c r="BW899" s="23"/>
      <c r="BX899" s="23"/>
      <c r="BY899" s="23"/>
      <c r="BZ899" s="23"/>
    </row>
    <row r="900" spans="58:78">
      <c r="BF900" s="19"/>
      <c r="BG900" s="28" t="s">
        <v>30</v>
      </c>
      <c r="BH900" s="27">
        <v>0.33333333333333331</v>
      </c>
      <c r="BI900" s="20">
        <f t="shared" si="103"/>
        <v>3.333333333333333E-7</v>
      </c>
      <c r="BJ900" s="43">
        <v>94.935522059611515</v>
      </c>
      <c r="BK900" s="25">
        <f>BP901+((BO901-BP901)/(1+POWER((BI900)/POWER(10,-BQ901),BR901)))</f>
        <v>94.06085814125403</v>
      </c>
      <c r="BL900" s="25">
        <f t="shared" si="104"/>
        <v>-0.87466391835748425</v>
      </c>
      <c r="BM900" s="24">
        <f t="shared" si="105"/>
        <v>0.76503697007646787</v>
      </c>
      <c r="BN900" s="19"/>
      <c r="BO900" s="20" t="s">
        <v>37</v>
      </c>
      <c r="BP900" s="20" t="s">
        <v>36</v>
      </c>
      <c r="BQ900" s="37" t="s">
        <v>35</v>
      </c>
      <c r="BR900" s="20" t="s">
        <v>34</v>
      </c>
      <c r="BS900" s="19"/>
      <c r="BT900" s="19"/>
      <c r="BU900" s="23"/>
      <c r="BV900" s="23"/>
      <c r="BW900" s="23"/>
      <c r="BX900" s="23"/>
      <c r="BY900" s="23"/>
      <c r="BZ900" s="23"/>
    </row>
    <row r="901" spans="58:78">
      <c r="BF901" s="19"/>
      <c r="BG901" s="28" t="s">
        <v>30</v>
      </c>
      <c r="BH901" s="27">
        <v>0.22222222222222221</v>
      </c>
      <c r="BI901" s="20">
        <f t="shared" si="103"/>
        <v>2.2222222222222222E-7</v>
      </c>
      <c r="BJ901" s="43">
        <v>95.042375560843169</v>
      </c>
      <c r="BK901" s="25">
        <f>BP901+((BO901-BP901)/(1+POWER((BI901)/POWER(10,-BQ901),BR901)))</f>
        <v>93.997453668329015</v>
      </c>
      <c r="BL901" s="25">
        <f t="shared" si="104"/>
        <v>-1.0449218925141537</v>
      </c>
      <c r="BM901" s="24">
        <f t="shared" si="105"/>
        <v>1.0918617614553605</v>
      </c>
      <c r="BN901" s="19"/>
      <c r="BO901" s="19">
        <v>0</v>
      </c>
      <c r="BP901" s="36">
        <v>94.078234420447927</v>
      </c>
      <c r="BQ901" s="19">
        <v>7.4618201887458033</v>
      </c>
      <c r="BR901" s="19">
        <v>3.7914656161332414</v>
      </c>
      <c r="BS901" s="19"/>
      <c r="BT901" s="19"/>
      <c r="BU901" s="23"/>
      <c r="BV901" s="23"/>
      <c r="BW901" s="23"/>
      <c r="BX901" s="23"/>
      <c r="BY901" s="23"/>
      <c r="BZ901" s="23"/>
    </row>
    <row r="902" spans="58:78">
      <c r="BF902" s="19"/>
      <c r="BG902" s="28" t="s">
        <v>30</v>
      </c>
      <c r="BH902" s="27">
        <v>0.14814814814814814</v>
      </c>
      <c r="BI902" s="20">
        <f t="shared" si="103"/>
        <v>1.4814814814814815E-7</v>
      </c>
      <c r="BJ902" s="43">
        <v>94.28104544262527</v>
      </c>
      <c r="BK902" s="25">
        <f>BP901+((BO901-BP901)/(1+POWER((BI902)/POWER(10,-BQ901),BR901)))</f>
        <v>93.703613440056543</v>
      </c>
      <c r="BL902" s="25">
        <f t="shared" si="104"/>
        <v>-0.5774320025687274</v>
      </c>
      <c r="BM902" s="24">
        <f t="shared" si="105"/>
        <v>0.3334277175905308</v>
      </c>
      <c r="BN902" s="19"/>
      <c r="BO902" s="19"/>
      <c r="BP902" s="19"/>
      <c r="BQ902" s="19"/>
      <c r="BR902" s="19"/>
      <c r="BS902" s="19"/>
      <c r="BT902" s="19"/>
      <c r="BU902" s="23"/>
      <c r="BV902" s="23"/>
      <c r="BW902" s="23"/>
      <c r="BX902" s="23"/>
      <c r="BY902" s="23"/>
      <c r="BZ902" s="23"/>
    </row>
    <row r="903" spans="58:78" ht="15.75" thickBot="1">
      <c r="BF903" s="19"/>
      <c r="BG903" s="28" t="s">
        <v>30</v>
      </c>
      <c r="BH903" s="27">
        <v>9.8765432098765427E-2</v>
      </c>
      <c r="BI903" s="20">
        <f t="shared" si="103"/>
        <v>9.8765432098765421E-8</v>
      </c>
      <c r="BJ903" s="43">
        <v>91.706292265172749</v>
      </c>
      <c r="BK903" s="25">
        <f>BP901+((BO901-BP901)/(1+POWER((BI903)/POWER(10,-BQ901),BR901)))</f>
        <v>92.360461291720071</v>
      </c>
      <c r="BL903" s="25">
        <f t="shared" si="104"/>
        <v>0.65416902654732212</v>
      </c>
      <c r="BM903" s="24">
        <f t="shared" si="105"/>
        <v>0.42793711529387102</v>
      </c>
      <c r="BN903" s="19"/>
      <c r="BO903" s="35" t="s">
        <v>33</v>
      </c>
      <c r="BP903" s="34">
        <f>SUM(BM899:BM908)</f>
        <v>42.805724807782127</v>
      </c>
      <c r="BQ903" s="19"/>
      <c r="BR903" s="19"/>
      <c r="BS903" s="19"/>
      <c r="BT903" s="19"/>
      <c r="BU903" s="23"/>
      <c r="BV903" s="23"/>
      <c r="BW903" s="23"/>
      <c r="BX903" s="23"/>
      <c r="BY903" s="23"/>
      <c r="BZ903" s="23"/>
    </row>
    <row r="904" spans="58:78">
      <c r="BF904" s="19"/>
      <c r="BG904" s="28" t="s">
        <v>30</v>
      </c>
      <c r="BH904" s="27">
        <v>6.5843621399176946E-2</v>
      </c>
      <c r="BI904" s="20">
        <f t="shared" si="103"/>
        <v>6.5843621399176948E-8</v>
      </c>
      <c r="BJ904" s="43">
        <v>82.519097196830927</v>
      </c>
      <c r="BK904" s="25">
        <f>BP901+((BO901-BP901)/(1+POWER((BI904)/POWER(10,-BQ901),BR901)))</f>
        <v>86.586635315510492</v>
      </c>
      <c r="BL904" s="25">
        <f t="shared" si="104"/>
        <v>4.0675381186795647</v>
      </c>
      <c r="BM904" s="24">
        <f t="shared" si="105"/>
        <v>16.544866346911292</v>
      </c>
      <c r="BN904" s="19"/>
      <c r="BO904" s="19"/>
      <c r="BP904" s="19"/>
      <c r="BQ904" s="19"/>
      <c r="BR904" s="33" t="s">
        <v>32</v>
      </c>
      <c r="BS904" s="19"/>
      <c r="BT904" s="19"/>
      <c r="BU904" s="23"/>
      <c r="BV904" s="23"/>
      <c r="BW904" s="23"/>
      <c r="BX904" s="23"/>
      <c r="BY904" s="23"/>
      <c r="BZ904" s="23"/>
    </row>
    <row r="905" spans="58:78" ht="15.75" thickBot="1">
      <c r="BF905" s="19"/>
      <c r="BG905" s="28" t="s">
        <v>30</v>
      </c>
      <c r="BH905" s="27">
        <v>4.38957475994513E-2</v>
      </c>
      <c r="BI905" s="20">
        <f t="shared" si="103"/>
        <v>4.3895747599451298E-8</v>
      </c>
      <c r="BJ905" s="43">
        <v>68.201848760806953</v>
      </c>
      <c r="BK905" s="25">
        <f>BP901+((BO901-BP901)/(1+POWER((BI905)/POWER(10,-BQ901),BR901)))</f>
        <v>67.07887812779741</v>
      </c>
      <c r="BL905" s="25">
        <f t="shared" si="104"/>
        <v>-1.1229706330095439</v>
      </c>
      <c r="BM905" s="24">
        <f t="shared" si="105"/>
        <v>1.2610630426018559</v>
      </c>
      <c r="BN905" s="19"/>
      <c r="BO905" s="32" t="s">
        <v>31</v>
      </c>
      <c r="BP905" s="31">
        <f>POWER(10,-BQ901)*1000000</f>
        <v>3.4528666903110107E-2</v>
      </c>
      <c r="BQ905" s="25">
        <f>ROUND(BR905,2)</f>
        <v>0.04</v>
      </c>
      <c r="BR905" s="30">
        <f>10^((1/BR901)*(LOG(((BO901-BP901)/(50-BP901)-1),10)-BR901*LOG((1/(10^(-BQ901))),10)))*1000000</f>
        <v>3.5695957292570815E-2</v>
      </c>
      <c r="BS905" s="19"/>
      <c r="BT905" s="19"/>
      <c r="BU905" s="23"/>
      <c r="BV905" s="23"/>
      <c r="BW905" s="23"/>
      <c r="BX905" s="23"/>
      <c r="BY905" s="23"/>
      <c r="BZ905" s="23"/>
    </row>
    <row r="906" spans="58:78">
      <c r="BF906" s="19"/>
      <c r="BG906" s="28" t="s">
        <v>30</v>
      </c>
      <c r="BH906" s="27">
        <v>2.9263831732967534E-2</v>
      </c>
      <c r="BI906" s="20">
        <f t="shared" si="103"/>
        <v>2.9263831732967536E-8</v>
      </c>
      <c r="BJ906" s="43">
        <v>34.795559434252318</v>
      </c>
      <c r="BK906" s="25">
        <f>BP901+((BO901-BP901)/(1+POWER((BI906)/POWER(10,-BQ901),BR901)))</f>
        <v>32.75184760404693</v>
      </c>
      <c r="BL906" s="25">
        <f t="shared" si="104"/>
        <v>-2.0437118302053889</v>
      </c>
      <c r="BM906" s="24">
        <f t="shared" si="105"/>
        <v>4.1767580449214607</v>
      </c>
      <c r="BN906" s="19"/>
      <c r="BO906" s="29"/>
      <c r="BP906" s="25"/>
      <c r="BQ906" s="19"/>
      <c r="BR906" s="19"/>
      <c r="BS906" s="19"/>
      <c r="BT906" s="19"/>
      <c r="BU906" s="23"/>
      <c r="BV906" s="23"/>
      <c r="BW906" s="23"/>
      <c r="BX906" s="23"/>
      <c r="BY906" s="23"/>
      <c r="BZ906" s="23"/>
    </row>
    <row r="907" spans="58:78">
      <c r="BF907" s="19"/>
      <c r="BG907" s="28" t="s">
        <v>30</v>
      </c>
      <c r="BH907" s="27">
        <v>1.9509221155311691E-2</v>
      </c>
      <c r="BI907" s="20">
        <f t="shared" si="103"/>
        <v>1.950922115531169E-8</v>
      </c>
      <c r="BJ907" s="43">
        <v>5.4994645427336453</v>
      </c>
      <c r="BK907" s="25">
        <f>BP901+((BO901-BP901)/(1+POWER((BI907)/POWER(10,-BQ901),BR901)))</f>
        <v>9.688050739463776</v>
      </c>
      <c r="BL907" s="25">
        <f t="shared" si="104"/>
        <v>4.1885861967301308</v>
      </c>
      <c r="BM907" s="24">
        <f t="shared" si="105"/>
        <v>17.544254327438182</v>
      </c>
      <c r="BN907" s="19"/>
      <c r="BO907" s="19"/>
      <c r="BP907" s="19"/>
      <c r="BQ907" s="19"/>
      <c r="BR907" s="19"/>
      <c r="BS907" s="19"/>
      <c r="BT907" s="19"/>
      <c r="BU907" s="23"/>
      <c r="BV907" s="23"/>
      <c r="BW907" s="23"/>
      <c r="BX907" s="23"/>
      <c r="BY907" s="23"/>
      <c r="BZ907" s="23"/>
    </row>
    <row r="908" spans="58:78">
      <c r="BF908" s="19"/>
      <c r="BG908" s="28" t="s">
        <v>30</v>
      </c>
      <c r="BH908" s="27">
        <v>0</v>
      </c>
      <c r="BI908" s="20">
        <f t="shared" si="103"/>
        <v>0</v>
      </c>
      <c r="BJ908" s="43">
        <v>0</v>
      </c>
      <c r="BK908" s="25">
        <f>BP901+((BO901-BP901)/(1+POWER((BI908)/POWER(10,-BQ901),BR901)))</f>
        <v>0</v>
      </c>
      <c r="BL908" s="25">
        <f t="shared" si="104"/>
        <v>0</v>
      </c>
      <c r="BM908" s="24">
        <f t="shared" si="105"/>
        <v>0</v>
      </c>
      <c r="BN908" s="19"/>
      <c r="BO908" s="19"/>
      <c r="BP908" s="19"/>
      <c r="BQ908" s="19"/>
      <c r="BR908" s="19"/>
      <c r="BS908" s="19"/>
      <c r="BT908" s="19"/>
      <c r="BU908" s="23"/>
      <c r="BV908" s="23"/>
      <c r="BW908" s="23"/>
      <c r="BX908" s="23"/>
      <c r="BY908" s="23"/>
      <c r="BZ908" s="23"/>
    </row>
    <row r="909" spans="58:78">
      <c r="BF909" s="19"/>
      <c r="BG909" s="19"/>
      <c r="BH909" s="19"/>
      <c r="BI909" s="19"/>
      <c r="BJ909" s="22"/>
      <c r="BK909" s="19"/>
      <c r="BL909" s="19"/>
      <c r="BM909" s="19"/>
      <c r="BN909" s="19"/>
      <c r="BO909" s="19"/>
      <c r="BP909" s="19"/>
      <c r="BQ909" s="19"/>
      <c r="BR909" s="19"/>
      <c r="BS909" s="19"/>
      <c r="BT909" s="19"/>
      <c r="BU909" s="19"/>
      <c r="BV909" s="19"/>
      <c r="BW909" s="19"/>
      <c r="BX909" s="19"/>
      <c r="BY909" s="19"/>
      <c r="BZ909" s="19"/>
    </row>
    <row r="910" spans="58:78">
      <c r="BF910" s="19"/>
      <c r="BG910" s="19"/>
      <c r="BH910" s="19"/>
      <c r="BI910" s="19"/>
      <c r="BJ910" s="20"/>
      <c r="BK910" s="19"/>
      <c r="BL910" s="19"/>
      <c r="BM910" s="19"/>
      <c r="BN910" s="19"/>
      <c r="BO910" s="19"/>
      <c r="BP910" s="19"/>
      <c r="BQ910" s="19"/>
      <c r="BR910" s="19"/>
      <c r="BS910" s="19"/>
      <c r="BT910" s="19"/>
      <c r="BU910" s="19"/>
      <c r="BV910" s="19"/>
      <c r="BW910" s="19"/>
      <c r="BX910" s="19"/>
      <c r="BY910" s="19"/>
      <c r="BZ910" s="19"/>
    </row>
    <row r="911" spans="58:78">
      <c r="BF911" s="19"/>
      <c r="BG911" s="19"/>
      <c r="BH911" s="19"/>
      <c r="BI911" s="19"/>
      <c r="BJ911" s="20"/>
      <c r="BK911" s="19"/>
      <c r="BL911" s="19"/>
      <c r="BM911" s="19"/>
      <c r="BN911" s="19"/>
      <c r="BO911" s="19"/>
      <c r="BP911" s="19"/>
      <c r="BQ911" s="19"/>
      <c r="BR911" s="19"/>
      <c r="BS911" s="19"/>
      <c r="BT911" s="19"/>
      <c r="BU911" s="19"/>
      <c r="BV911" s="19"/>
      <c r="BW911" s="19"/>
      <c r="BX911" s="19"/>
      <c r="BY911" s="19"/>
      <c r="BZ911" s="19"/>
    </row>
    <row r="912" spans="58:78">
      <c r="BF912" s="19"/>
      <c r="BG912" s="19"/>
      <c r="BH912" s="19"/>
      <c r="BI912" s="19"/>
      <c r="BJ912" s="20"/>
      <c r="BK912" s="19"/>
      <c r="BL912" s="19"/>
      <c r="BM912" s="19"/>
      <c r="BN912" s="19"/>
      <c r="BO912" s="19"/>
      <c r="BP912" s="19"/>
      <c r="BQ912" s="19"/>
      <c r="BR912" s="19"/>
      <c r="BS912" s="19"/>
      <c r="BT912" s="19"/>
      <c r="BU912" s="19"/>
      <c r="BV912" s="19"/>
      <c r="BW912" s="19"/>
      <c r="BX912" s="19"/>
      <c r="BY912" s="19"/>
      <c r="BZ912" s="19"/>
    </row>
    <row r="913" spans="58:78">
      <c r="BF913" s="19"/>
      <c r="BG913" s="19"/>
      <c r="BH913" s="19"/>
      <c r="BI913" s="19"/>
      <c r="BJ913" s="20"/>
      <c r="BK913" s="19"/>
      <c r="BL913" s="19"/>
      <c r="BM913" s="19"/>
      <c r="BN913" s="19"/>
      <c r="BO913" s="19"/>
      <c r="BP913" s="19"/>
      <c r="BQ913" s="19"/>
      <c r="BR913" s="19"/>
      <c r="BS913" s="19"/>
      <c r="BT913" s="19"/>
      <c r="BU913" s="19"/>
      <c r="BV913" s="19"/>
      <c r="BW913" s="19"/>
      <c r="BX913" s="19"/>
      <c r="BY913" s="19"/>
      <c r="BZ913" s="19"/>
    </row>
    <row r="914" spans="58:78">
      <c r="BF914" s="19"/>
      <c r="BG914" s="19"/>
      <c r="BH914" s="19"/>
      <c r="BI914" s="21"/>
      <c r="BJ914" s="20"/>
      <c r="BK914" s="19"/>
      <c r="BL914" s="19"/>
      <c r="BM914" s="19"/>
      <c r="BN914" s="19"/>
      <c r="BO914" s="19"/>
      <c r="BP914" s="19"/>
      <c r="BQ914" s="19"/>
      <c r="BR914" s="19"/>
      <c r="BS914" s="19"/>
      <c r="BT914" s="19"/>
      <c r="BU914" s="19"/>
      <c r="BV914" s="19"/>
      <c r="BW914" s="19"/>
      <c r="BX914" s="19"/>
      <c r="BY914" s="19"/>
      <c r="BZ914" s="19"/>
    </row>
    <row r="915" spans="58:78">
      <c r="BF915" s="19"/>
      <c r="BG915" s="39"/>
      <c r="BH915" s="39"/>
      <c r="BI915" s="39"/>
      <c r="BJ915" s="38" t="s">
        <v>46</v>
      </c>
      <c r="BK915" s="39"/>
      <c r="BL915" s="39"/>
      <c r="BM915" s="39"/>
      <c r="BN915" s="19"/>
      <c r="BO915" s="19"/>
      <c r="BP915" s="19"/>
      <c r="BQ915" s="19"/>
      <c r="BR915" s="19"/>
      <c r="BS915" s="19"/>
      <c r="BT915" s="19"/>
      <c r="BU915" s="19"/>
      <c r="BV915" s="19"/>
      <c r="BW915" s="19"/>
      <c r="BX915" s="19"/>
      <c r="BY915" s="19"/>
      <c r="BZ915" s="19"/>
    </row>
    <row r="916" spans="58:78">
      <c r="BF916" s="40" t="s">
        <v>71</v>
      </c>
      <c r="BG916" s="39" t="s">
        <v>44</v>
      </c>
      <c r="BH916" s="38" t="s">
        <v>43</v>
      </c>
      <c r="BI916" s="38" t="s">
        <v>42</v>
      </c>
      <c r="BJ916" s="38" t="s">
        <v>41</v>
      </c>
      <c r="BK916" s="38" t="s">
        <v>40</v>
      </c>
      <c r="BL916" s="38" t="s">
        <v>39</v>
      </c>
      <c r="BM916" s="38" t="s">
        <v>38</v>
      </c>
      <c r="BN916" s="19"/>
      <c r="BO916" s="19"/>
      <c r="BP916" s="19"/>
      <c r="BQ916" s="19"/>
      <c r="BR916" s="19"/>
      <c r="BS916" s="19"/>
      <c r="BT916" s="20"/>
      <c r="BU916" s="19"/>
      <c r="BV916" s="19"/>
      <c r="BW916" s="19"/>
      <c r="BX916" s="19"/>
      <c r="BY916" s="19"/>
      <c r="BZ916" s="19"/>
    </row>
    <row r="917" spans="58:78">
      <c r="BF917" s="19"/>
      <c r="BG917" s="28" t="s">
        <v>30</v>
      </c>
      <c r="BH917" s="27">
        <v>0.5</v>
      </c>
      <c r="BI917" s="20">
        <f t="shared" ref="BI917:BI926" si="106">+BH917/1000000</f>
        <v>4.9999999999999998E-7</v>
      </c>
      <c r="BJ917" s="26">
        <v>96.359904169485972</v>
      </c>
      <c r="BK917" s="25">
        <f>BP919+((BO919-BP919)/(1+POWER((BI917)/POWER(10,-BQ919),BR919)))</f>
        <v>96.023865526428324</v>
      </c>
      <c r="BL917" s="25">
        <f t="shared" ref="BL917:BL926" si="107">BK917-BJ917</f>
        <v>-0.3360386430576483</v>
      </c>
      <c r="BM917" s="24">
        <f t="shared" ref="BM917:BM926" si="108">BL917^2</f>
        <v>0.11292196962802556</v>
      </c>
      <c r="BN917" s="19"/>
      <c r="BO917" s="19"/>
      <c r="BP917" s="19"/>
      <c r="BQ917" s="19"/>
      <c r="BR917" s="19"/>
      <c r="BS917" s="19"/>
      <c r="BT917" s="19"/>
      <c r="BU917" s="23"/>
      <c r="BV917" s="23"/>
      <c r="BW917" s="23"/>
      <c r="BX917" s="23"/>
      <c r="BY917" s="23"/>
      <c r="BZ917" s="23"/>
    </row>
    <row r="918" spans="58:78">
      <c r="BF918" s="19"/>
      <c r="BG918" s="28" t="s">
        <v>30</v>
      </c>
      <c r="BH918" s="27">
        <v>0.33333333333333331</v>
      </c>
      <c r="BI918" s="20">
        <f t="shared" si="106"/>
        <v>3.333333333333333E-7</v>
      </c>
      <c r="BJ918" s="26">
        <v>96.226771728936455</v>
      </c>
      <c r="BK918" s="25">
        <f>BP919+((BO919-BP919)/(1+POWER((BI918)/POWER(10,-BQ919),BR919)))</f>
        <v>95.897784424016194</v>
      </c>
      <c r="BL918" s="25">
        <f t="shared" si="107"/>
        <v>-0.32898730492026118</v>
      </c>
      <c r="BM918" s="24">
        <f t="shared" si="108"/>
        <v>0.1082326467986969</v>
      </c>
      <c r="BN918" s="19"/>
      <c r="BO918" s="20" t="s">
        <v>37</v>
      </c>
      <c r="BP918" s="20" t="s">
        <v>36</v>
      </c>
      <c r="BQ918" s="37" t="s">
        <v>35</v>
      </c>
      <c r="BR918" s="20" t="s">
        <v>34</v>
      </c>
      <c r="BS918" s="19"/>
      <c r="BT918" s="19"/>
      <c r="BU918" s="23"/>
      <c r="BV918" s="23"/>
      <c r="BW918" s="23"/>
      <c r="BX918" s="23"/>
      <c r="BY918" s="23"/>
      <c r="BZ918" s="23"/>
    </row>
    <row r="919" spans="58:78">
      <c r="BF919" s="19"/>
      <c r="BG919" s="28" t="s">
        <v>30</v>
      </c>
      <c r="BH919" s="27">
        <v>0.22222222222222221</v>
      </c>
      <c r="BI919" s="20">
        <f t="shared" si="106"/>
        <v>2.2222222222222222E-7</v>
      </c>
      <c r="BJ919" s="26">
        <v>95.449317523847355</v>
      </c>
      <c r="BK919" s="25">
        <f>BP919+((BO919-BP919)/(1+POWER((BI919)/POWER(10,-BQ919),BR919)))</f>
        <v>95.527797032529733</v>
      </c>
      <c r="BL919" s="25">
        <f t="shared" si="107"/>
        <v>7.8479508682377741E-2</v>
      </c>
      <c r="BM919" s="24">
        <f t="shared" si="108"/>
        <v>6.1590332830274031E-3</v>
      </c>
      <c r="BN919" s="19"/>
      <c r="BO919" s="19">
        <v>0</v>
      </c>
      <c r="BP919" s="36">
        <v>96.088659244936778</v>
      </c>
      <c r="BQ919" s="19">
        <v>7.4895666884548353</v>
      </c>
      <c r="BR919" s="19">
        <v>2.6678572898335027</v>
      </c>
      <c r="BS919" s="19"/>
      <c r="BT919" s="19"/>
      <c r="BU919" s="23"/>
      <c r="BV919" s="23"/>
      <c r="BW919" s="23"/>
      <c r="BX919" s="23"/>
      <c r="BY919" s="23"/>
      <c r="BZ919" s="23"/>
    </row>
    <row r="920" spans="58:78">
      <c r="BF920" s="19"/>
      <c r="BG920" s="28" t="s">
        <v>30</v>
      </c>
      <c r="BH920" s="27">
        <v>0.14814814814814814</v>
      </c>
      <c r="BI920" s="20">
        <f t="shared" si="106"/>
        <v>1.4814814814814815E-7</v>
      </c>
      <c r="BJ920" s="26">
        <v>95.068289302920789</v>
      </c>
      <c r="BK920" s="25">
        <f>BP919+((BO919-BP919)/(1+POWER((BI920)/POWER(10,-BQ919),BR919)))</f>
        <v>94.452867861384149</v>
      </c>
      <c r="BL920" s="25">
        <f t="shared" si="107"/>
        <v>-0.61542144153663969</v>
      </c>
      <c r="BM920" s="24">
        <f t="shared" si="108"/>
        <v>0.37874355070303561</v>
      </c>
      <c r="BN920" s="19"/>
      <c r="BO920" s="19"/>
      <c r="BP920" s="19"/>
      <c r="BQ920" s="19"/>
      <c r="BR920" s="19"/>
      <c r="BS920" s="19"/>
      <c r="BT920" s="19"/>
      <c r="BU920" s="23"/>
      <c r="BV920" s="23"/>
      <c r="BW920" s="23"/>
      <c r="BX920" s="23"/>
      <c r="BY920" s="23"/>
      <c r="BZ920" s="23"/>
    </row>
    <row r="921" spans="58:78" ht="15.75" thickBot="1">
      <c r="BF921" s="19"/>
      <c r="BG921" s="28" t="s">
        <v>30</v>
      </c>
      <c r="BH921" s="27">
        <v>9.8765432098765427E-2</v>
      </c>
      <c r="BI921" s="20">
        <f t="shared" si="106"/>
        <v>9.8765432098765421E-8</v>
      </c>
      <c r="BJ921" s="26">
        <v>90.850254555754589</v>
      </c>
      <c r="BK921" s="25">
        <f>BP919+((BO919-BP919)/(1+POWER((BI921)/POWER(10,-BQ919),BR919)))</f>
        <v>91.418484469493976</v>
      </c>
      <c r="BL921" s="25">
        <f t="shared" si="107"/>
        <v>0.56822991373938692</v>
      </c>
      <c r="BM921" s="24">
        <f t="shared" si="108"/>
        <v>0.32288523486827109</v>
      </c>
      <c r="BN921" s="19"/>
      <c r="BO921" s="35" t="s">
        <v>33</v>
      </c>
      <c r="BP921" s="34">
        <f>SUM(BM917:BM926)</f>
        <v>29.666362057074441</v>
      </c>
      <c r="BQ921" s="19"/>
      <c r="BR921" s="19"/>
      <c r="BS921" s="19"/>
      <c r="BT921" s="19"/>
      <c r="BU921" s="23"/>
      <c r="BV921" s="23"/>
      <c r="BW921" s="23"/>
      <c r="BX921" s="23"/>
      <c r="BY921" s="23"/>
      <c r="BZ921" s="23"/>
    </row>
    <row r="922" spans="58:78">
      <c r="BF922" s="19"/>
      <c r="BG922" s="28" t="s">
        <v>30</v>
      </c>
      <c r="BH922" s="27">
        <v>6.5843621399176946E-2</v>
      </c>
      <c r="BI922" s="20">
        <f t="shared" si="106"/>
        <v>6.5843621399176948E-8</v>
      </c>
      <c r="BJ922" s="26">
        <v>82.861697932914609</v>
      </c>
      <c r="BK922" s="25">
        <f>BP919+((BO919-BP919)/(1+POWER((BI922)/POWER(10,-BQ919),BR919)))</f>
        <v>83.505226708563157</v>
      </c>
      <c r="BL922" s="25">
        <f t="shared" si="107"/>
        <v>0.64352877564854793</v>
      </c>
      <c r="BM922" s="24">
        <f t="shared" si="108"/>
        <v>0.41412928508771912</v>
      </c>
      <c r="BN922" s="19"/>
      <c r="BO922" s="19"/>
      <c r="BP922" s="19"/>
      <c r="BQ922" s="19"/>
      <c r="BR922" s="33" t="s">
        <v>32</v>
      </c>
      <c r="BS922" s="19"/>
      <c r="BT922" s="19"/>
      <c r="BU922" s="23"/>
      <c r="BV922" s="23"/>
      <c r="BW922" s="23"/>
      <c r="BX922" s="23"/>
      <c r="BY922" s="23"/>
      <c r="BZ922" s="23"/>
    </row>
    <row r="923" spans="58:78" ht="15.75" thickBot="1">
      <c r="BF923" s="19"/>
      <c r="BG923" s="28" t="s">
        <v>30</v>
      </c>
      <c r="BH923" s="27">
        <v>4.38957475994513E-2</v>
      </c>
      <c r="BI923" s="20">
        <f t="shared" si="106"/>
        <v>4.3895747599451298E-8</v>
      </c>
      <c r="BJ923" s="26">
        <v>64.900158781756858</v>
      </c>
      <c r="BK923" s="25">
        <f>BP919+((BO919-BP919)/(1+POWER((BI923)/POWER(10,-BQ919),BR919)))</f>
        <v>66.520357131157539</v>
      </c>
      <c r="BL923" s="25">
        <f t="shared" si="107"/>
        <v>1.6201983494006811</v>
      </c>
      <c r="BM923" s="24">
        <f t="shared" si="108"/>
        <v>2.6250426914006915</v>
      </c>
      <c r="BN923" s="19"/>
      <c r="BO923" s="32" t="s">
        <v>31</v>
      </c>
      <c r="BP923" s="31">
        <f>POWER(10,-BQ919)*1000000</f>
        <v>3.2391667931734515E-2</v>
      </c>
      <c r="BQ923" s="25">
        <f>ROUND(BR923,2)</f>
        <v>0.03</v>
      </c>
      <c r="BR923" s="30">
        <f>10^((1/BR919)*(LOG(((BO919-BP919)/(50-BP919)-1),10)-BR919*LOG((1/(10^(-BQ919))),10)))*1000000</f>
        <v>3.3395916375504306E-2</v>
      </c>
      <c r="BS923" s="19"/>
      <c r="BT923" s="19"/>
      <c r="BU923" s="23"/>
      <c r="BV923" s="23"/>
      <c r="BW923" s="23"/>
      <c r="BX923" s="23"/>
      <c r="BY923" s="23"/>
      <c r="BZ923" s="23"/>
    </row>
    <row r="924" spans="58:78">
      <c r="BF924" s="19"/>
      <c r="BG924" s="28" t="s">
        <v>30</v>
      </c>
      <c r="BH924" s="27">
        <v>2.9263831732967534E-2</v>
      </c>
      <c r="BI924" s="20">
        <f t="shared" si="106"/>
        <v>2.9263831732967536E-8</v>
      </c>
      <c r="BJ924" s="26">
        <v>45.488517207171256</v>
      </c>
      <c r="BK924" s="25">
        <f>BP919+((BO919-BP919)/(1+POWER((BI924)/POWER(10,-BQ919),BR919)))</f>
        <v>41.575809946722174</v>
      </c>
      <c r="BL924" s="25">
        <f t="shared" si="107"/>
        <v>-3.912707260449082</v>
      </c>
      <c r="BM924" s="24">
        <f t="shared" si="108"/>
        <v>15.309278105970961</v>
      </c>
      <c r="BN924" s="19"/>
      <c r="BO924" s="29"/>
      <c r="BP924" s="25"/>
      <c r="BQ924" s="19"/>
      <c r="BR924" s="19"/>
      <c r="BS924" s="19"/>
      <c r="BT924" s="19"/>
      <c r="BU924" s="23"/>
      <c r="BV924" s="23"/>
      <c r="BW924" s="23"/>
      <c r="BX924" s="23"/>
      <c r="BY924" s="23"/>
      <c r="BZ924" s="23"/>
    </row>
    <row r="925" spans="58:78">
      <c r="BF925" s="19"/>
      <c r="BG925" s="28" t="s">
        <v>30</v>
      </c>
      <c r="BH925" s="27">
        <v>1.9509221155311691E-2</v>
      </c>
      <c r="BI925" s="20">
        <f t="shared" si="106"/>
        <v>1.950922115531169E-8</v>
      </c>
      <c r="BJ925" s="26">
        <v>16.517159805353742</v>
      </c>
      <c r="BK925" s="25">
        <f>BP919+((BO919-BP919)/(1+POWER((BI925)/POWER(10,-BQ919),BR919)))</f>
        <v>19.740352250637457</v>
      </c>
      <c r="BL925" s="25">
        <f t="shared" si="107"/>
        <v>3.2231924452837148</v>
      </c>
      <c r="BM925" s="24">
        <f t="shared" si="108"/>
        <v>10.388969539334013</v>
      </c>
      <c r="BN925" s="19"/>
      <c r="BO925" s="19"/>
      <c r="BP925" s="19"/>
      <c r="BQ925" s="19"/>
      <c r="BR925" s="19"/>
      <c r="BS925" s="19"/>
      <c r="BT925" s="19"/>
      <c r="BU925" s="23"/>
      <c r="BV925" s="23"/>
      <c r="BW925" s="23"/>
      <c r="BX925" s="23"/>
      <c r="BY925" s="23"/>
      <c r="BZ925" s="23"/>
    </row>
    <row r="926" spans="58:78">
      <c r="BF926" s="19"/>
      <c r="BG926" s="28" t="s">
        <v>30</v>
      </c>
      <c r="BH926" s="27">
        <v>0</v>
      </c>
      <c r="BI926" s="20">
        <f t="shared" si="106"/>
        <v>0</v>
      </c>
      <c r="BJ926" s="26">
        <v>0</v>
      </c>
      <c r="BK926" s="25">
        <f>BP919+((BO919-BP919)/(1+POWER((BI926)/POWER(10,-BQ919),BR919)))</f>
        <v>0</v>
      </c>
      <c r="BL926" s="25">
        <f t="shared" si="107"/>
        <v>0</v>
      </c>
      <c r="BM926" s="24">
        <f t="shared" si="108"/>
        <v>0</v>
      </c>
      <c r="BN926" s="19"/>
      <c r="BO926" s="19"/>
      <c r="BP926" s="19"/>
      <c r="BQ926" s="19"/>
      <c r="BR926" s="19"/>
      <c r="BS926" s="19"/>
      <c r="BT926" s="19"/>
      <c r="BU926" s="23"/>
      <c r="BV926" s="23"/>
      <c r="BW926" s="23"/>
      <c r="BX926" s="23"/>
      <c r="BY926" s="23"/>
      <c r="BZ926" s="23"/>
    </row>
    <row r="927" spans="58:78">
      <c r="BF927" s="19"/>
      <c r="BG927" s="19"/>
      <c r="BH927" s="19"/>
      <c r="BI927" s="19"/>
      <c r="BJ927" s="22"/>
      <c r="BK927" s="19"/>
      <c r="BL927" s="19"/>
      <c r="BM927" s="19"/>
      <c r="BN927" s="19"/>
      <c r="BO927" s="19"/>
      <c r="BP927" s="19"/>
      <c r="BQ927" s="19"/>
      <c r="BR927" s="19"/>
      <c r="BS927" s="19"/>
      <c r="BT927" s="19"/>
      <c r="BU927" s="19"/>
      <c r="BV927" s="19"/>
      <c r="BW927" s="19"/>
      <c r="BX927" s="19"/>
      <c r="BY927" s="19"/>
      <c r="BZ927" s="19"/>
    </row>
    <row r="928" spans="58:78">
      <c r="BF928" s="19"/>
      <c r="BG928" s="19"/>
      <c r="BH928" s="19"/>
      <c r="BI928" s="19"/>
      <c r="BJ928" s="20"/>
      <c r="BK928" s="19"/>
      <c r="BL928" s="19"/>
      <c r="BM928" s="19"/>
      <c r="BN928" s="19"/>
      <c r="BO928" s="19"/>
      <c r="BP928" s="19"/>
      <c r="BQ928" s="19"/>
      <c r="BR928" s="19"/>
      <c r="BS928" s="19"/>
      <c r="BT928" s="19"/>
      <c r="BU928" s="19"/>
      <c r="BV928" s="19"/>
      <c r="BW928" s="19"/>
      <c r="BX928" s="19"/>
      <c r="BY928" s="19"/>
      <c r="BZ928" s="19"/>
    </row>
    <row r="929" spans="58:78">
      <c r="BF929" s="19"/>
      <c r="BG929" s="19"/>
      <c r="BH929" s="19"/>
      <c r="BI929" s="19"/>
      <c r="BJ929" s="20"/>
      <c r="BK929" s="19"/>
      <c r="BL929" s="19"/>
      <c r="BM929" s="19"/>
      <c r="BN929" s="19"/>
      <c r="BO929" s="19"/>
      <c r="BP929" s="19"/>
      <c r="BQ929" s="19"/>
      <c r="BR929" s="19"/>
      <c r="BS929" s="19"/>
      <c r="BT929" s="19"/>
      <c r="BU929" s="19"/>
      <c r="BV929" s="19"/>
      <c r="BW929" s="19"/>
      <c r="BX929" s="19"/>
      <c r="BY929" s="19"/>
      <c r="BZ929" s="19"/>
    </row>
    <row r="930" spans="58:78">
      <c r="BF930" s="19"/>
      <c r="BG930" s="19"/>
      <c r="BH930" s="19"/>
      <c r="BI930" s="19"/>
      <c r="BJ930" s="20"/>
      <c r="BK930" s="19"/>
      <c r="BL930" s="19"/>
      <c r="BM930" s="19"/>
      <c r="BN930" s="19"/>
      <c r="BO930" s="19"/>
      <c r="BP930" s="19"/>
      <c r="BQ930" s="19"/>
      <c r="BR930" s="19"/>
      <c r="BS930" s="19"/>
      <c r="BT930" s="19"/>
      <c r="BU930" s="19"/>
      <c r="BV930" s="19"/>
      <c r="BW930" s="19"/>
      <c r="BX930" s="19"/>
      <c r="BY930" s="19"/>
      <c r="BZ930" s="19"/>
    </row>
    <row r="931" spans="58:78">
      <c r="BF931" s="19"/>
      <c r="BG931" s="19"/>
      <c r="BH931" s="19"/>
      <c r="BI931" s="19"/>
      <c r="BJ931" s="20"/>
      <c r="BK931" s="19"/>
      <c r="BL931" s="19"/>
      <c r="BM931" s="19"/>
      <c r="BN931" s="19"/>
      <c r="BO931" s="19"/>
      <c r="BP931" s="19"/>
      <c r="BQ931" s="19"/>
      <c r="BR931" s="19"/>
      <c r="BS931" s="19"/>
      <c r="BT931" s="19"/>
      <c r="BU931" s="19"/>
      <c r="BV931" s="19"/>
      <c r="BW931" s="19"/>
      <c r="BX931" s="19"/>
      <c r="BY931" s="19"/>
      <c r="BZ931" s="19"/>
    </row>
    <row r="932" spans="58:78">
      <c r="BF932" s="19"/>
      <c r="BG932" s="19"/>
      <c r="BH932" s="19"/>
      <c r="BI932" s="21"/>
      <c r="BJ932" s="20"/>
      <c r="BK932" s="19"/>
      <c r="BL932" s="19"/>
      <c r="BM932" s="19"/>
      <c r="BN932" s="19"/>
      <c r="BO932" s="19"/>
      <c r="BP932" s="19"/>
      <c r="BQ932" s="19"/>
      <c r="BR932" s="19"/>
      <c r="BS932" s="19"/>
      <c r="BT932" s="19"/>
      <c r="BU932" s="19"/>
      <c r="BV932" s="19"/>
      <c r="BW932" s="19"/>
      <c r="BX932" s="19"/>
      <c r="BY932" s="19"/>
      <c r="BZ932" s="19"/>
    </row>
    <row r="933" spans="58:78">
      <c r="BF933" s="19"/>
      <c r="BG933" s="39"/>
      <c r="BH933" s="39"/>
      <c r="BI933" s="39"/>
      <c r="BJ933" s="38" t="s">
        <v>46</v>
      </c>
      <c r="BK933" s="39"/>
      <c r="BL933" s="39"/>
      <c r="BM933" s="39"/>
      <c r="BN933" s="19"/>
      <c r="BO933" s="19"/>
      <c r="BP933" s="19"/>
      <c r="BQ933" s="19"/>
      <c r="BR933" s="19"/>
      <c r="BS933" s="19"/>
      <c r="BT933" s="19"/>
      <c r="BU933" s="19"/>
      <c r="BV933" s="19"/>
      <c r="BW933" s="19"/>
      <c r="BX933" s="19"/>
      <c r="BY933" s="19"/>
      <c r="BZ933" s="19"/>
    </row>
    <row r="934" spans="58:78">
      <c r="BF934" s="40" t="s">
        <v>70</v>
      </c>
      <c r="BG934" s="39" t="s">
        <v>44</v>
      </c>
      <c r="BH934" s="38" t="s">
        <v>43</v>
      </c>
      <c r="BI934" s="38" t="s">
        <v>42</v>
      </c>
      <c r="BJ934" s="38" t="s">
        <v>41</v>
      </c>
      <c r="BK934" s="38" t="s">
        <v>40</v>
      </c>
      <c r="BL934" s="38" t="s">
        <v>39</v>
      </c>
      <c r="BM934" s="38" t="s">
        <v>38</v>
      </c>
      <c r="BN934" s="19"/>
      <c r="BO934" s="19"/>
      <c r="BP934" s="19"/>
      <c r="BQ934" s="19"/>
      <c r="BR934" s="19"/>
      <c r="BS934" s="19"/>
      <c r="BT934" s="20"/>
      <c r="BU934" s="19"/>
      <c r="BV934" s="19"/>
      <c r="BW934" s="19"/>
      <c r="BX934" s="19"/>
      <c r="BY934" s="19"/>
      <c r="BZ934" s="19"/>
    </row>
    <row r="935" spans="58:78">
      <c r="BF935" s="19"/>
      <c r="BG935" s="28" t="s">
        <v>30</v>
      </c>
      <c r="BH935" s="27">
        <v>0.5</v>
      </c>
      <c r="BI935" s="20">
        <f t="shared" ref="BI935:BI944" si="109">+BH935/1000000</f>
        <v>4.9999999999999998E-7</v>
      </c>
      <c r="BJ935" s="43">
        <v>97.704311829056337</v>
      </c>
      <c r="BK935" s="25">
        <f>BP937+((BO937-BP937)/(1+POWER((BI935)/POWER(10,-BQ937),BR937)))</f>
        <v>96.77070969289251</v>
      </c>
      <c r="BL935" s="25">
        <f t="shared" ref="BL935:BL944" si="110">BK935-BJ935</f>
        <v>-0.93360213616382737</v>
      </c>
      <c r="BM935" s="24">
        <f t="shared" ref="BM935:BM944" si="111">BL935^2</f>
        <v>0.87161294864966166</v>
      </c>
      <c r="BN935" s="19"/>
      <c r="BO935" s="19"/>
      <c r="BP935" s="19"/>
      <c r="BQ935" s="19"/>
      <c r="BR935" s="19"/>
      <c r="BS935" s="19"/>
      <c r="BT935" s="19"/>
      <c r="BU935" s="23"/>
      <c r="BV935" s="23"/>
      <c r="BW935" s="23"/>
      <c r="BX935" s="23"/>
      <c r="BY935" s="23"/>
      <c r="BZ935" s="23"/>
    </row>
    <row r="936" spans="58:78">
      <c r="BF936" s="19"/>
      <c r="BG936" s="28" t="s">
        <v>30</v>
      </c>
      <c r="BH936" s="27">
        <v>0.33333333333333331</v>
      </c>
      <c r="BI936" s="20">
        <f t="shared" si="109"/>
        <v>3.333333333333333E-7</v>
      </c>
      <c r="BJ936" s="43">
        <v>97.683287125712482</v>
      </c>
      <c r="BK936" s="25">
        <f>BP937+((BO937-BP937)/(1+POWER((BI936)/POWER(10,-BQ937),BR937)))</f>
        <v>96.762746423854779</v>
      </c>
      <c r="BL936" s="25">
        <f t="shared" si="110"/>
        <v>-0.92054070185770343</v>
      </c>
      <c r="BM936" s="24">
        <f t="shared" si="111"/>
        <v>0.84739518377667322</v>
      </c>
      <c r="BN936" s="19"/>
      <c r="BO936" s="20" t="s">
        <v>37</v>
      </c>
      <c r="BP936" s="20" t="s">
        <v>36</v>
      </c>
      <c r="BQ936" s="37" t="s">
        <v>35</v>
      </c>
      <c r="BR936" s="20" t="s">
        <v>34</v>
      </c>
      <c r="BS936" s="19"/>
      <c r="BT936" s="19"/>
      <c r="BU936" s="23"/>
      <c r="BV936" s="23"/>
      <c r="BW936" s="23"/>
      <c r="BX936" s="23"/>
      <c r="BY936" s="23"/>
      <c r="BZ936" s="23"/>
    </row>
    <row r="937" spans="58:78">
      <c r="BF937" s="19"/>
      <c r="BG937" s="28" t="s">
        <v>30</v>
      </c>
      <c r="BH937" s="27">
        <v>0.22222222222222221</v>
      </c>
      <c r="BI937" s="20">
        <f t="shared" si="109"/>
        <v>2.2222222222222222E-7</v>
      </c>
      <c r="BJ937" s="43">
        <v>96.923954698065316</v>
      </c>
      <c r="BK937" s="25">
        <f>BP937+((BO937-BP937)/(1+POWER((BI937)/POWER(10,-BQ937),BR937)))</f>
        <v>96.7260480775643</v>
      </c>
      <c r="BL937" s="25">
        <f t="shared" si="110"/>
        <v>-0.1979066205010156</v>
      </c>
      <c r="BM937" s="24">
        <f t="shared" si="111"/>
        <v>3.9167030438133008E-2</v>
      </c>
      <c r="BN937" s="19"/>
      <c r="BO937" s="19">
        <v>0</v>
      </c>
      <c r="BP937" s="36">
        <v>96.772915461859341</v>
      </c>
      <c r="BQ937" s="19">
        <v>7.5325797159412984</v>
      </c>
      <c r="BR937" s="19">
        <v>3.7693840754780794</v>
      </c>
      <c r="BS937" s="19"/>
      <c r="BT937" s="19"/>
      <c r="BU937" s="23"/>
      <c r="BV937" s="23"/>
      <c r="BW937" s="23"/>
      <c r="BX937" s="23"/>
      <c r="BY937" s="23"/>
      <c r="BZ937" s="23"/>
    </row>
    <row r="938" spans="58:78">
      <c r="BF938" s="19"/>
      <c r="BG938" s="28" t="s">
        <v>30</v>
      </c>
      <c r="BH938" s="27">
        <v>0.14814814814814814</v>
      </c>
      <c r="BI938" s="20">
        <f t="shared" si="109"/>
        <v>1.4814814814814815E-7</v>
      </c>
      <c r="BJ938" s="43">
        <v>96.794971684446878</v>
      </c>
      <c r="BK938" s="25">
        <f>BP937+((BO937-BP937)/(1+POWER((BI938)/POWER(10,-BQ937),BR937)))</f>
        <v>96.557206815511776</v>
      </c>
      <c r="BL938" s="25">
        <f t="shared" si="110"/>
        <v>-0.23776486893510196</v>
      </c>
      <c r="BM938" s="24">
        <f t="shared" si="111"/>
        <v>5.6532132899726209E-2</v>
      </c>
      <c r="BN938" s="19"/>
      <c r="BO938" s="19"/>
      <c r="BP938" s="19"/>
      <c r="BQ938" s="19"/>
      <c r="BR938" s="19"/>
      <c r="BS938" s="19"/>
      <c r="BT938" s="19"/>
      <c r="BU938" s="23"/>
      <c r="BV938" s="23"/>
      <c r="BW938" s="23"/>
      <c r="BX938" s="23"/>
      <c r="BY938" s="23"/>
      <c r="BZ938" s="23"/>
    </row>
    <row r="939" spans="58:78" ht="15.75" thickBot="1">
      <c r="BF939" s="19"/>
      <c r="BG939" s="28" t="s">
        <v>30</v>
      </c>
      <c r="BH939" s="27">
        <v>9.8765432098765427E-2</v>
      </c>
      <c r="BI939" s="20">
        <f t="shared" si="109"/>
        <v>9.8765432098765421E-8</v>
      </c>
      <c r="BJ939" s="43">
        <v>95.577025206911912</v>
      </c>
      <c r="BK939" s="25">
        <f>BP937+((BO937-BP937)/(1+POWER((BI939)/POWER(10,-BQ937),BR937)))</f>
        <v>95.786313654293124</v>
      </c>
      <c r="BL939" s="25">
        <f t="shared" si="110"/>
        <v>0.20928844738121199</v>
      </c>
      <c r="BM939" s="24">
        <f t="shared" si="111"/>
        <v>4.380165420723834E-2</v>
      </c>
      <c r="BN939" s="19"/>
      <c r="BO939" s="35" t="s">
        <v>33</v>
      </c>
      <c r="BP939" s="34">
        <f>SUM(BM935:BM944)</f>
        <v>25.034538117299505</v>
      </c>
      <c r="BQ939" s="19"/>
      <c r="BR939" s="19"/>
      <c r="BS939" s="19"/>
      <c r="BT939" s="19"/>
      <c r="BU939" s="23"/>
      <c r="BV939" s="23"/>
      <c r="BW939" s="23"/>
      <c r="BX939" s="23"/>
      <c r="BY939" s="23"/>
      <c r="BZ939" s="23"/>
    </row>
    <row r="940" spans="58:78">
      <c r="BF940" s="19"/>
      <c r="BG940" s="28" t="s">
        <v>30</v>
      </c>
      <c r="BH940" s="27">
        <v>6.5843621399176946E-2</v>
      </c>
      <c r="BI940" s="20">
        <f t="shared" si="109"/>
        <v>6.5843621399176948E-8</v>
      </c>
      <c r="BJ940" s="43">
        <v>90.706779571232659</v>
      </c>
      <c r="BK940" s="25">
        <f>BP937+((BO937-BP937)/(1+POWER((BI940)/POWER(10,-BQ937),BR937)))</f>
        <v>92.385605248181619</v>
      </c>
      <c r="BL940" s="25">
        <f t="shared" si="110"/>
        <v>1.6788256769489607</v>
      </c>
      <c r="BM940" s="24">
        <f t="shared" si="111"/>
        <v>2.8184556535831362</v>
      </c>
      <c r="BN940" s="19"/>
      <c r="BO940" s="19"/>
      <c r="BP940" s="19"/>
      <c r="BQ940" s="19"/>
      <c r="BR940" s="33" t="s">
        <v>32</v>
      </c>
      <c r="BS940" s="19"/>
      <c r="BT940" s="19"/>
      <c r="BU940" s="23"/>
      <c r="BV940" s="23"/>
      <c r="BW940" s="23"/>
      <c r="BX940" s="23"/>
      <c r="BY940" s="23"/>
      <c r="BZ940" s="23"/>
    </row>
    <row r="941" spans="58:78" ht="15.75" thickBot="1">
      <c r="BF941" s="19"/>
      <c r="BG941" s="28" t="s">
        <v>30</v>
      </c>
      <c r="BH941" s="27">
        <v>4.38957475994513E-2</v>
      </c>
      <c r="BI941" s="20">
        <f t="shared" si="109"/>
        <v>4.3895747599451298E-8</v>
      </c>
      <c r="BJ941" s="43">
        <v>77.592296737799487</v>
      </c>
      <c r="BK941" s="25">
        <f>BP937+((BO937-BP937)/(1+POWER((BI941)/POWER(10,-BQ937),BR937)))</f>
        <v>79.390236208155784</v>
      </c>
      <c r="BL941" s="25">
        <f t="shared" si="110"/>
        <v>1.7979394703562974</v>
      </c>
      <c r="BM941" s="24">
        <f t="shared" si="111"/>
        <v>3.2325863390650831</v>
      </c>
      <c r="BN941" s="19"/>
      <c r="BO941" s="32" t="s">
        <v>31</v>
      </c>
      <c r="BP941" s="31">
        <f>POWER(10,-BQ937)*1000000</f>
        <v>2.9337309601812685E-2</v>
      </c>
      <c r="BQ941" s="25">
        <f>ROUND(BR941,2)</f>
        <v>0.03</v>
      </c>
      <c r="BR941" s="30">
        <f>10^((1/BR937)*(LOG(((BO937-BP937)/(50-BP937)-1),10)-BR937*LOG((1/(10^(-BQ937))),10)))*1000000</f>
        <v>2.9861207522609033E-2</v>
      </c>
      <c r="BS941" s="19"/>
      <c r="BT941" s="19"/>
      <c r="BU941" s="23"/>
      <c r="BV941" s="23"/>
      <c r="BW941" s="23"/>
      <c r="BX941" s="23"/>
      <c r="BY941" s="23"/>
      <c r="BZ941" s="23"/>
    </row>
    <row r="942" spans="58:78">
      <c r="BF942" s="19"/>
      <c r="BG942" s="28" t="s">
        <v>30</v>
      </c>
      <c r="BH942" s="27">
        <v>2.9263831732967534E-2</v>
      </c>
      <c r="BI942" s="20">
        <f t="shared" si="109"/>
        <v>2.9263831732967536E-8</v>
      </c>
      <c r="BJ942" s="43">
        <v>51.168471432569341</v>
      </c>
      <c r="BK942" s="25">
        <f>BP937+((BO937-BP937)/(1+POWER((BI942)/POWER(10,-BQ937),BR937)))</f>
        <v>48.157770617978343</v>
      </c>
      <c r="BL942" s="25">
        <f t="shared" si="110"/>
        <v>-3.0107008145909973</v>
      </c>
      <c r="BM942" s="24">
        <f t="shared" si="111"/>
        <v>9.0643193949788952</v>
      </c>
      <c r="BN942" s="19"/>
      <c r="BO942" s="29"/>
      <c r="BP942" s="25"/>
      <c r="BQ942" s="19"/>
      <c r="BR942" s="19"/>
      <c r="BS942" s="19"/>
      <c r="BT942" s="19"/>
      <c r="BU942" s="23"/>
      <c r="BV942" s="23"/>
      <c r="BW942" s="23"/>
      <c r="BX942" s="23"/>
      <c r="BY942" s="23"/>
      <c r="BZ942" s="23"/>
    </row>
    <row r="943" spans="58:78">
      <c r="BF943" s="19"/>
      <c r="BG943" s="28" t="s">
        <v>30</v>
      </c>
      <c r="BH943" s="27">
        <v>1.9509221155311691E-2</v>
      </c>
      <c r="BI943" s="20">
        <f t="shared" si="109"/>
        <v>1.950922115531169E-8</v>
      </c>
      <c r="BJ943" s="43">
        <v>14.27558418476147</v>
      </c>
      <c r="BK943" s="25">
        <f>BP937+((BO937-BP937)/(1+POWER((BI943)/POWER(10,-BQ937),BR937)))</f>
        <v>17.114715703325018</v>
      </c>
      <c r="BL943" s="25">
        <f t="shared" si="110"/>
        <v>2.8391315185635477</v>
      </c>
      <c r="BM943" s="24">
        <f t="shared" si="111"/>
        <v>8.0606677797009567</v>
      </c>
      <c r="BN943" s="19"/>
      <c r="BO943" s="19"/>
      <c r="BP943" s="19"/>
      <c r="BQ943" s="19"/>
      <c r="BR943" s="19"/>
      <c r="BS943" s="19"/>
      <c r="BT943" s="19"/>
      <c r="BU943" s="23"/>
      <c r="BV943" s="23"/>
      <c r="BW943" s="23"/>
      <c r="BX943" s="23"/>
      <c r="BY943" s="23"/>
      <c r="BZ943" s="23"/>
    </row>
    <row r="944" spans="58:78">
      <c r="BF944" s="19"/>
      <c r="BG944" s="28" t="s">
        <v>30</v>
      </c>
      <c r="BH944" s="27">
        <v>0</v>
      </c>
      <c r="BI944" s="20">
        <f t="shared" si="109"/>
        <v>0</v>
      </c>
      <c r="BJ944" s="43">
        <v>0</v>
      </c>
      <c r="BK944" s="25">
        <f>BP937+((BO937-BP937)/(1+POWER((BI944)/POWER(10,-BQ937),BR937)))</f>
        <v>0</v>
      </c>
      <c r="BL944" s="25">
        <f t="shared" si="110"/>
        <v>0</v>
      </c>
      <c r="BM944" s="24">
        <f t="shared" si="111"/>
        <v>0</v>
      </c>
      <c r="BN944" s="19"/>
      <c r="BO944" s="19"/>
      <c r="BP944" s="19"/>
      <c r="BQ944" s="19"/>
      <c r="BR944" s="19"/>
      <c r="BS944" s="19"/>
      <c r="BT944" s="19"/>
      <c r="BU944" s="23"/>
      <c r="BV944" s="23"/>
      <c r="BW944" s="23"/>
      <c r="BX944" s="23"/>
      <c r="BY944" s="23"/>
      <c r="BZ944" s="23"/>
    </row>
    <row r="945" spans="58:78">
      <c r="BF945" s="19"/>
      <c r="BG945" s="19"/>
      <c r="BH945" s="19"/>
      <c r="BI945" s="19"/>
      <c r="BJ945" s="22"/>
      <c r="BK945" s="19"/>
      <c r="BL945" s="19"/>
      <c r="BM945" s="19"/>
      <c r="BN945" s="19"/>
      <c r="BO945" s="19"/>
      <c r="BP945" s="19"/>
      <c r="BQ945" s="19"/>
      <c r="BR945" s="19"/>
      <c r="BS945" s="19"/>
      <c r="BT945" s="19"/>
      <c r="BU945" s="19"/>
      <c r="BV945" s="19"/>
      <c r="BW945" s="19"/>
      <c r="BX945" s="19"/>
      <c r="BY945" s="19"/>
      <c r="BZ945" s="19"/>
    </row>
    <row r="946" spans="58:78">
      <c r="BF946" s="19"/>
      <c r="BG946" s="19"/>
      <c r="BH946" s="19"/>
      <c r="BI946" s="19"/>
      <c r="BJ946" s="20"/>
      <c r="BK946" s="19"/>
      <c r="BL946" s="19"/>
      <c r="BM946" s="19"/>
      <c r="BN946" s="19"/>
      <c r="BO946" s="19"/>
      <c r="BP946" s="19"/>
      <c r="BQ946" s="19"/>
      <c r="BR946" s="19"/>
      <c r="BS946" s="19"/>
      <c r="BT946" s="19"/>
      <c r="BU946" s="19"/>
      <c r="BV946" s="19"/>
      <c r="BW946" s="19"/>
      <c r="BX946" s="19"/>
      <c r="BY946" s="19"/>
      <c r="BZ946" s="19"/>
    </row>
    <row r="947" spans="58:78">
      <c r="BF947" s="19"/>
      <c r="BG947" s="19"/>
      <c r="BH947" s="19"/>
      <c r="BI947" s="19"/>
      <c r="BJ947" s="20"/>
      <c r="BK947" s="19"/>
      <c r="BL947" s="19"/>
      <c r="BM947" s="19"/>
      <c r="BN947" s="19"/>
      <c r="BO947" s="19"/>
      <c r="BP947" s="19"/>
      <c r="BQ947" s="19"/>
      <c r="BR947" s="19"/>
      <c r="BS947" s="19"/>
      <c r="BT947" s="19"/>
      <c r="BU947" s="19"/>
      <c r="BV947" s="19"/>
      <c r="BW947" s="19"/>
      <c r="BX947" s="19"/>
      <c r="BY947" s="19"/>
      <c r="BZ947" s="19"/>
    </row>
    <row r="948" spans="58:78">
      <c r="BF948" s="19"/>
      <c r="BG948" s="19"/>
      <c r="BH948" s="19"/>
      <c r="BI948" s="19"/>
      <c r="BJ948" s="20"/>
      <c r="BK948" s="19"/>
      <c r="BL948" s="19"/>
      <c r="BM948" s="19"/>
      <c r="BN948" s="19"/>
      <c r="BO948" s="19"/>
      <c r="BP948" s="19"/>
      <c r="BQ948" s="19"/>
      <c r="BR948" s="19"/>
      <c r="BS948" s="19"/>
      <c r="BT948" s="19"/>
      <c r="BU948" s="19"/>
      <c r="BV948" s="19"/>
      <c r="BW948" s="19"/>
      <c r="BX948" s="19"/>
      <c r="BY948" s="19"/>
      <c r="BZ948" s="19"/>
    </row>
    <row r="949" spans="58:78">
      <c r="BF949" s="19"/>
      <c r="BG949" s="19"/>
      <c r="BH949" s="19"/>
      <c r="BI949" s="19"/>
      <c r="BJ949" s="20"/>
      <c r="BK949" s="19"/>
      <c r="BL949" s="19"/>
      <c r="BM949" s="19"/>
      <c r="BN949" s="19"/>
      <c r="BO949" s="19"/>
      <c r="BP949" s="19"/>
      <c r="BQ949" s="19"/>
      <c r="BR949" s="19"/>
      <c r="BS949" s="19"/>
      <c r="BT949" s="19"/>
      <c r="BU949" s="19"/>
      <c r="BV949" s="19"/>
      <c r="BW949" s="19"/>
      <c r="BX949" s="19"/>
      <c r="BY949" s="19"/>
      <c r="BZ949" s="19"/>
    </row>
    <row r="950" spans="58:78">
      <c r="BF950" s="19"/>
      <c r="BG950" s="19"/>
      <c r="BH950" s="19"/>
      <c r="BI950" s="21"/>
      <c r="BJ950" s="20"/>
      <c r="BK950" s="19"/>
      <c r="BL950" s="19"/>
      <c r="BM950" s="19"/>
      <c r="BN950" s="19"/>
      <c r="BO950" s="19"/>
      <c r="BP950" s="19"/>
      <c r="BQ950" s="19"/>
      <c r="BR950" s="19"/>
      <c r="BS950" s="19"/>
      <c r="BT950" s="19"/>
      <c r="BU950" s="19"/>
      <c r="BV950" s="19"/>
      <c r="BW950" s="19"/>
      <c r="BX950" s="19"/>
      <c r="BY950" s="19"/>
      <c r="BZ950" s="19"/>
    </row>
    <row r="951" spans="58:78">
      <c r="BF951" s="19"/>
      <c r="BG951" s="39"/>
      <c r="BH951" s="39"/>
      <c r="BI951" s="39"/>
      <c r="BJ951" s="38" t="s">
        <v>46</v>
      </c>
      <c r="BK951" s="39"/>
      <c r="BL951" s="39"/>
      <c r="BM951" s="39"/>
      <c r="BN951" s="19"/>
      <c r="BO951" s="19"/>
      <c r="BP951" s="19"/>
      <c r="BQ951" s="19"/>
      <c r="BR951" s="19"/>
      <c r="BS951" s="19"/>
      <c r="BT951" s="19"/>
      <c r="BU951" s="19"/>
      <c r="BV951" s="19"/>
      <c r="BW951" s="19"/>
      <c r="BX951" s="19"/>
      <c r="BY951" s="19"/>
      <c r="BZ951" s="19"/>
    </row>
    <row r="952" spans="58:78">
      <c r="BF952" s="40" t="s">
        <v>69</v>
      </c>
      <c r="BG952" s="39" t="s">
        <v>44</v>
      </c>
      <c r="BH952" s="38" t="s">
        <v>43</v>
      </c>
      <c r="BI952" s="38" t="s">
        <v>42</v>
      </c>
      <c r="BJ952" s="38" t="s">
        <v>41</v>
      </c>
      <c r="BK952" s="38" t="s">
        <v>40</v>
      </c>
      <c r="BL952" s="38" t="s">
        <v>39</v>
      </c>
      <c r="BM952" s="38" t="s">
        <v>38</v>
      </c>
      <c r="BN952" s="19"/>
      <c r="BO952" s="19"/>
      <c r="BP952" s="19"/>
      <c r="BQ952" s="19"/>
      <c r="BR952" s="19"/>
      <c r="BS952" s="19"/>
      <c r="BT952" s="20"/>
      <c r="BU952" s="19"/>
      <c r="BV952" s="19"/>
      <c r="BW952" s="19"/>
      <c r="BX952" s="19"/>
      <c r="BY952" s="19"/>
      <c r="BZ952" s="19"/>
    </row>
    <row r="953" spans="58:78">
      <c r="BF953" s="19"/>
      <c r="BG953" s="28" t="s">
        <v>30</v>
      </c>
      <c r="BH953" s="27">
        <v>0.5</v>
      </c>
      <c r="BI953" s="20">
        <f t="shared" ref="BI953:BI962" si="112">+BH953/1000000</f>
        <v>4.9999999999999998E-7</v>
      </c>
      <c r="BJ953" s="43">
        <v>96.319982630970145</v>
      </c>
      <c r="BK953" s="25">
        <f>BP955+((BO955-BP955)/(1+POWER((BI953)/POWER(10,-BQ955),BR955)))</f>
        <v>96.99444725138359</v>
      </c>
      <c r="BL953" s="25">
        <f t="shared" ref="BL953:BL962" si="113">BK953-BJ953</f>
        <v>0.67446462041344546</v>
      </c>
      <c r="BM953" s="24">
        <f t="shared" ref="BM953:BM962" si="114">BL953^2</f>
        <v>0.45490252418945309</v>
      </c>
      <c r="BN953" s="19"/>
      <c r="BO953" s="19"/>
      <c r="BP953" s="19"/>
      <c r="BQ953" s="19"/>
      <c r="BR953" s="19"/>
      <c r="BS953" s="19"/>
      <c r="BT953" s="19"/>
      <c r="BU953" s="23"/>
      <c r="BV953" s="23"/>
      <c r="BW953" s="23"/>
      <c r="BX953" s="23"/>
      <c r="BY953" s="23"/>
      <c r="BZ953" s="23"/>
    </row>
    <row r="954" spans="58:78">
      <c r="BF954" s="19"/>
      <c r="BG954" s="28" t="s">
        <v>30</v>
      </c>
      <c r="BH954" s="27">
        <v>0.33333333333333331</v>
      </c>
      <c r="BI954" s="20">
        <f t="shared" si="112"/>
        <v>3.333333333333333E-7</v>
      </c>
      <c r="BJ954" s="43">
        <v>95.882238267762261</v>
      </c>
      <c r="BK954" s="25">
        <f>BP955+((BO955-BP955)/(1+POWER((BI954)/POWER(10,-BQ955),BR955)))</f>
        <v>96.656629201050322</v>
      </c>
      <c r="BL954" s="25">
        <f t="shared" si="113"/>
        <v>0.77439093328806052</v>
      </c>
      <c r="BM954" s="24">
        <f t="shared" si="114"/>
        <v>0.59968131755875342</v>
      </c>
      <c r="BN954" s="19"/>
      <c r="BO954" s="20" t="s">
        <v>37</v>
      </c>
      <c r="BP954" s="20" t="s">
        <v>36</v>
      </c>
      <c r="BQ954" s="37" t="s">
        <v>35</v>
      </c>
      <c r="BR954" s="20" t="s">
        <v>34</v>
      </c>
      <c r="BS954" s="19"/>
      <c r="BT954" s="19"/>
      <c r="BU954" s="23"/>
      <c r="BV954" s="23"/>
      <c r="BW954" s="23"/>
      <c r="BX954" s="23"/>
      <c r="BY954" s="23"/>
      <c r="BZ954" s="23"/>
    </row>
    <row r="955" spans="58:78">
      <c r="BF955" s="19"/>
      <c r="BG955" s="28" t="s">
        <v>30</v>
      </c>
      <c r="BH955" s="27">
        <v>0.22222222222222221</v>
      </c>
      <c r="BI955" s="20">
        <f t="shared" si="112"/>
        <v>2.2222222222222222E-7</v>
      </c>
      <c r="BJ955" s="43">
        <v>95.78405938848681</v>
      </c>
      <c r="BK955" s="25">
        <f>BP955+((BO955-BP955)/(1+POWER((BI955)/POWER(10,-BQ955),BR955)))</f>
        <v>95.897105042166331</v>
      </c>
      <c r="BL955" s="25">
        <f t="shared" si="113"/>
        <v>0.1130456536795208</v>
      </c>
      <c r="BM955" s="24">
        <f t="shared" si="114"/>
        <v>1.2779319815830154E-2</v>
      </c>
      <c r="BN955" s="19"/>
      <c r="BO955" s="19">
        <v>7.5386997316288978E-2</v>
      </c>
      <c r="BP955" s="36">
        <v>97.261255727053268</v>
      </c>
      <c r="BQ955" s="19">
        <v>7.564554365599431</v>
      </c>
      <c r="BR955" s="19">
        <v>2.0262447118247984</v>
      </c>
      <c r="BS955" s="19"/>
      <c r="BT955" s="19"/>
      <c r="BU955" s="23"/>
      <c r="BV955" s="23"/>
      <c r="BW955" s="23"/>
      <c r="BX955" s="23"/>
      <c r="BY955" s="23"/>
      <c r="BZ955" s="23"/>
    </row>
    <row r="956" spans="58:78">
      <c r="BF956" s="19"/>
      <c r="BG956" s="28" t="s">
        <v>30</v>
      </c>
      <c r="BH956" s="27">
        <v>0.14814814814814814</v>
      </c>
      <c r="BI956" s="20">
        <f t="shared" si="112"/>
        <v>1.4814814814814815E-7</v>
      </c>
      <c r="BJ956" s="43">
        <v>94.912950358765457</v>
      </c>
      <c r="BK956" s="25">
        <f>BP955+((BO955-BP955)/(1+POWER((BI956)/POWER(10,-BQ955),BR955)))</f>
        <v>94.213583561328491</v>
      </c>
      <c r="BL956" s="25">
        <f t="shared" si="113"/>
        <v>-0.69936679743696573</v>
      </c>
      <c r="BM956" s="24">
        <f t="shared" si="114"/>
        <v>0.48911391735723786</v>
      </c>
      <c r="BN956" s="19"/>
      <c r="BO956" s="19"/>
      <c r="BP956" s="19"/>
      <c r="BQ956" s="19"/>
      <c r="BR956" s="19"/>
      <c r="BS956" s="19"/>
      <c r="BT956" s="19"/>
      <c r="BU956" s="23"/>
      <c r="BV956" s="23"/>
      <c r="BW956" s="23"/>
      <c r="BX956" s="23"/>
      <c r="BY956" s="23"/>
      <c r="BZ956" s="23"/>
    </row>
    <row r="957" spans="58:78" ht="15.75" thickBot="1">
      <c r="BF957" s="19"/>
      <c r="BG957" s="28" t="s">
        <v>30</v>
      </c>
      <c r="BH957" s="27">
        <v>9.8765432098765427E-2</v>
      </c>
      <c r="BI957" s="20">
        <f t="shared" si="112"/>
        <v>9.8765432098765421E-8</v>
      </c>
      <c r="BJ957" s="43">
        <v>91.769945525864372</v>
      </c>
      <c r="BK957" s="25">
        <f>BP955+((BO955-BP955)/(1+POWER((BI957)/POWER(10,-BQ955),BR955)))</f>
        <v>90.596900133408312</v>
      </c>
      <c r="BL957" s="25">
        <f t="shared" si="113"/>
        <v>-1.1730453924560607</v>
      </c>
      <c r="BM957" s="24">
        <f t="shared" si="114"/>
        <v>1.3760354927623935</v>
      </c>
      <c r="BN957" s="19"/>
      <c r="BO957" s="35" t="s">
        <v>33</v>
      </c>
      <c r="BP957" s="34">
        <f>SUM(BM953:BM962)</f>
        <v>8.4588038758045272</v>
      </c>
      <c r="BQ957" s="19"/>
      <c r="BR957" s="19"/>
      <c r="BS957" s="19"/>
      <c r="BT957" s="19"/>
      <c r="BU957" s="23"/>
      <c r="BV957" s="23"/>
      <c r="BW957" s="23"/>
      <c r="BX957" s="23"/>
      <c r="BY957" s="23"/>
      <c r="BZ957" s="23"/>
    </row>
    <row r="958" spans="58:78">
      <c r="BF958" s="19"/>
      <c r="BG958" s="28" t="s">
        <v>30</v>
      </c>
      <c r="BH958" s="27">
        <v>6.5843621399176946E-2</v>
      </c>
      <c r="BI958" s="20">
        <f t="shared" si="112"/>
        <v>6.5843621399176948E-8</v>
      </c>
      <c r="BJ958" s="43">
        <v>84.480080671178754</v>
      </c>
      <c r="BK958" s="25">
        <f>BP955+((BO955-BP955)/(1+POWER((BI958)/POWER(10,-BQ955),BR955)))</f>
        <v>83.323722980226506</v>
      </c>
      <c r="BL958" s="25">
        <f t="shared" si="113"/>
        <v>-1.1563576909522482</v>
      </c>
      <c r="BM958" s="24">
        <f t="shared" si="114"/>
        <v>1.337163109424415</v>
      </c>
      <c r="BN958" s="19"/>
      <c r="BO958" s="19"/>
      <c r="BP958" s="19"/>
      <c r="BQ958" s="19"/>
      <c r="BR958" s="33" t="s">
        <v>32</v>
      </c>
      <c r="BS958" s="19"/>
      <c r="BT958" s="19"/>
      <c r="BU958" s="23"/>
      <c r="BV958" s="23"/>
      <c r="BW958" s="23"/>
      <c r="BX958" s="23"/>
      <c r="BY958" s="23"/>
      <c r="BZ958" s="23"/>
    </row>
    <row r="959" spans="58:78" ht="15.75" thickBot="1">
      <c r="BF959" s="19"/>
      <c r="BG959" s="28" t="s">
        <v>30</v>
      </c>
      <c r="BH959" s="27">
        <v>4.38957475994513E-2</v>
      </c>
      <c r="BI959" s="20">
        <f t="shared" si="112"/>
        <v>4.3895747599451298E-8</v>
      </c>
      <c r="BJ959" s="43">
        <v>68.553476271398381</v>
      </c>
      <c r="BK959" s="25">
        <f>BP955+((BO955-BP955)/(1+POWER((BI959)/POWER(10,-BQ955),BR955)))</f>
        <v>70.462819791220397</v>
      </c>
      <c r="BL959" s="25">
        <f t="shared" si="113"/>
        <v>1.9093435198220163</v>
      </c>
      <c r="BM959" s="24">
        <f t="shared" si="114"/>
        <v>3.6455926766863267</v>
      </c>
      <c r="BN959" s="19"/>
      <c r="BO959" s="32" t="s">
        <v>31</v>
      </c>
      <c r="BP959" s="31">
        <f>POWER(10,-BQ955)*1000000</f>
        <v>2.7254965360494654E-2</v>
      </c>
      <c r="BQ959" s="25">
        <f>ROUND(BR959,2)</f>
        <v>0.03</v>
      </c>
      <c r="BR959" s="30">
        <f>10^((1/BR955)*(LOG(((BO955-BP955)/(50-BP955)-1),10)-BR955*LOG((1/(10^(-BQ955))),10)))*1000000</f>
        <v>2.8002458674545174E-2</v>
      </c>
      <c r="BS959" s="19"/>
      <c r="BT959" s="19"/>
      <c r="BU959" s="23"/>
      <c r="BV959" s="23"/>
      <c r="BW959" s="23"/>
      <c r="BX959" s="23"/>
      <c r="BY959" s="23"/>
      <c r="BZ959" s="23"/>
    </row>
    <row r="960" spans="58:78">
      <c r="BF960" s="19"/>
      <c r="BG960" s="28" t="s">
        <v>30</v>
      </c>
      <c r="BH960" s="27">
        <v>2.9263831732967534E-2</v>
      </c>
      <c r="BI960" s="20">
        <f t="shared" si="112"/>
        <v>2.9263831732967536E-8</v>
      </c>
      <c r="BJ960" s="43">
        <v>52.116116323948567</v>
      </c>
      <c r="BK960" s="25">
        <f>BP955+((BO955-BP955)/(1+POWER((BI960)/POWER(10,-BQ955),BR955)))</f>
        <v>52.163388745954592</v>
      </c>
      <c r="BL960" s="25">
        <f t="shared" si="113"/>
        <v>4.7272422006024328E-2</v>
      </c>
      <c r="BM960" s="24">
        <f t="shared" si="114"/>
        <v>2.2346818823156533E-3</v>
      </c>
      <c r="BN960" s="19"/>
      <c r="BO960" s="29"/>
      <c r="BP960" s="25"/>
      <c r="BQ960" s="19"/>
      <c r="BR960" s="19"/>
      <c r="BS960" s="19"/>
      <c r="BT960" s="19"/>
      <c r="BU960" s="23"/>
      <c r="BV960" s="23"/>
      <c r="BW960" s="23"/>
      <c r="BX960" s="23"/>
      <c r="BY960" s="23"/>
      <c r="BZ960" s="23"/>
    </row>
    <row r="961" spans="58:78">
      <c r="BF961" s="19"/>
      <c r="BG961" s="28" t="s">
        <v>30</v>
      </c>
      <c r="BH961" s="27">
        <v>1.9509221155311691E-2</v>
      </c>
      <c r="BI961" s="20">
        <f t="shared" si="112"/>
        <v>1.950922115531169E-8</v>
      </c>
      <c r="BJ961" s="43">
        <v>33.541953277545133</v>
      </c>
      <c r="BK961" s="25">
        <f>BP955+((BO955-BP955)/(1+POWER((BI961)/POWER(10,-BQ955),BR955)))</f>
        <v>32.810094249614593</v>
      </c>
      <c r="BL961" s="25">
        <f t="shared" si="113"/>
        <v>-0.7318590279305397</v>
      </c>
      <c r="BM961" s="24">
        <f t="shared" si="114"/>
        <v>0.53561763676343443</v>
      </c>
      <c r="BN961" s="19"/>
      <c r="BO961" s="19"/>
      <c r="BP961" s="19"/>
      <c r="BQ961" s="19"/>
      <c r="BR961" s="19"/>
      <c r="BS961" s="19"/>
      <c r="BT961" s="19"/>
      <c r="BU961" s="23"/>
      <c r="BV961" s="23"/>
      <c r="BW961" s="23"/>
      <c r="BX961" s="23"/>
      <c r="BY961" s="23"/>
      <c r="BZ961" s="23"/>
    </row>
    <row r="962" spans="58:78">
      <c r="BF962" s="19"/>
      <c r="BG962" s="28" t="s">
        <v>30</v>
      </c>
      <c r="BH962" s="27">
        <v>0</v>
      </c>
      <c r="BI962" s="20">
        <f t="shared" si="112"/>
        <v>0</v>
      </c>
      <c r="BJ962" s="43">
        <v>0</v>
      </c>
      <c r="BK962" s="25">
        <f>BP955+((BO955-BP955)/(1+POWER((BI962)/POWER(10,-BQ955),BR955)))</f>
        <v>7.5386997316286397E-2</v>
      </c>
      <c r="BL962" s="25">
        <f t="shared" si="113"/>
        <v>7.5386997316286397E-2</v>
      </c>
      <c r="BM962" s="24">
        <f t="shared" si="114"/>
        <v>5.6831993643657727E-3</v>
      </c>
      <c r="BN962" s="19"/>
      <c r="BO962" s="19"/>
      <c r="BP962" s="19"/>
      <c r="BQ962" s="19"/>
      <c r="BR962" s="19"/>
      <c r="BS962" s="19"/>
      <c r="BT962" s="19"/>
      <c r="BU962" s="23"/>
      <c r="BV962" s="23"/>
      <c r="BW962" s="23"/>
      <c r="BX962" s="23"/>
      <c r="BY962" s="23"/>
      <c r="BZ962" s="23"/>
    </row>
    <row r="963" spans="58:78">
      <c r="BF963" s="19"/>
      <c r="BG963" s="19"/>
      <c r="BH963" s="19"/>
      <c r="BI963" s="19"/>
      <c r="BJ963" s="22"/>
      <c r="BK963" s="19"/>
      <c r="BL963" s="19"/>
      <c r="BM963" s="19"/>
      <c r="BN963" s="19"/>
      <c r="BO963" s="19"/>
      <c r="BP963" s="19"/>
      <c r="BQ963" s="19"/>
      <c r="BR963" s="19"/>
      <c r="BS963" s="19"/>
      <c r="BT963" s="19"/>
      <c r="BU963" s="19"/>
      <c r="BV963" s="19"/>
      <c r="BW963" s="19"/>
      <c r="BX963" s="19"/>
      <c r="BY963" s="19"/>
      <c r="BZ963" s="19"/>
    </row>
    <row r="964" spans="58:78">
      <c r="BF964" s="19"/>
      <c r="BG964" s="19"/>
      <c r="BH964" s="19"/>
      <c r="BI964" s="19"/>
      <c r="BJ964" s="20"/>
      <c r="BK964" s="19"/>
      <c r="BL964" s="19"/>
      <c r="BM964" s="19"/>
      <c r="BN964" s="19"/>
      <c r="BO964" s="19"/>
      <c r="BP964" s="19"/>
      <c r="BQ964" s="19"/>
      <c r="BR964" s="19"/>
      <c r="BS964" s="19"/>
      <c r="BT964" s="19"/>
      <c r="BU964" s="19"/>
      <c r="BV964" s="19"/>
      <c r="BW964" s="19"/>
      <c r="BX964" s="19"/>
      <c r="BY964" s="19"/>
      <c r="BZ964" s="19"/>
    </row>
    <row r="965" spans="58:78">
      <c r="BF965" s="19"/>
      <c r="BG965" s="19"/>
      <c r="BH965" s="19"/>
      <c r="BI965" s="19"/>
      <c r="BJ965" s="20"/>
      <c r="BK965" s="19"/>
      <c r="BL965" s="19"/>
      <c r="BM965" s="19"/>
      <c r="BN965" s="19"/>
      <c r="BO965" s="19"/>
      <c r="BP965" s="19"/>
      <c r="BQ965" s="19"/>
      <c r="BR965" s="19"/>
      <c r="BS965" s="19"/>
      <c r="BT965" s="19"/>
      <c r="BU965" s="19"/>
      <c r="BV965" s="19"/>
      <c r="BW965" s="19"/>
      <c r="BX965" s="19"/>
      <c r="BY965" s="19"/>
      <c r="BZ965" s="19"/>
    </row>
    <row r="966" spans="58:78">
      <c r="BF966" s="19"/>
      <c r="BG966" s="19"/>
      <c r="BH966" s="19"/>
      <c r="BI966" s="19"/>
      <c r="BJ966" s="20"/>
      <c r="BK966" s="19"/>
      <c r="BL966" s="19"/>
      <c r="BM966" s="19"/>
      <c r="BN966" s="19"/>
      <c r="BO966" s="19"/>
      <c r="BP966" s="19"/>
      <c r="BQ966" s="19"/>
      <c r="BR966" s="19"/>
      <c r="BS966" s="19"/>
      <c r="BT966" s="19"/>
      <c r="BU966" s="19"/>
      <c r="BV966" s="19"/>
      <c r="BW966" s="19"/>
      <c r="BX966" s="19"/>
      <c r="BY966" s="19"/>
      <c r="BZ966" s="19"/>
    </row>
    <row r="967" spans="58:78">
      <c r="BF967" s="19"/>
      <c r="BG967" s="19"/>
      <c r="BH967" s="19"/>
      <c r="BI967" s="19"/>
      <c r="BJ967" s="20"/>
      <c r="BK967" s="19"/>
      <c r="BL967" s="19"/>
      <c r="BM967" s="19"/>
      <c r="BN967" s="19"/>
      <c r="BO967" s="19"/>
      <c r="BP967" s="19"/>
      <c r="BQ967" s="19"/>
      <c r="BR967" s="19"/>
      <c r="BS967" s="19"/>
      <c r="BT967" s="19"/>
      <c r="BU967" s="19"/>
      <c r="BV967" s="19"/>
      <c r="BW967" s="19"/>
      <c r="BX967" s="19"/>
      <c r="BY967" s="19"/>
      <c r="BZ967" s="19"/>
    </row>
    <row r="968" spans="58:78">
      <c r="BF968" s="19"/>
      <c r="BG968" s="19"/>
      <c r="BH968" s="19"/>
      <c r="BI968" s="21"/>
      <c r="BJ968" s="20"/>
      <c r="BK968" s="19"/>
      <c r="BL968" s="19"/>
      <c r="BM968" s="19"/>
      <c r="BN968" s="19"/>
      <c r="BO968" s="19"/>
      <c r="BP968" s="19"/>
      <c r="BQ968" s="19"/>
      <c r="BR968" s="19"/>
      <c r="BS968" s="19"/>
      <c r="BT968" s="19"/>
      <c r="BU968" s="19"/>
      <c r="BV968" s="19"/>
      <c r="BW968" s="19"/>
      <c r="BX968" s="19"/>
      <c r="BY968" s="19"/>
      <c r="BZ968" s="19"/>
    </row>
    <row r="969" spans="58:78">
      <c r="BF969" s="19"/>
      <c r="BG969" s="39"/>
      <c r="BH969" s="39"/>
      <c r="BI969" s="39"/>
      <c r="BJ969" s="38" t="s">
        <v>46</v>
      </c>
      <c r="BK969" s="39"/>
      <c r="BL969" s="39"/>
      <c r="BM969" s="39"/>
      <c r="BN969" s="19"/>
      <c r="BO969" s="19"/>
      <c r="BP969" s="19"/>
      <c r="BQ969" s="19"/>
      <c r="BR969" s="19"/>
      <c r="BS969" s="19"/>
      <c r="BT969" s="19"/>
      <c r="BU969" s="19"/>
      <c r="BV969" s="19"/>
      <c r="BW969" s="19"/>
      <c r="BX969" s="19"/>
      <c r="BY969" s="19"/>
      <c r="BZ969" s="19"/>
    </row>
    <row r="970" spans="58:78">
      <c r="BF970" s="40" t="s">
        <v>47</v>
      </c>
      <c r="BG970" s="39" t="s">
        <v>44</v>
      </c>
      <c r="BH970" s="38" t="s">
        <v>43</v>
      </c>
      <c r="BI970" s="38" t="s">
        <v>42</v>
      </c>
      <c r="BJ970" s="38" t="s">
        <v>41</v>
      </c>
      <c r="BK970" s="38" t="s">
        <v>40</v>
      </c>
      <c r="BL970" s="38" t="s">
        <v>39</v>
      </c>
      <c r="BM970" s="38" t="s">
        <v>38</v>
      </c>
      <c r="BN970" s="19"/>
      <c r="BO970" s="19"/>
      <c r="BP970" s="19"/>
      <c r="BQ970" s="19"/>
      <c r="BR970" s="19"/>
      <c r="BS970" s="19"/>
      <c r="BT970" s="20"/>
      <c r="BU970" s="19"/>
      <c r="BV970" s="19"/>
      <c r="BW970" s="19"/>
      <c r="BX970" s="19"/>
      <c r="BY970" s="19"/>
      <c r="BZ970" s="19"/>
    </row>
    <row r="971" spans="58:78">
      <c r="BF971" s="19"/>
      <c r="BG971" s="28" t="s">
        <v>30</v>
      </c>
      <c r="BH971" s="27">
        <v>0.5</v>
      </c>
      <c r="BI971" s="20">
        <f t="shared" ref="BI971:BI980" si="115">+BH971/1000000</f>
        <v>4.9999999999999998E-7</v>
      </c>
      <c r="BJ971" s="43">
        <v>97.479590249033492</v>
      </c>
      <c r="BK971" s="25">
        <f>BP973+((BO973-BP973)/(1+POWER((BI971)/POWER(10,-BQ973),BR973)))</f>
        <v>96.794094282790354</v>
      </c>
      <c r="BL971" s="25">
        <f t="shared" ref="BL971:BL980" si="116">BK971-BJ971</f>
        <v>-0.68549596624313835</v>
      </c>
      <c r="BM971" s="24">
        <f t="shared" ref="BM971:BM980" si="117">BL971^2</f>
        <v>0.46990471973561387</v>
      </c>
      <c r="BN971" s="19"/>
      <c r="BO971" s="19"/>
      <c r="BP971" s="19"/>
      <c r="BQ971" s="19"/>
      <c r="BR971" s="19"/>
      <c r="BS971" s="19"/>
      <c r="BT971" s="19"/>
      <c r="BU971" s="23"/>
      <c r="BV971" s="23"/>
      <c r="BW971" s="23"/>
      <c r="BX971" s="23"/>
      <c r="BY971" s="23"/>
      <c r="BZ971" s="23"/>
    </row>
    <row r="972" spans="58:78">
      <c r="BF972" s="19"/>
      <c r="BG972" s="28" t="s">
        <v>30</v>
      </c>
      <c r="BH972" s="27">
        <v>0.33333333333333331</v>
      </c>
      <c r="BI972" s="20">
        <f t="shared" si="115"/>
        <v>3.333333333333333E-7</v>
      </c>
      <c r="BJ972" s="43">
        <v>97.052202463549634</v>
      </c>
      <c r="BK972" s="25">
        <f>BP973+((BO973-BP973)/(1+POWER((BI972)/POWER(10,-BQ973),BR973)))</f>
        <v>96.707678807584031</v>
      </c>
      <c r="BL972" s="25">
        <f t="shared" si="116"/>
        <v>-0.34452365596560242</v>
      </c>
      <c r="BM972" s="24">
        <f t="shared" si="117"/>
        <v>0.11869654951990477</v>
      </c>
      <c r="BN972" s="19"/>
      <c r="BO972" s="20" t="s">
        <v>37</v>
      </c>
      <c r="BP972" s="20" t="s">
        <v>36</v>
      </c>
      <c r="BQ972" s="37" t="s">
        <v>35</v>
      </c>
      <c r="BR972" s="20" t="s">
        <v>34</v>
      </c>
      <c r="BS972" s="19"/>
      <c r="BT972" s="19"/>
      <c r="BU972" s="23"/>
      <c r="BV972" s="23"/>
      <c r="BW972" s="23"/>
      <c r="BX972" s="23"/>
      <c r="BY972" s="23"/>
      <c r="BZ972" s="23"/>
    </row>
    <row r="973" spans="58:78">
      <c r="BF973" s="19"/>
      <c r="BG973" s="28" t="s">
        <v>30</v>
      </c>
      <c r="BH973" s="27">
        <v>0.22222222222222221</v>
      </c>
      <c r="BI973" s="20">
        <f t="shared" si="115"/>
        <v>2.2222222222222222E-7</v>
      </c>
      <c r="BJ973" s="43">
        <v>96.269490132964492</v>
      </c>
      <c r="BK973" s="25">
        <f>BP973+((BO973-BP973)/(1+POWER((BI973)/POWER(10,-BQ973),BR973)))</f>
        <v>96.452204143417646</v>
      </c>
      <c r="BL973" s="25">
        <f t="shared" si="116"/>
        <v>0.18271401045315372</v>
      </c>
      <c r="BM973" s="24">
        <f t="shared" si="117"/>
        <v>3.3384409615875167E-2</v>
      </c>
      <c r="BN973" s="19"/>
      <c r="BO973" s="19">
        <v>0</v>
      </c>
      <c r="BP973" s="36">
        <v>96.838089900150365</v>
      </c>
      <c r="BQ973" s="19">
        <v>7.5472359470768016</v>
      </c>
      <c r="BR973" s="19">
        <v>2.6820923462930448</v>
      </c>
      <c r="BS973" s="19"/>
      <c r="BT973" s="19"/>
      <c r="BU973" s="23"/>
      <c r="BV973" s="23"/>
      <c r="BW973" s="23"/>
      <c r="BX973" s="23"/>
      <c r="BY973" s="23"/>
      <c r="BZ973" s="23"/>
    </row>
    <row r="974" spans="58:78">
      <c r="BF974" s="19"/>
      <c r="BG974" s="28" t="s">
        <v>30</v>
      </c>
      <c r="BH974" s="27">
        <v>0.14814814814814814</v>
      </c>
      <c r="BI974" s="20">
        <f t="shared" si="115"/>
        <v>1.4814814814814815E-7</v>
      </c>
      <c r="BJ974" s="43">
        <v>94.927317850628256</v>
      </c>
      <c r="BK974" s="25">
        <f>BP973+((BO973-BP973)/(1+POWER((BI974)/POWER(10,-BQ973),BR973)))</f>
        <v>95.702134618773968</v>
      </c>
      <c r="BL974" s="25">
        <f t="shared" si="116"/>
        <v>0.77481676814571188</v>
      </c>
      <c r="BM974" s="24">
        <f t="shared" si="117"/>
        <v>0.60034102419976587</v>
      </c>
      <c r="BN974" s="19"/>
      <c r="BO974" s="19"/>
      <c r="BP974" s="19"/>
      <c r="BQ974" s="19"/>
      <c r="BR974" s="19"/>
      <c r="BS974" s="19"/>
      <c r="BT974" s="19"/>
      <c r="BU974" s="23"/>
      <c r="BV974" s="23"/>
      <c r="BW974" s="23"/>
      <c r="BX974" s="23"/>
      <c r="BY974" s="23"/>
      <c r="BZ974" s="23"/>
    </row>
    <row r="975" spans="58:78" ht="15.75" thickBot="1">
      <c r="BF975" s="19"/>
      <c r="BG975" s="28" t="s">
        <v>30</v>
      </c>
      <c r="BH975" s="27">
        <v>9.8765432098765427E-2</v>
      </c>
      <c r="BI975" s="20">
        <f t="shared" si="115"/>
        <v>9.8765432098765421E-8</v>
      </c>
      <c r="BJ975" s="43">
        <v>93.296875420285417</v>
      </c>
      <c r="BK975" s="25">
        <f>BP973+((BO973-BP973)/(1+POWER((BI975)/POWER(10,-BQ973),BR973)))</f>
        <v>93.543903886755928</v>
      </c>
      <c r="BL975" s="25">
        <f t="shared" si="116"/>
        <v>0.24702846647051047</v>
      </c>
      <c r="BM975" s="24">
        <f t="shared" si="117"/>
        <v>6.1023063246772112E-2</v>
      </c>
      <c r="BN975" s="19"/>
      <c r="BO975" s="35" t="s">
        <v>33</v>
      </c>
      <c r="BP975" s="34">
        <f>SUM(BM971:BM980)</f>
        <v>2.3416561581188979</v>
      </c>
      <c r="BQ975" s="19"/>
      <c r="BR975" s="19"/>
      <c r="BS975" s="19"/>
      <c r="BT975" s="19"/>
      <c r="BU975" s="23"/>
      <c r="BV975" s="23"/>
      <c r="BW975" s="23"/>
      <c r="BX975" s="23"/>
      <c r="BY975" s="23"/>
      <c r="BZ975" s="23"/>
    </row>
    <row r="976" spans="58:78">
      <c r="BF976" s="19"/>
      <c r="BG976" s="28" t="s">
        <v>30</v>
      </c>
      <c r="BH976" s="27">
        <v>6.5843621399176946E-2</v>
      </c>
      <c r="BI976" s="20">
        <f t="shared" si="115"/>
        <v>6.5843621399176948E-8</v>
      </c>
      <c r="BJ976" s="43">
        <v>88.022188380259436</v>
      </c>
      <c r="BK976" s="25">
        <f>BP973+((BO973-BP973)/(1+POWER((BI976)/POWER(10,-BQ973),BR973)))</f>
        <v>87.677684033398137</v>
      </c>
      <c r="BL976" s="25">
        <f t="shared" si="116"/>
        <v>-0.34450434686129938</v>
      </c>
      <c r="BM976" s="24">
        <f t="shared" si="117"/>
        <v>0.11868324500633047</v>
      </c>
      <c r="BN976" s="19"/>
      <c r="BO976" s="19"/>
      <c r="BP976" s="19"/>
      <c r="BQ976" s="19"/>
      <c r="BR976" s="33" t="s">
        <v>32</v>
      </c>
      <c r="BS976" s="19"/>
      <c r="BT976" s="19"/>
      <c r="BU976" s="23"/>
      <c r="BV976" s="23"/>
      <c r="BW976" s="23"/>
      <c r="BX976" s="23"/>
      <c r="BY976" s="23"/>
      <c r="BZ976" s="23"/>
    </row>
    <row r="977" spans="58:78" ht="15.75" thickBot="1">
      <c r="BF977" s="19"/>
      <c r="BG977" s="28" t="s">
        <v>30</v>
      </c>
      <c r="BH977" s="27">
        <v>4.38957475994513E-2</v>
      </c>
      <c r="BI977" s="20">
        <f t="shared" si="115"/>
        <v>4.3895747599451298E-8</v>
      </c>
      <c r="BJ977" s="43">
        <v>73.417825209065342</v>
      </c>
      <c r="BK977" s="25">
        <f>BP973+((BO973-BP973)/(1+POWER((BI977)/POWER(10,-BQ973),BR973)))</f>
        <v>73.923939161785995</v>
      </c>
      <c r="BL977" s="25">
        <f t="shared" si="116"/>
        <v>0.50611395272065351</v>
      </c>
      <c r="BM977" s="24">
        <f t="shared" si="117"/>
        <v>0.2561513331385239</v>
      </c>
      <c r="BN977" s="19"/>
      <c r="BO977" s="32" t="s">
        <v>31</v>
      </c>
      <c r="BP977" s="31">
        <f>POWER(10,-BQ973)*1000000</f>
        <v>2.8363776392062563E-2</v>
      </c>
      <c r="BQ977" s="25">
        <f>ROUND(BR977,2)</f>
        <v>0.03</v>
      </c>
      <c r="BR977" s="30">
        <f>10^((1/BR973)*(LOG(((BO973-BP973)/(50-BP973)-1),10)-BR973*LOG((1/(10^(-BQ973))),10)))*1000000</f>
        <v>2.9063099218160721E-2</v>
      </c>
      <c r="BS977" s="19"/>
      <c r="BT977" s="19"/>
      <c r="BU977" s="23"/>
      <c r="BV977" s="23"/>
      <c r="BW977" s="23"/>
      <c r="BX977" s="23"/>
      <c r="BY977" s="23"/>
      <c r="BZ977" s="23"/>
    </row>
    <row r="978" spans="58:78">
      <c r="BF978" s="19"/>
      <c r="BG978" s="28" t="s">
        <v>30</v>
      </c>
      <c r="BH978" s="27">
        <v>2.9263831732967534E-2</v>
      </c>
      <c r="BI978" s="20">
        <f t="shared" si="115"/>
        <v>2.9263831732967536E-8</v>
      </c>
      <c r="BJ978" s="43">
        <v>51.12934908752402</v>
      </c>
      <c r="BK978" s="25">
        <f>BP973+((BO973-BP973)/(1+POWER((BI978)/POWER(10,-BQ973),BR973)))</f>
        <v>50.446307105224797</v>
      </c>
      <c r="BL978" s="25">
        <f t="shared" si="116"/>
        <v>-0.68304198229922264</v>
      </c>
      <c r="BM978" s="24">
        <f t="shared" si="117"/>
        <v>0.46654634958325159</v>
      </c>
      <c r="BN978" s="19"/>
      <c r="BO978" s="29"/>
      <c r="BP978" s="25"/>
      <c r="BQ978" s="19"/>
      <c r="BR978" s="19"/>
      <c r="BS978" s="19"/>
      <c r="BT978" s="19"/>
      <c r="BU978" s="23"/>
      <c r="BV978" s="23"/>
      <c r="BW978" s="23"/>
      <c r="BX978" s="23"/>
      <c r="BY978" s="23"/>
      <c r="BZ978" s="23"/>
    </row>
    <row r="979" spans="58:78">
      <c r="BF979" s="19"/>
      <c r="BG979" s="28" t="s">
        <v>30</v>
      </c>
      <c r="BH979" s="27">
        <v>1.9509221155311691E-2</v>
      </c>
      <c r="BI979" s="20">
        <f t="shared" si="115"/>
        <v>1.950922115531169E-8</v>
      </c>
      <c r="BJ979" s="43">
        <v>25.507489256663007</v>
      </c>
      <c r="BK979" s="25">
        <f>BP973+((BO973-BP973)/(1+POWER((BI979)/POWER(10,-BQ973),BR973)))</f>
        <v>25.973241834833928</v>
      </c>
      <c r="BL979" s="25">
        <f t="shared" si="116"/>
        <v>0.46575257817092108</v>
      </c>
      <c r="BM979" s="24">
        <f t="shared" si="117"/>
        <v>0.21692546407285995</v>
      </c>
      <c r="BN979" s="19"/>
      <c r="BO979" s="19"/>
      <c r="BP979" s="19"/>
      <c r="BQ979" s="19"/>
      <c r="BR979" s="19"/>
      <c r="BS979" s="19"/>
      <c r="BT979" s="19"/>
      <c r="BU979" s="23"/>
      <c r="BV979" s="23"/>
      <c r="BW979" s="23"/>
      <c r="BX979" s="23"/>
      <c r="BY979" s="23"/>
      <c r="BZ979" s="23"/>
    </row>
    <row r="980" spans="58:78">
      <c r="BF980" s="19"/>
      <c r="BG980" s="28" t="s">
        <v>30</v>
      </c>
      <c r="BH980" s="27">
        <v>0</v>
      </c>
      <c r="BI980" s="20">
        <f t="shared" si="115"/>
        <v>0</v>
      </c>
      <c r="BJ980" s="43">
        <v>0</v>
      </c>
      <c r="BK980" s="25">
        <f>BP973+((BO973-BP973)/(1+POWER((BI980)/POWER(10,-BQ973),BR973)))</f>
        <v>0</v>
      </c>
      <c r="BL980" s="25">
        <f t="shared" si="116"/>
        <v>0</v>
      </c>
      <c r="BM980" s="24">
        <f t="shared" si="117"/>
        <v>0</v>
      </c>
      <c r="BN980" s="19"/>
      <c r="BO980" s="19"/>
      <c r="BP980" s="19"/>
      <c r="BQ980" s="19"/>
      <c r="BR980" s="19"/>
      <c r="BS980" s="19"/>
      <c r="BT980" s="19"/>
      <c r="BU980" s="23"/>
      <c r="BV980" s="23"/>
      <c r="BW980" s="23"/>
      <c r="BX980" s="23"/>
      <c r="BY980" s="23"/>
      <c r="BZ980" s="23"/>
    </row>
    <row r="981" spans="58:78">
      <c r="BF981" s="19"/>
      <c r="BG981" s="19"/>
      <c r="BH981" s="19"/>
      <c r="BI981" s="19"/>
      <c r="BJ981" s="22"/>
      <c r="BK981" s="19"/>
      <c r="BL981" s="19"/>
      <c r="BM981" s="19"/>
      <c r="BN981" s="19"/>
      <c r="BO981" s="19"/>
      <c r="BP981" s="19"/>
      <c r="BQ981" s="19"/>
      <c r="BR981" s="19"/>
      <c r="BS981" s="19"/>
      <c r="BT981" s="19"/>
      <c r="BU981" s="19"/>
      <c r="BV981" s="19"/>
      <c r="BW981" s="19"/>
      <c r="BX981" s="19"/>
      <c r="BY981" s="19"/>
      <c r="BZ981" s="19"/>
    </row>
    <row r="982" spans="58:78">
      <c r="BF982" s="19"/>
      <c r="BG982" s="19"/>
      <c r="BH982" s="19"/>
      <c r="BI982" s="19"/>
      <c r="BJ982" s="20"/>
      <c r="BK982" s="19"/>
      <c r="BL982" s="19"/>
      <c r="BM982" s="19"/>
      <c r="BN982" s="19"/>
      <c r="BO982" s="19"/>
      <c r="BP982" s="19"/>
      <c r="BQ982" s="19"/>
      <c r="BR982" s="19"/>
      <c r="BS982" s="19"/>
      <c r="BT982" s="19"/>
      <c r="BU982" s="19"/>
      <c r="BV982" s="19"/>
      <c r="BW982" s="19"/>
      <c r="BX982" s="19"/>
      <c r="BY982" s="19"/>
      <c r="BZ982" s="19"/>
    </row>
    <row r="983" spans="58:78">
      <c r="BF983" s="19"/>
      <c r="BG983" s="19"/>
      <c r="BH983" s="19"/>
      <c r="BI983" s="19"/>
      <c r="BJ983" s="20"/>
      <c r="BK983" s="19"/>
      <c r="BL983" s="19"/>
      <c r="BM983" s="19"/>
      <c r="BN983" s="19"/>
      <c r="BO983" s="19"/>
      <c r="BP983" s="19"/>
      <c r="BQ983" s="19"/>
      <c r="BR983" s="19"/>
      <c r="BS983" s="19"/>
      <c r="BT983" s="19"/>
      <c r="BU983" s="19"/>
      <c r="BV983" s="19"/>
      <c r="BW983" s="19"/>
      <c r="BX983" s="19"/>
      <c r="BY983" s="19"/>
      <c r="BZ983" s="19"/>
    </row>
    <row r="984" spans="58:78">
      <c r="BF984" s="19"/>
      <c r="BG984" s="19"/>
      <c r="BH984" s="19"/>
      <c r="BI984" s="19"/>
      <c r="BJ984" s="20"/>
      <c r="BK984" s="19"/>
      <c r="BL984" s="19"/>
      <c r="BM984" s="19"/>
      <c r="BN984" s="19"/>
      <c r="BO984" s="19"/>
      <c r="BP984" s="19"/>
      <c r="BQ984" s="19"/>
      <c r="BR984" s="19"/>
      <c r="BS984" s="19"/>
      <c r="BT984" s="19"/>
      <c r="BU984" s="19"/>
      <c r="BV984" s="19"/>
      <c r="BW984" s="19"/>
      <c r="BX984" s="19"/>
      <c r="BY984" s="19"/>
      <c r="BZ984" s="19"/>
    </row>
    <row r="985" spans="58:78">
      <c r="BF985" s="19"/>
      <c r="BG985" s="19"/>
      <c r="BH985" s="19"/>
      <c r="BI985" s="19"/>
      <c r="BJ985" s="20"/>
      <c r="BK985" s="19"/>
      <c r="BL985" s="19"/>
      <c r="BM985" s="19"/>
      <c r="BN985" s="19"/>
      <c r="BO985" s="19"/>
      <c r="BP985" s="19"/>
      <c r="BQ985" s="19"/>
      <c r="BR985" s="19"/>
      <c r="BS985" s="19"/>
      <c r="BT985" s="19"/>
      <c r="BU985" s="19"/>
      <c r="BV985" s="19"/>
      <c r="BW985" s="19"/>
      <c r="BX985" s="19"/>
      <c r="BY985" s="19"/>
      <c r="BZ985" s="19"/>
    </row>
    <row r="986" spans="58:78">
      <c r="BF986" s="19"/>
      <c r="BG986" s="19"/>
      <c r="BH986" s="19"/>
      <c r="BI986" s="21"/>
      <c r="BJ986" s="20"/>
      <c r="BK986" s="19"/>
      <c r="BL986" s="19"/>
      <c r="BM986" s="19"/>
      <c r="BN986" s="19"/>
      <c r="BO986" s="19"/>
      <c r="BP986" s="19"/>
      <c r="BQ986" s="19"/>
      <c r="BR986" s="19"/>
      <c r="BS986" s="19"/>
      <c r="BT986" s="19"/>
      <c r="BU986" s="19"/>
      <c r="BV986" s="19"/>
      <c r="BW986" s="19"/>
      <c r="BX986" s="19"/>
      <c r="BY986" s="19"/>
      <c r="BZ986" s="19"/>
    </row>
    <row r="987" spans="58:78">
      <c r="BF987" s="19"/>
      <c r="BG987" s="39"/>
      <c r="BH987" s="39"/>
      <c r="BI987" s="39"/>
      <c r="BJ987" s="38" t="s">
        <v>46</v>
      </c>
      <c r="BK987" s="39"/>
      <c r="BL987" s="39"/>
      <c r="BM987" s="39"/>
      <c r="BN987" s="19"/>
      <c r="BO987" s="19"/>
      <c r="BP987" s="19"/>
      <c r="BQ987" s="19"/>
      <c r="BR987" s="19"/>
      <c r="BS987" s="19"/>
      <c r="BT987" s="19"/>
      <c r="BU987" s="19"/>
      <c r="BV987" s="19"/>
      <c r="BW987" s="19"/>
      <c r="BX987" s="19"/>
      <c r="BY987" s="19"/>
      <c r="BZ987" s="19"/>
    </row>
    <row r="988" spans="58:78">
      <c r="BF988" s="40" t="s">
        <v>47</v>
      </c>
      <c r="BG988" s="39" t="s">
        <v>44</v>
      </c>
      <c r="BH988" s="38" t="s">
        <v>43</v>
      </c>
      <c r="BI988" s="38" t="s">
        <v>42</v>
      </c>
      <c r="BJ988" s="38" t="s">
        <v>41</v>
      </c>
      <c r="BK988" s="38" t="s">
        <v>40</v>
      </c>
      <c r="BL988" s="38" t="s">
        <v>39</v>
      </c>
      <c r="BM988" s="38" t="s">
        <v>38</v>
      </c>
      <c r="BN988" s="19"/>
      <c r="BO988" s="19"/>
      <c r="BP988" s="19"/>
      <c r="BQ988" s="19"/>
      <c r="BR988" s="19"/>
      <c r="BS988" s="19"/>
      <c r="BT988" s="20"/>
      <c r="BU988" s="19"/>
      <c r="BV988" s="19"/>
      <c r="BW988" s="19"/>
      <c r="BX988" s="19"/>
      <c r="BY988" s="19"/>
      <c r="BZ988" s="19"/>
    </row>
    <row r="989" spans="58:78">
      <c r="BF989" s="19"/>
      <c r="BG989" s="28" t="s">
        <v>30</v>
      </c>
      <c r="BH989" s="27">
        <v>0.5</v>
      </c>
      <c r="BI989" s="20">
        <f t="shared" ref="BI989:BI998" si="118">+BH989/1000000</f>
        <v>4.9999999999999998E-7</v>
      </c>
      <c r="BJ989" s="43">
        <v>97.105164016377955</v>
      </c>
      <c r="BK989" s="25">
        <f>BP991+((BO991-BP991)/(1+POWER((BI989)/POWER(10,-BQ991),BR991)))</f>
        <v>96.749633889116652</v>
      </c>
      <c r="BL989" s="25">
        <f t="shared" ref="BL989:BL998" si="119">BK989-BJ989</f>
        <v>-0.35553012726130362</v>
      </c>
      <c r="BM989" s="24">
        <f t="shared" ref="BM989:BM998" si="120">BL989^2</f>
        <v>0.12640167139043876</v>
      </c>
      <c r="BN989" s="19"/>
      <c r="BO989" s="19"/>
      <c r="BP989" s="19"/>
      <c r="BQ989" s="19"/>
      <c r="BR989" s="19"/>
      <c r="BS989" s="19"/>
      <c r="BT989" s="19"/>
      <c r="BU989" s="23"/>
      <c r="BV989" s="23"/>
      <c r="BW989" s="23"/>
      <c r="BX989" s="23"/>
      <c r="BY989" s="23"/>
      <c r="BZ989" s="23"/>
    </row>
    <row r="990" spans="58:78">
      <c r="BF990" s="19"/>
      <c r="BG990" s="28" t="s">
        <v>30</v>
      </c>
      <c r="BH990" s="27">
        <v>0.33333333333333331</v>
      </c>
      <c r="BI990" s="20">
        <f t="shared" si="118"/>
        <v>3.333333333333333E-7</v>
      </c>
      <c r="BJ990" s="43">
        <v>96.75119646310192</v>
      </c>
      <c r="BK990" s="25">
        <f>BP991+((BO991-BP991)/(1+POWER((BI990)/POWER(10,-BQ991),BR991)))</f>
        <v>96.708000482250839</v>
      </c>
      <c r="BL990" s="25">
        <f t="shared" si="119"/>
        <v>-4.3195980851081117E-2</v>
      </c>
      <c r="BM990" s="24">
        <f t="shared" si="120"/>
        <v>1.8658927616869666E-3</v>
      </c>
      <c r="BN990" s="19"/>
      <c r="BO990" s="20" t="s">
        <v>37</v>
      </c>
      <c r="BP990" s="20" t="s">
        <v>36</v>
      </c>
      <c r="BQ990" s="37" t="s">
        <v>35</v>
      </c>
      <c r="BR990" s="20" t="s">
        <v>34</v>
      </c>
      <c r="BS990" s="19"/>
      <c r="BT990" s="19"/>
      <c r="BU990" s="23"/>
      <c r="BV990" s="23"/>
      <c r="BW990" s="23"/>
      <c r="BX990" s="23"/>
      <c r="BY990" s="23"/>
      <c r="BZ990" s="23"/>
    </row>
    <row r="991" spans="58:78">
      <c r="BF991" s="19"/>
      <c r="BG991" s="28" t="s">
        <v>30</v>
      </c>
      <c r="BH991" s="27">
        <v>0.22222222222222221</v>
      </c>
      <c r="BI991" s="20">
        <f t="shared" si="118"/>
        <v>2.2222222222222222E-7</v>
      </c>
      <c r="BJ991" s="43">
        <v>96.619340153890349</v>
      </c>
      <c r="BK991" s="25">
        <f>BP991+((BO991-BP991)/(1+POWER((BI991)/POWER(10,-BQ991),BR991)))</f>
        <v>96.568021785595079</v>
      </c>
      <c r="BL991" s="25">
        <f t="shared" si="119"/>
        <v>-5.1318368295270034E-2</v>
      </c>
      <c r="BM991" s="24">
        <f t="shared" si="120"/>
        <v>2.6335749244889768E-3</v>
      </c>
      <c r="BN991" s="19"/>
      <c r="BO991" s="19">
        <v>0</v>
      </c>
      <c r="BP991" s="36">
        <v>96.767222649509165</v>
      </c>
      <c r="BQ991" s="19">
        <v>7.5498151376167488</v>
      </c>
      <c r="BR991" s="19">
        <v>2.9952423134807291</v>
      </c>
      <c r="BS991" s="19"/>
      <c r="BT991" s="19"/>
      <c r="BU991" s="23"/>
      <c r="BV991" s="23"/>
      <c r="BW991" s="23"/>
      <c r="BX991" s="23"/>
      <c r="BY991" s="23"/>
      <c r="BZ991" s="23"/>
    </row>
    <row r="992" spans="58:78">
      <c r="BF992" s="19"/>
      <c r="BG992" s="28" t="s">
        <v>30</v>
      </c>
      <c r="BH992" s="27">
        <v>0.14814814814814814</v>
      </c>
      <c r="BI992" s="20">
        <f t="shared" si="118"/>
        <v>1.4814814814814815E-7</v>
      </c>
      <c r="BJ992" s="43">
        <v>96.089056385644341</v>
      </c>
      <c r="BK992" s="25">
        <f>BP991+((BO991-BP991)/(1+POWER((BI992)/POWER(10,-BQ991),BR991)))</f>
        <v>96.099471152158713</v>
      </c>
      <c r="BL992" s="25">
        <f t="shared" si="119"/>
        <v>1.0414766514372786E-2</v>
      </c>
      <c r="BM992" s="24">
        <f t="shared" si="120"/>
        <v>1.0846736154890067E-4</v>
      </c>
      <c r="BN992" s="19"/>
      <c r="BO992" s="19"/>
      <c r="BP992" s="19"/>
      <c r="BQ992" s="19"/>
      <c r="BR992" s="19"/>
      <c r="BS992" s="19"/>
      <c r="BT992" s="19"/>
      <c r="BU992" s="23"/>
      <c r="BV992" s="23"/>
      <c r="BW992" s="23"/>
      <c r="BX992" s="23"/>
      <c r="BY992" s="23"/>
      <c r="BZ992" s="23"/>
    </row>
    <row r="993" spans="58:78" ht="15.75" thickBot="1">
      <c r="BF993" s="19"/>
      <c r="BG993" s="28" t="s">
        <v>30</v>
      </c>
      <c r="BH993" s="27">
        <v>9.8765432098765427E-2</v>
      </c>
      <c r="BI993" s="20">
        <f t="shared" si="118"/>
        <v>9.8765432098765421E-8</v>
      </c>
      <c r="BJ993" s="43">
        <v>94.635708603200442</v>
      </c>
      <c r="BK993" s="25">
        <f>BP991+((BO991-BP991)/(1+POWER((BI993)/POWER(10,-BQ991),BR991)))</f>
        <v>94.554076370980951</v>
      </c>
      <c r="BL993" s="25">
        <f t="shared" si="119"/>
        <v>-8.1632232219490675E-2</v>
      </c>
      <c r="BM993" s="24">
        <f t="shared" si="120"/>
        <v>6.6638213371368517E-3</v>
      </c>
      <c r="BN993" s="19"/>
      <c r="BO993" s="35" t="s">
        <v>33</v>
      </c>
      <c r="BP993" s="34">
        <f>SUM(BM989:BM998)</f>
        <v>2.4340205820100866</v>
      </c>
      <c r="BQ993" s="19"/>
      <c r="BR993" s="19"/>
      <c r="BS993" s="19"/>
      <c r="BT993" s="19"/>
      <c r="BU993" s="23"/>
      <c r="BV993" s="23"/>
      <c r="BW993" s="23"/>
      <c r="BX993" s="23"/>
      <c r="BY993" s="23"/>
      <c r="BZ993" s="23"/>
    </row>
    <row r="994" spans="58:78">
      <c r="BF994" s="19"/>
      <c r="BG994" s="28" t="s">
        <v>30</v>
      </c>
      <c r="BH994" s="27">
        <v>6.5843621399176946E-2</v>
      </c>
      <c r="BI994" s="20">
        <f t="shared" si="118"/>
        <v>6.5843621399176948E-8</v>
      </c>
      <c r="BJ994" s="43">
        <v>89.171022553193311</v>
      </c>
      <c r="BK994" s="25">
        <f>BP991+((BO991-BP991)/(1+POWER((BI994)/POWER(10,-BQ991),BR991)))</f>
        <v>89.695329612421801</v>
      </c>
      <c r="BL994" s="25">
        <f t="shared" si="119"/>
        <v>0.52430705922849086</v>
      </c>
      <c r="BM994" s="24">
        <f t="shared" si="120"/>
        <v>0.27489789235682821</v>
      </c>
      <c r="BN994" s="19"/>
      <c r="BO994" s="19"/>
      <c r="BP994" s="19"/>
      <c r="BQ994" s="19"/>
      <c r="BR994" s="33" t="s">
        <v>32</v>
      </c>
      <c r="BS994" s="19"/>
      <c r="BT994" s="19"/>
      <c r="BU994" s="23"/>
      <c r="BV994" s="23"/>
      <c r="BW994" s="23"/>
      <c r="BX994" s="23"/>
      <c r="BY994" s="23"/>
      <c r="BZ994" s="23"/>
    </row>
    <row r="995" spans="58:78" ht="15.75" thickBot="1">
      <c r="BF995" s="19"/>
      <c r="BG995" s="28" t="s">
        <v>30</v>
      </c>
      <c r="BH995" s="27">
        <v>4.38957475994513E-2</v>
      </c>
      <c r="BI995" s="20">
        <f t="shared" si="118"/>
        <v>4.3895747599451298E-8</v>
      </c>
      <c r="BJ995" s="43">
        <v>75.956175017857845</v>
      </c>
      <c r="BK995" s="25">
        <f>BP991+((BO991-BP991)/(1+POWER((BI995)/POWER(10,-BQ991),BR991)))</f>
        <v>76.460531781756799</v>
      </c>
      <c r="BL995" s="25">
        <f t="shared" si="119"/>
        <v>0.50435676389895434</v>
      </c>
      <c r="BM995" s="24">
        <f t="shared" si="120"/>
        <v>0.25437574529062557</v>
      </c>
      <c r="BN995" s="19"/>
      <c r="BO995" s="32" t="s">
        <v>31</v>
      </c>
      <c r="BP995" s="31">
        <f>POWER(10,-BQ991)*1000000</f>
        <v>2.8195828633625738E-2</v>
      </c>
      <c r="BQ995" s="25">
        <f>ROUND(BR995,2)</f>
        <v>0.03</v>
      </c>
      <c r="BR995" s="30">
        <f>10^((1/BR991)*(LOG(((BO991-BP991)/(50-BP991)-1),10)-BR991*LOG((1/(10^(-BQ991))),10)))*1000000</f>
        <v>2.8832106517717157E-2</v>
      </c>
      <c r="BS995" s="19"/>
      <c r="BT995" s="19"/>
      <c r="BU995" s="23"/>
      <c r="BV995" s="23"/>
      <c r="BW995" s="23"/>
      <c r="BX995" s="23"/>
      <c r="BY995" s="23"/>
      <c r="BZ995" s="23"/>
    </row>
    <row r="996" spans="58:78">
      <c r="BF996" s="19"/>
      <c r="BG996" s="28" t="s">
        <v>30</v>
      </c>
      <c r="BH996" s="27">
        <v>2.9263831732967534E-2</v>
      </c>
      <c r="BI996" s="20">
        <f t="shared" si="118"/>
        <v>2.9263831732967536E-8</v>
      </c>
      <c r="BJ996" s="43">
        <v>52.141250309444231</v>
      </c>
      <c r="BK996" s="25">
        <f>BP991+((BO991-BP991)/(1+POWER((BI996)/POWER(10,-BQ991),BR991)))</f>
        <v>51.074782071510924</v>
      </c>
      <c r="BL996" s="25">
        <f t="shared" si="119"/>
        <v>-1.0664682379333073</v>
      </c>
      <c r="BM996" s="24">
        <f t="shared" si="120"/>
        <v>1.1373545025205734</v>
      </c>
      <c r="BN996" s="19"/>
      <c r="BO996" s="29"/>
      <c r="BP996" s="25"/>
      <c r="BQ996" s="19"/>
      <c r="BR996" s="19"/>
      <c r="BS996" s="19"/>
      <c r="BT996" s="19"/>
      <c r="BU996" s="23"/>
      <c r="BV996" s="23"/>
      <c r="BW996" s="23"/>
      <c r="BX996" s="23"/>
      <c r="BY996" s="23"/>
      <c r="BZ996" s="23"/>
    </row>
    <row r="997" spans="58:78">
      <c r="BF997" s="19"/>
      <c r="BG997" s="28" t="s">
        <v>30</v>
      </c>
      <c r="BH997" s="27">
        <v>1.9509221155311691E-2</v>
      </c>
      <c r="BI997" s="20">
        <f t="shared" si="118"/>
        <v>1.950922115531169E-8</v>
      </c>
      <c r="BJ997" s="43">
        <v>23.31677504379439</v>
      </c>
      <c r="BK997" s="25">
        <f>BP991+((BO991-BP991)/(1+POWER((BI997)/POWER(10,-BQ991),BR991)))</f>
        <v>24.110323412872646</v>
      </c>
      <c r="BL997" s="25">
        <f t="shared" si="119"/>
        <v>0.79354836907825543</v>
      </c>
      <c r="BM997" s="24">
        <f t="shared" si="120"/>
        <v>0.62971901406675912</v>
      </c>
      <c r="BN997" s="19"/>
      <c r="BO997" s="19"/>
      <c r="BP997" s="19"/>
      <c r="BQ997" s="19"/>
      <c r="BR997" s="19"/>
      <c r="BS997" s="19"/>
      <c r="BT997" s="19"/>
      <c r="BU997" s="23"/>
      <c r="BV997" s="23"/>
      <c r="BW997" s="23"/>
      <c r="BX997" s="23"/>
      <c r="BY997" s="23"/>
      <c r="BZ997" s="23"/>
    </row>
    <row r="998" spans="58:78">
      <c r="BF998" s="19"/>
      <c r="BG998" s="28" t="s">
        <v>30</v>
      </c>
      <c r="BH998" s="27">
        <v>0</v>
      </c>
      <c r="BI998" s="20">
        <f t="shared" si="118"/>
        <v>0</v>
      </c>
      <c r="BJ998" s="43">
        <v>0</v>
      </c>
      <c r="BK998" s="25">
        <f>BP991+((BO991-BP991)/(1+POWER((BI998)/POWER(10,-BQ991),BR991)))</f>
        <v>0</v>
      </c>
      <c r="BL998" s="25">
        <f t="shared" si="119"/>
        <v>0</v>
      </c>
      <c r="BM998" s="24">
        <f t="shared" si="120"/>
        <v>0</v>
      </c>
      <c r="BN998" s="19"/>
      <c r="BO998" s="19"/>
      <c r="BP998" s="19"/>
      <c r="BQ998" s="19"/>
      <c r="BR998" s="19"/>
      <c r="BS998" s="19"/>
      <c r="BT998" s="19"/>
      <c r="BU998" s="23"/>
      <c r="BV998" s="23"/>
      <c r="BW998" s="23"/>
      <c r="BX998" s="23"/>
      <c r="BY998" s="23"/>
      <c r="BZ998" s="23"/>
    </row>
    <row r="999" spans="58:78">
      <c r="BF999" s="19"/>
      <c r="BG999" s="19"/>
      <c r="BH999" s="19"/>
      <c r="BI999" s="19"/>
      <c r="BJ999" s="20"/>
      <c r="BK999" s="19"/>
      <c r="BL999" s="19"/>
      <c r="BM999" s="19"/>
      <c r="BN999" s="19"/>
      <c r="BO999" s="19"/>
      <c r="BP999" s="19"/>
      <c r="BQ999" s="19"/>
      <c r="BR999" s="19"/>
      <c r="BS999" s="19"/>
      <c r="BT999" s="19"/>
      <c r="BU999" s="19"/>
      <c r="BV999" s="19"/>
      <c r="BW999" s="19"/>
      <c r="BX999" s="19"/>
      <c r="BY999" s="19"/>
      <c r="BZ999" s="19"/>
    </row>
    <row r="1000" spans="58:78">
      <c r="BF1000" s="19"/>
      <c r="BG1000" s="19"/>
      <c r="BH1000" s="19"/>
      <c r="BI1000" s="19"/>
      <c r="BJ1000" s="20"/>
      <c r="BK1000" s="19"/>
      <c r="BL1000" s="19"/>
      <c r="BM1000" s="19"/>
      <c r="BN1000" s="19"/>
      <c r="BO1000" s="19"/>
      <c r="BP1000" s="19"/>
      <c r="BQ1000" s="19"/>
      <c r="BR1000" s="19"/>
      <c r="BS1000" s="19"/>
      <c r="BT1000" s="19"/>
      <c r="BU1000" s="19"/>
      <c r="BV1000" s="19"/>
      <c r="BW1000" s="19"/>
      <c r="BX1000" s="19"/>
      <c r="BY1000" s="19"/>
      <c r="BZ1000" s="19"/>
    </row>
    <row r="1001" spans="58:78">
      <c r="BF1001" s="19"/>
      <c r="BG1001" s="19"/>
      <c r="BH1001" s="19"/>
      <c r="BI1001" s="19"/>
      <c r="BJ1001" s="20"/>
      <c r="BK1001" s="19"/>
      <c r="BL1001" s="19"/>
      <c r="BM1001" s="19"/>
      <c r="BN1001" s="19"/>
      <c r="BO1001" s="19"/>
      <c r="BP1001" s="19"/>
      <c r="BQ1001" s="19"/>
      <c r="BR1001" s="19"/>
      <c r="BS1001" s="19"/>
      <c r="BT1001" s="19"/>
      <c r="BU1001" s="19"/>
      <c r="BV1001" s="19"/>
      <c r="BW1001" s="19"/>
      <c r="BX1001" s="19"/>
      <c r="BY1001" s="19"/>
      <c r="BZ1001" s="19"/>
    </row>
    <row r="1002" spans="58:78">
      <c r="BF1002" s="19"/>
      <c r="BG1002" s="19"/>
      <c r="BH1002" s="19"/>
      <c r="BI1002" s="19"/>
      <c r="BJ1002" s="20"/>
      <c r="BK1002" s="19"/>
      <c r="BL1002" s="19"/>
      <c r="BM1002" s="19"/>
      <c r="BN1002" s="19"/>
      <c r="BO1002" s="19"/>
      <c r="BP1002" s="19"/>
      <c r="BQ1002" s="19"/>
      <c r="BR1002" s="19"/>
      <c r="BS1002" s="19"/>
      <c r="BT1002" s="19"/>
      <c r="BU1002" s="19"/>
      <c r="BV1002" s="19"/>
      <c r="BW1002" s="19"/>
      <c r="BX1002" s="19"/>
      <c r="BY1002" s="19"/>
      <c r="BZ1002" s="19"/>
    </row>
    <row r="1003" spans="58:78">
      <c r="BF1003" s="19"/>
      <c r="BG1003" s="19"/>
      <c r="BH1003" s="19"/>
      <c r="BI1003" s="19"/>
      <c r="BJ1003" s="20"/>
      <c r="BK1003" s="19"/>
      <c r="BL1003" s="19"/>
      <c r="BM1003" s="19"/>
      <c r="BN1003" s="19"/>
      <c r="BO1003" s="19"/>
      <c r="BP1003" s="19"/>
      <c r="BQ1003" s="19"/>
      <c r="BR1003" s="19"/>
      <c r="BS1003" s="19"/>
      <c r="BT1003" s="19"/>
      <c r="BU1003" s="19"/>
      <c r="BV1003" s="19"/>
      <c r="BW1003" s="19"/>
      <c r="BX1003" s="19"/>
      <c r="BY1003" s="19"/>
      <c r="BZ1003" s="19"/>
    </row>
    <row r="1005" spans="58:78">
      <c r="BF1005" s="42" t="s">
        <v>68</v>
      </c>
      <c r="BG1005" s="41"/>
      <c r="BH1005" s="19"/>
      <c r="BI1005" s="19"/>
      <c r="BJ1005" s="20"/>
      <c r="BK1005" s="19"/>
      <c r="BL1005" s="19"/>
      <c r="BM1005" s="19"/>
      <c r="BN1005" s="19"/>
      <c r="BO1005" s="19"/>
      <c r="BP1005" s="19"/>
      <c r="BQ1005" s="19"/>
      <c r="BR1005" s="19"/>
      <c r="BS1005" s="19"/>
      <c r="BT1005" s="19"/>
      <c r="BU1005" s="19"/>
      <c r="BV1005" s="19"/>
      <c r="BW1005" s="19"/>
      <c r="BX1005" s="19"/>
      <c r="BY1005" s="19"/>
      <c r="BZ1005" s="19"/>
    </row>
    <row r="1006" spans="58:78">
      <c r="BF1006" s="19">
        <v>1.0646413588305983E-4</v>
      </c>
      <c r="BG1006" s="36">
        <v>97.920982594474552</v>
      </c>
      <c r="BH1006" s="19">
        <v>7.2843971678251789</v>
      </c>
      <c r="BI1006" s="19">
        <v>2.3250097329166026</v>
      </c>
      <c r="BJ1006" s="20"/>
      <c r="BK1006" s="19"/>
      <c r="BL1006" s="19"/>
      <c r="BM1006" s="19"/>
      <c r="BN1006" s="19"/>
      <c r="BO1006" s="19"/>
      <c r="BP1006" s="19"/>
      <c r="BQ1006" s="19"/>
      <c r="BR1006" s="19"/>
      <c r="BS1006" s="19"/>
      <c r="BT1006" s="19"/>
      <c r="BU1006" s="19"/>
      <c r="BV1006" s="19"/>
      <c r="BW1006" s="19"/>
      <c r="BX1006" s="19"/>
      <c r="BY1006" s="19"/>
      <c r="BZ1006" s="19"/>
    </row>
    <row r="1007" spans="58:78">
      <c r="BF1007" s="19"/>
      <c r="BG1007" s="19"/>
      <c r="BH1007" s="19"/>
      <c r="BI1007" s="19"/>
      <c r="BJ1007" s="20"/>
      <c r="BK1007" s="19"/>
      <c r="BL1007" s="19"/>
      <c r="BM1007" s="19"/>
      <c r="BN1007" s="19"/>
      <c r="BO1007" s="19"/>
      <c r="BP1007" s="36" t="s">
        <v>51</v>
      </c>
      <c r="BQ1007" s="19"/>
      <c r="BR1007" s="19"/>
      <c r="BS1007" s="19"/>
      <c r="BT1007" s="19"/>
      <c r="BU1007" s="19"/>
      <c r="BV1007" s="19"/>
      <c r="BW1007" s="19"/>
      <c r="BX1007" s="19"/>
      <c r="BY1007" s="19"/>
      <c r="BZ1007" s="19"/>
    </row>
    <row r="1008" spans="58:78">
      <c r="BF1008" s="19"/>
      <c r="BG1008" s="19"/>
      <c r="BH1008" s="19"/>
      <c r="BI1008" s="19"/>
      <c r="BJ1008" s="20"/>
      <c r="BK1008" s="19"/>
      <c r="BL1008" s="19"/>
      <c r="BM1008" s="19"/>
      <c r="BN1008" s="19"/>
      <c r="BO1008" s="19"/>
      <c r="BP1008" s="19"/>
      <c r="BQ1008" s="19"/>
      <c r="BR1008" s="19"/>
      <c r="BS1008" s="19"/>
      <c r="BT1008" s="19"/>
      <c r="BU1008" s="19"/>
      <c r="BV1008" s="19"/>
      <c r="BW1008" s="19"/>
      <c r="BX1008" s="19"/>
      <c r="BY1008" s="19"/>
      <c r="BZ1008" s="19"/>
    </row>
    <row r="1009" spans="58:78">
      <c r="BF1009" s="19"/>
      <c r="BG1009" s="19"/>
      <c r="BH1009" s="19"/>
      <c r="BI1009" s="21"/>
      <c r="BJ1009" s="20"/>
      <c r="BK1009" s="19"/>
      <c r="BL1009" s="19"/>
      <c r="BM1009" s="19"/>
      <c r="BN1009" s="19"/>
      <c r="BO1009" s="19"/>
      <c r="BP1009" s="19"/>
      <c r="BQ1009" s="19"/>
      <c r="BR1009" s="19"/>
      <c r="BS1009" s="19"/>
      <c r="BT1009" s="19"/>
      <c r="BU1009" s="19"/>
      <c r="BV1009" s="19"/>
      <c r="BW1009" s="19"/>
      <c r="BX1009" s="19"/>
      <c r="BY1009" s="19"/>
      <c r="BZ1009" s="19"/>
    </row>
    <row r="1010" spans="58:78">
      <c r="BF1010" s="19"/>
      <c r="BG1010" s="39"/>
      <c r="BH1010" s="38" t="s">
        <v>43</v>
      </c>
      <c r="BI1010" s="19"/>
      <c r="BJ1010" s="38" t="s">
        <v>46</v>
      </c>
      <c r="BK1010" s="39"/>
      <c r="BL1010" s="39"/>
      <c r="BM1010" s="39"/>
      <c r="BN1010" s="19"/>
      <c r="BO1010" s="19"/>
      <c r="BP1010" s="19"/>
      <c r="BQ1010" s="19"/>
      <c r="BR1010" s="19"/>
      <c r="BS1010" s="19"/>
      <c r="BT1010" s="19"/>
      <c r="BU1010" s="19"/>
      <c r="BV1010" s="19"/>
      <c r="BW1010" s="19"/>
      <c r="BX1010" s="19"/>
      <c r="BY1010" s="19"/>
      <c r="BZ1010" s="19"/>
    </row>
    <row r="1011" spans="58:78">
      <c r="BF1011" s="40" t="s">
        <v>47</v>
      </c>
      <c r="BG1011" s="39" t="s">
        <v>44</v>
      </c>
      <c r="BH1011" s="19"/>
      <c r="BI1011" s="38" t="s">
        <v>42</v>
      </c>
      <c r="BJ1011" s="38" t="s">
        <v>41</v>
      </c>
      <c r="BK1011" s="38" t="s">
        <v>40</v>
      </c>
      <c r="BL1011" s="38" t="s">
        <v>39</v>
      </c>
      <c r="BM1011" s="38" t="s">
        <v>38</v>
      </c>
      <c r="BN1011" s="19"/>
      <c r="BO1011" s="19"/>
      <c r="BP1011" s="19"/>
      <c r="BQ1011" s="19"/>
      <c r="BR1011" s="19"/>
      <c r="BS1011" s="19"/>
      <c r="BT1011" s="20"/>
      <c r="BU1011" s="19"/>
      <c r="BV1011" s="19"/>
      <c r="BW1011" s="19"/>
      <c r="BX1011" s="19"/>
      <c r="BY1011" s="19"/>
      <c r="BZ1011" s="19"/>
    </row>
    <row r="1012" spans="58:78">
      <c r="BF1012" s="19"/>
      <c r="BG1012" s="28" t="s">
        <v>30</v>
      </c>
      <c r="BH1012" s="27">
        <v>0.5</v>
      </c>
      <c r="BI1012" s="20">
        <f t="shared" ref="BI1012:BI1021" si="121">+BH1012/1000000</f>
        <v>4.9999999999999998E-7</v>
      </c>
      <c r="BJ1012">
        <v>95.579185098964018</v>
      </c>
      <c r="BK1012" s="25">
        <f>BP1014+((BO1014-BP1014)/(1+POWER((BI1012)/POWER(10,-BQ1014),BR1014)))</f>
        <v>95.467025169446515</v>
      </c>
      <c r="BL1012" s="25">
        <f t="shared" ref="BL1012:BL1021" si="122">BK1012-BJ1012</f>
        <v>-0.11215992951750309</v>
      </c>
      <c r="BM1012" s="24">
        <f t="shared" ref="BM1012:BM1021" si="123">BL1012^2</f>
        <v>1.257984978937126E-2</v>
      </c>
      <c r="BN1012" s="19"/>
      <c r="BO1012" s="19"/>
      <c r="BP1012" s="19"/>
      <c r="BQ1012" s="19"/>
      <c r="BR1012" s="19"/>
      <c r="BS1012" s="19"/>
      <c r="BT1012" s="19"/>
      <c r="BU1012" s="23"/>
      <c r="BV1012" s="23"/>
      <c r="BW1012" s="23"/>
      <c r="BX1012" s="23"/>
      <c r="BY1012" s="23"/>
      <c r="BZ1012" s="23"/>
    </row>
    <row r="1013" spans="58:78">
      <c r="BF1013" s="19"/>
      <c r="BG1013" s="28" t="s">
        <v>30</v>
      </c>
      <c r="BH1013" s="27">
        <v>0.33333333333333331</v>
      </c>
      <c r="BI1013" s="20">
        <f t="shared" si="121"/>
        <v>3.333333333333333E-7</v>
      </c>
      <c r="BJ1013">
        <v>94.873404408272222</v>
      </c>
      <c r="BK1013" s="25">
        <f>BP1014+((BO1014-BP1014)/(1+POWER((BI1013)/POWER(10,-BQ1014),BR1014)))</f>
        <v>95.403912844726676</v>
      </c>
      <c r="BL1013" s="25">
        <f t="shared" si="122"/>
        <v>0.53050843645445411</v>
      </c>
      <c r="BM1013" s="24">
        <f t="shared" si="123"/>
        <v>0.28143920114934956</v>
      </c>
      <c r="BN1013" s="19"/>
      <c r="BO1013" s="20" t="s">
        <v>37</v>
      </c>
      <c r="BP1013" s="20" t="s">
        <v>36</v>
      </c>
      <c r="BQ1013" s="37" t="s">
        <v>35</v>
      </c>
      <c r="BR1013" s="20" t="s">
        <v>34</v>
      </c>
      <c r="BS1013" s="19"/>
      <c r="BT1013" s="19"/>
      <c r="BU1013" s="23"/>
      <c r="BV1013" s="23"/>
      <c r="BW1013" s="23"/>
      <c r="BX1013" s="23"/>
      <c r="BY1013" s="23"/>
      <c r="BZ1013" s="23"/>
    </row>
    <row r="1014" spans="58:78">
      <c r="BF1014" s="19"/>
      <c r="BG1014" s="28" t="s">
        <v>30</v>
      </c>
      <c r="BH1014" s="27">
        <v>0.22222222222222221</v>
      </c>
      <c r="BI1014" s="20">
        <f t="shared" si="121"/>
        <v>2.2222222222222222E-7</v>
      </c>
      <c r="BJ1014">
        <v>95.003331001065092</v>
      </c>
      <c r="BK1014" s="25">
        <f>BP1014+((BO1014-BP1014)/(1+POWER((BI1014)/POWER(10,-BQ1014),BR1014)))</f>
        <v>95.228577463567945</v>
      </c>
      <c r="BL1014" s="25">
        <f t="shared" si="122"/>
        <v>0.2252464625028523</v>
      </c>
      <c r="BM1014" s="24">
        <f t="shared" si="123"/>
        <v>5.0735968870048845E-2</v>
      </c>
      <c r="BN1014" s="19"/>
      <c r="BO1014" s="19">
        <v>0</v>
      </c>
      <c r="BP1014" s="36">
        <v>95.502416650306046</v>
      </c>
      <c r="BQ1014" s="19">
        <v>7.6591792598226096</v>
      </c>
      <c r="BR1014" s="19">
        <v>2.5261985154849422</v>
      </c>
      <c r="BS1014" s="19"/>
      <c r="BT1014" s="19"/>
      <c r="BU1014" s="23"/>
      <c r="BV1014" s="23"/>
      <c r="BW1014" s="23"/>
      <c r="BX1014" s="23"/>
      <c r="BY1014" s="23"/>
      <c r="BZ1014" s="23"/>
    </row>
    <row r="1015" spans="58:78">
      <c r="BF1015" s="19"/>
      <c r="BG1015" s="28" t="s">
        <v>30</v>
      </c>
      <c r="BH1015" s="27">
        <v>0.14814814814814814</v>
      </c>
      <c r="BI1015" s="20">
        <f t="shared" si="121"/>
        <v>1.4814814814814815E-7</v>
      </c>
      <c r="BJ1015">
        <v>94.980024408185614</v>
      </c>
      <c r="BK1015" s="25">
        <f>BP1014+((BO1014-BP1014)/(1+POWER((BI1015)/POWER(10,-BQ1014),BR1014)))</f>
        <v>94.74362979993478</v>
      </c>
      <c r="BL1015" s="25">
        <f t="shared" si="122"/>
        <v>-0.23639460825083347</v>
      </c>
      <c r="BM1015" s="24">
        <f t="shared" si="123"/>
        <v>5.5882410810065022E-2</v>
      </c>
      <c r="BN1015" s="19"/>
      <c r="BO1015" s="19"/>
      <c r="BP1015" s="19"/>
      <c r="BQ1015" s="19"/>
      <c r="BR1015" s="19"/>
      <c r="BS1015" s="19"/>
      <c r="BT1015" s="19"/>
      <c r="BU1015" s="23"/>
      <c r="BV1015" s="23"/>
      <c r="BW1015" s="23"/>
      <c r="BX1015" s="23"/>
      <c r="BY1015" s="23"/>
      <c r="BZ1015" s="23"/>
    </row>
    <row r="1016" spans="58:78" ht="15.75" thickBot="1">
      <c r="BF1016" s="19"/>
      <c r="BG1016" s="28" t="s">
        <v>30</v>
      </c>
      <c r="BH1016" s="27">
        <v>9.8765432098765427E-2</v>
      </c>
      <c r="BI1016" s="20">
        <f t="shared" si="121"/>
        <v>9.8765432098765421E-8</v>
      </c>
      <c r="BJ1016">
        <v>94.193877118735159</v>
      </c>
      <c r="BK1016" s="25">
        <f>BP1014+((BO1014-BP1014)/(1+POWER((BI1016)/POWER(10,-BQ1014),BR1014)))</f>
        <v>93.418669909887598</v>
      </c>
      <c r="BL1016" s="25">
        <f t="shared" si="122"/>
        <v>-0.77520720884756145</v>
      </c>
      <c r="BM1016" s="24">
        <f t="shared" si="123"/>
        <v>0.60094621664922676</v>
      </c>
      <c r="BN1016" s="19"/>
      <c r="BO1016" s="35" t="s">
        <v>33</v>
      </c>
      <c r="BP1016" s="34">
        <f>SUM(BM1012:BM1021)</f>
        <v>1.5385133638758064</v>
      </c>
      <c r="BQ1016" s="19"/>
      <c r="BR1016" s="19"/>
      <c r="BS1016" s="19"/>
      <c r="BT1016" s="19"/>
      <c r="BU1016" s="23"/>
      <c r="BV1016" s="23"/>
      <c r="BW1016" s="23"/>
      <c r="BX1016" s="23"/>
      <c r="BY1016" s="23"/>
      <c r="BZ1016" s="23"/>
    </row>
    <row r="1017" spans="58:78">
      <c r="BF1017" s="19"/>
      <c r="BG1017" s="28" t="s">
        <v>30</v>
      </c>
      <c r="BH1017" s="27">
        <v>6.5843621399176946E-2</v>
      </c>
      <c r="BI1017" s="20">
        <f t="shared" si="121"/>
        <v>6.5843621399176948E-8</v>
      </c>
      <c r="BJ1017">
        <v>89.823488410930025</v>
      </c>
      <c r="BK1017" s="25">
        <f>BP1014+((BO1014-BP1014)/(1+POWER((BI1017)/POWER(10,-BQ1014),BR1014)))</f>
        <v>89.916528171262769</v>
      </c>
      <c r="BL1017" s="25">
        <f t="shared" si="122"/>
        <v>9.3039760332743526E-2</v>
      </c>
      <c r="BM1017" s="24">
        <f t="shared" si="123"/>
        <v>8.6563970027743551E-3</v>
      </c>
      <c r="BN1017" s="19"/>
      <c r="BO1017" s="19"/>
      <c r="BP1017" s="19"/>
      <c r="BQ1017" s="19"/>
      <c r="BR1017" s="33" t="s">
        <v>32</v>
      </c>
      <c r="BS1017" s="19"/>
      <c r="BT1017" s="19"/>
      <c r="BU1017" s="23"/>
      <c r="BV1017" s="23"/>
      <c r="BW1017" s="23"/>
      <c r="BX1017" s="23"/>
      <c r="BY1017" s="23"/>
      <c r="BZ1017" s="23"/>
    </row>
    <row r="1018" spans="58:78" ht="15.75" thickBot="1">
      <c r="BF1018" s="19"/>
      <c r="BG1018" s="28" t="s">
        <v>30</v>
      </c>
      <c r="BH1018" s="27">
        <v>4.38957475994513E-2</v>
      </c>
      <c r="BI1018" s="20">
        <f t="shared" si="121"/>
        <v>4.3895747599451298E-8</v>
      </c>
      <c r="BJ1018">
        <v>80.838360993199416</v>
      </c>
      <c r="BK1018" s="25">
        <f>BP1014+((BO1014-BP1014)/(1+POWER((BI1018)/POWER(10,-BQ1014),BR1014)))</f>
        <v>81.415904880006181</v>
      </c>
      <c r="BL1018" s="25">
        <f t="shared" si="122"/>
        <v>0.57754388680676527</v>
      </c>
      <c r="BM1018" s="24">
        <f t="shared" si="123"/>
        <v>0.33355694118786572</v>
      </c>
      <c r="BN1018" s="19"/>
      <c r="BO1018" s="32" t="s">
        <v>31</v>
      </c>
      <c r="BP1018" s="31">
        <f>POWER(10,-BQ1014)*1000000</f>
        <v>2.1919000177729905E-2</v>
      </c>
      <c r="BQ1018" s="25">
        <f>ROUND(BR1018,2)</f>
        <v>0.02</v>
      </c>
      <c r="BR1018" s="30">
        <f>10^((1/BR1014)*(LOG(((BO1014-BP1014)/(50-BP1014)-1),10)-BR1014*LOG((1/(10^(-BQ1014))),10)))*1000000</f>
        <v>2.2752291554147815E-2</v>
      </c>
      <c r="BS1018" s="19"/>
      <c r="BT1018" s="19"/>
      <c r="BU1018" s="23"/>
      <c r="BV1018" s="23"/>
      <c r="BW1018" s="23"/>
      <c r="BX1018" s="23"/>
      <c r="BY1018" s="23"/>
      <c r="BZ1018" s="23"/>
    </row>
    <row r="1019" spans="58:78">
      <c r="BF1019" s="19"/>
      <c r="BG1019" s="28" t="s">
        <v>30</v>
      </c>
      <c r="BH1019" s="27">
        <v>2.9263831732967534E-2</v>
      </c>
      <c r="BI1019" s="20">
        <f t="shared" si="121"/>
        <v>2.9263831732967536E-8</v>
      </c>
      <c r="BJ1019">
        <v>64.868505632706473</v>
      </c>
      <c r="BK1019" s="25">
        <f>BP1014+((BO1014-BP1014)/(1+POWER((BI1019)/POWER(10,-BQ1014),BR1014)))</f>
        <v>64.446950243023011</v>
      </c>
      <c r="BL1019" s="25">
        <f t="shared" si="122"/>
        <v>-0.42155538968346207</v>
      </c>
      <c r="BM1019" s="24">
        <f t="shared" si="123"/>
        <v>0.17770894657117556</v>
      </c>
      <c r="BN1019" s="19"/>
      <c r="BO1019" s="29"/>
      <c r="BP1019" s="25"/>
      <c r="BQ1019" s="19"/>
      <c r="BR1019" s="19"/>
      <c r="BS1019" s="19"/>
      <c r="BT1019" s="19"/>
      <c r="BU1019" s="23"/>
      <c r="BV1019" s="23"/>
      <c r="BW1019" s="23"/>
      <c r="BX1019" s="23"/>
      <c r="BY1019" s="23"/>
      <c r="BZ1019" s="23"/>
    </row>
    <row r="1020" spans="58:78">
      <c r="BF1020" s="19"/>
      <c r="BG1020" s="28" t="s">
        <v>30</v>
      </c>
      <c r="BH1020" s="27">
        <v>1.9509221155311691E-2</v>
      </c>
      <c r="BI1020" s="20">
        <f t="shared" si="121"/>
        <v>1.950922115531169E-8</v>
      </c>
      <c r="BJ1020">
        <v>40.646406825312866</v>
      </c>
      <c r="BK1020" s="25">
        <f>BP1014+((BO1014-BP1014)/(1+POWER((BI1020)/POWER(10,-BQ1014),BR1014)))</f>
        <v>40.776819370130951</v>
      </c>
      <c r="BL1020" s="25">
        <f t="shared" si="122"/>
        <v>0.13041254481808551</v>
      </c>
      <c r="BM1020" s="24">
        <f t="shared" si="123"/>
        <v>1.700743184592916E-2</v>
      </c>
      <c r="BN1020" s="19"/>
      <c r="BO1020" s="19"/>
      <c r="BP1020" s="19"/>
      <c r="BQ1020" s="19"/>
      <c r="BR1020" s="19"/>
      <c r="BS1020" s="19"/>
      <c r="BT1020" s="19"/>
      <c r="BU1020" s="23"/>
      <c r="BV1020" s="23"/>
      <c r="BW1020" s="23"/>
      <c r="BX1020" s="23"/>
      <c r="BY1020" s="23"/>
      <c r="BZ1020" s="23"/>
    </row>
    <row r="1021" spans="58:78">
      <c r="BF1021" s="19"/>
      <c r="BG1021" s="28" t="s">
        <v>30</v>
      </c>
      <c r="BH1021" s="27">
        <v>0</v>
      </c>
      <c r="BI1021" s="20">
        <f t="shared" si="121"/>
        <v>0</v>
      </c>
      <c r="BJ1021">
        <v>0</v>
      </c>
      <c r="BK1021" s="25">
        <f>BP1014+((BO1014-BP1014)/(1+POWER((BI1021)/POWER(10,-BQ1014),BR1014)))</f>
        <v>0</v>
      </c>
      <c r="BL1021" s="25">
        <f t="shared" si="122"/>
        <v>0</v>
      </c>
      <c r="BM1021" s="24">
        <f t="shared" si="123"/>
        <v>0</v>
      </c>
      <c r="BN1021" s="19"/>
      <c r="BO1021" s="19"/>
      <c r="BP1021" s="19"/>
      <c r="BQ1021" s="19"/>
      <c r="BR1021" s="19"/>
      <c r="BS1021" s="19"/>
      <c r="BT1021" s="19"/>
      <c r="BU1021" s="23"/>
      <c r="BV1021" s="23"/>
      <c r="BW1021" s="23"/>
      <c r="BX1021" s="23"/>
      <c r="BY1021" s="23"/>
      <c r="BZ1021" s="23"/>
    </row>
    <row r="1022" spans="58:78">
      <c r="BF1022" s="19"/>
      <c r="BG1022" s="19"/>
      <c r="BH1022" s="19"/>
      <c r="BI1022" s="19"/>
      <c r="BJ1022" s="22"/>
      <c r="BK1022" s="19"/>
      <c r="BL1022" s="19"/>
      <c r="BM1022" s="19"/>
      <c r="BN1022" s="19"/>
      <c r="BO1022" s="19"/>
      <c r="BP1022" s="19"/>
      <c r="BQ1022" s="19"/>
      <c r="BR1022" s="19"/>
      <c r="BS1022" s="19"/>
      <c r="BT1022" s="19"/>
      <c r="BU1022" s="19"/>
      <c r="BV1022" s="19"/>
      <c r="BW1022" s="19"/>
      <c r="BX1022" s="19"/>
      <c r="BY1022" s="19"/>
      <c r="BZ1022" s="19"/>
    </row>
    <row r="1023" spans="58:78">
      <c r="BF1023" s="19"/>
      <c r="BG1023" s="19"/>
      <c r="BH1023" s="19"/>
      <c r="BI1023" s="19"/>
      <c r="BJ1023" s="20"/>
      <c r="BK1023" s="19"/>
      <c r="BL1023" s="19"/>
      <c r="BM1023" s="19"/>
      <c r="BN1023" s="19"/>
      <c r="BO1023" s="19"/>
      <c r="BP1023" s="19"/>
      <c r="BQ1023" s="19"/>
      <c r="BR1023" s="19"/>
      <c r="BS1023" s="19"/>
      <c r="BT1023" s="19"/>
      <c r="BU1023" s="19"/>
      <c r="BV1023" s="19"/>
      <c r="BW1023" s="19"/>
      <c r="BX1023" s="19"/>
      <c r="BY1023" s="19"/>
      <c r="BZ1023" s="19"/>
    </row>
    <row r="1024" spans="58:78">
      <c r="BF1024" s="19"/>
      <c r="BG1024" s="19"/>
      <c r="BH1024" s="19"/>
      <c r="BI1024" s="19"/>
      <c r="BJ1024" s="20"/>
      <c r="BK1024" s="19"/>
      <c r="BL1024" s="19"/>
      <c r="BM1024" s="19"/>
      <c r="BN1024" s="19"/>
      <c r="BO1024" s="19"/>
      <c r="BP1024" s="19"/>
      <c r="BQ1024" s="19"/>
      <c r="BR1024" s="19"/>
      <c r="BS1024" s="19"/>
      <c r="BT1024" s="19"/>
      <c r="BU1024" s="19"/>
      <c r="BV1024" s="19"/>
      <c r="BW1024" s="19"/>
      <c r="BX1024" s="19"/>
      <c r="BY1024" s="19"/>
      <c r="BZ1024" s="19"/>
    </row>
    <row r="1025" spans="58:78">
      <c r="BF1025" s="19"/>
      <c r="BG1025" s="19"/>
      <c r="BH1025" s="19"/>
      <c r="BI1025" s="21"/>
      <c r="BJ1025" s="20"/>
      <c r="BK1025" s="19"/>
      <c r="BL1025" s="19"/>
      <c r="BM1025" s="19"/>
      <c r="BN1025" s="19"/>
      <c r="BO1025" s="19"/>
      <c r="BP1025" s="19"/>
      <c r="BQ1025" s="19"/>
      <c r="BR1025" s="19"/>
      <c r="BS1025" s="19"/>
      <c r="BT1025" s="19"/>
      <c r="BU1025" s="19"/>
      <c r="BV1025" s="19"/>
      <c r="BW1025" s="19"/>
      <c r="BX1025" s="19"/>
      <c r="BY1025" s="19"/>
      <c r="BZ1025" s="19"/>
    </row>
    <row r="1026" spans="58:78">
      <c r="BF1026" s="19"/>
      <c r="BG1026" s="39"/>
      <c r="BH1026" s="39"/>
      <c r="BI1026" s="39"/>
      <c r="BJ1026" s="38" t="s">
        <v>46</v>
      </c>
      <c r="BK1026" s="39"/>
      <c r="BL1026" s="39"/>
      <c r="BM1026" s="39"/>
      <c r="BN1026" s="19"/>
      <c r="BO1026" s="19"/>
      <c r="BP1026" s="19"/>
      <c r="BQ1026" s="19"/>
      <c r="BR1026" s="19"/>
      <c r="BS1026" s="19"/>
      <c r="BT1026" s="19"/>
      <c r="BU1026" s="19"/>
      <c r="BV1026" s="19"/>
      <c r="BW1026" s="19"/>
      <c r="BX1026" s="19"/>
      <c r="BY1026" s="19"/>
      <c r="BZ1026" s="19"/>
    </row>
    <row r="1027" spans="58:78">
      <c r="BF1027" s="40" t="s">
        <v>45</v>
      </c>
      <c r="BG1027" s="39" t="s">
        <v>44</v>
      </c>
      <c r="BH1027" s="38" t="s">
        <v>43</v>
      </c>
      <c r="BI1027" s="38" t="s">
        <v>42</v>
      </c>
      <c r="BJ1027" s="38" t="s">
        <v>41</v>
      </c>
      <c r="BK1027" s="38" t="s">
        <v>40</v>
      </c>
      <c r="BL1027" s="38" t="s">
        <v>39</v>
      </c>
      <c r="BM1027" s="38" t="s">
        <v>38</v>
      </c>
      <c r="BN1027" s="19"/>
      <c r="BO1027" s="19"/>
      <c r="BP1027" s="19"/>
      <c r="BQ1027" s="19"/>
      <c r="BR1027" s="19"/>
      <c r="BS1027" s="19"/>
      <c r="BT1027" s="20"/>
      <c r="BU1027" s="19"/>
      <c r="BV1027" s="19"/>
      <c r="BW1027" s="19"/>
      <c r="BX1027" s="19"/>
      <c r="BY1027" s="19"/>
      <c r="BZ1027" s="19"/>
    </row>
    <row r="1028" spans="58:78">
      <c r="BF1028" s="19"/>
      <c r="BG1028" s="28" t="s">
        <v>30</v>
      </c>
      <c r="BH1028" s="27">
        <v>0.5</v>
      </c>
      <c r="BI1028" s="20">
        <f t="shared" ref="BI1028:BI1037" si="124">+BH1028/1000000</f>
        <v>4.9999999999999998E-7</v>
      </c>
      <c r="BJ1028">
        <v>92.214355064351579</v>
      </c>
      <c r="BK1028" s="25">
        <f>BP1030+((BO1030-BP1030)/(1+POWER((BI1028)/POWER(10,-BQ1030),BR1030)))</f>
        <v>91.563283011671032</v>
      </c>
      <c r="BL1028" s="25">
        <f t="shared" ref="BL1028:BL1037" si="125">BK1028-BJ1028</f>
        <v>-0.65107205268054713</v>
      </c>
      <c r="BM1028" s="24">
        <f t="shared" ref="BM1028:BM1037" si="126">BL1028^2</f>
        <v>0.42389481778166116</v>
      </c>
      <c r="BN1028" s="19"/>
      <c r="BO1028" s="19"/>
      <c r="BP1028" s="19"/>
      <c r="BQ1028" s="19"/>
      <c r="BR1028" s="19"/>
      <c r="BS1028" s="19"/>
      <c r="BT1028" s="19"/>
      <c r="BU1028" s="23"/>
      <c r="BV1028" s="23"/>
      <c r="BW1028" s="23"/>
      <c r="BX1028" s="23"/>
      <c r="BY1028" s="23"/>
      <c r="BZ1028" s="23"/>
    </row>
    <row r="1029" spans="58:78">
      <c r="BF1029" s="19"/>
      <c r="BG1029" s="28" t="s">
        <v>30</v>
      </c>
      <c r="BH1029" s="27">
        <v>0.33333333333333331</v>
      </c>
      <c r="BI1029" s="20">
        <f t="shared" si="124"/>
        <v>3.333333333333333E-7</v>
      </c>
      <c r="BJ1029">
        <v>90.492880489480598</v>
      </c>
      <c r="BK1029" s="25">
        <f>BP1030+((BO1030-BP1030)/(1+POWER((BI1029)/POWER(10,-BQ1030),BR1030)))</f>
        <v>91.267964630910512</v>
      </c>
      <c r="BL1029" s="25">
        <f t="shared" si="125"/>
        <v>0.77508414142991455</v>
      </c>
      <c r="BM1029" s="24">
        <f t="shared" si="126"/>
        <v>0.60075542629614775</v>
      </c>
      <c r="BN1029" s="19"/>
      <c r="BO1029" s="20" t="s">
        <v>37</v>
      </c>
      <c r="BP1029" s="20" t="s">
        <v>36</v>
      </c>
      <c r="BQ1029" s="37" t="s">
        <v>35</v>
      </c>
      <c r="BR1029" s="20" t="s">
        <v>34</v>
      </c>
      <c r="BS1029" s="19"/>
      <c r="BT1029" s="19"/>
      <c r="BU1029" s="23"/>
      <c r="BV1029" s="23"/>
      <c r="BW1029" s="23"/>
      <c r="BX1029" s="23"/>
      <c r="BY1029" s="23"/>
      <c r="BZ1029" s="23"/>
    </row>
    <row r="1030" spans="58:78">
      <c r="BF1030" s="19"/>
      <c r="BG1030" s="28" t="s">
        <v>30</v>
      </c>
      <c r="BH1030" s="27">
        <v>0.22222222222222221</v>
      </c>
      <c r="BI1030" s="20">
        <f t="shared" si="124"/>
        <v>2.2222222222222222E-7</v>
      </c>
      <c r="BJ1030">
        <v>90.321280396981635</v>
      </c>
      <c r="BK1030" s="25">
        <f>BP1030+((BO1030-BP1030)/(1+POWER((BI1030)/POWER(10,-BQ1030),BR1030)))</f>
        <v>90.639359686423347</v>
      </c>
      <c r="BL1030" s="25">
        <f t="shared" si="125"/>
        <v>0.31807928944171238</v>
      </c>
      <c r="BM1030" s="24">
        <f t="shared" si="126"/>
        <v>0.10117443437174464</v>
      </c>
      <c r="BN1030" s="19"/>
      <c r="BO1030" s="19">
        <v>0</v>
      </c>
      <c r="BP1030" s="36">
        <v>91.821579938556738</v>
      </c>
      <c r="BQ1030" s="19">
        <v>7.6513267276431698</v>
      </c>
      <c r="BR1030" s="19">
        <v>1.8881791360634592</v>
      </c>
      <c r="BS1030" s="19"/>
      <c r="BT1030" s="19"/>
      <c r="BU1030" s="23"/>
      <c r="BV1030" s="23"/>
      <c r="BW1030" s="23"/>
      <c r="BX1030" s="23"/>
      <c r="BY1030" s="23"/>
      <c r="BZ1030" s="23"/>
    </row>
    <row r="1031" spans="58:78">
      <c r="BF1031" s="19"/>
      <c r="BG1031" s="28" t="s">
        <v>30</v>
      </c>
      <c r="BH1031" s="27">
        <v>0.14814814814814814</v>
      </c>
      <c r="BI1031" s="20">
        <f t="shared" si="124"/>
        <v>1.4814814814814815E-7</v>
      </c>
      <c r="BJ1031">
        <v>89.934524380003026</v>
      </c>
      <c r="BK1031" s="25">
        <f>BP1030+((BO1030-BP1030)/(1+POWER((BI1031)/POWER(10,-BQ1030),BR1030)))</f>
        <v>89.316592494489456</v>
      </c>
      <c r="BL1031" s="25">
        <f t="shared" si="125"/>
        <v>-0.61793188551357048</v>
      </c>
      <c r="BM1031" s="24">
        <f t="shared" si="126"/>
        <v>0.38183981513435639</v>
      </c>
      <c r="BN1031" s="19"/>
      <c r="BO1031" s="19"/>
      <c r="BP1031" s="19"/>
      <c r="BQ1031" s="19"/>
      <c r="BR1031" s="19"/>
      <c r="BS1031" s="19"/>
      <c r="BT1031" s="19"/>
      <c r="BU1031" s="23"/>
      <c r="BV1031" s="23"/>
      <c r="BW1031" s="23"/>
      <c r="BX1031" s="23"/>
      <c r="BY1031" s="23"/>
      <c r="BZ1031" s="23"/>
    </row>
    <row r="1032" spans="58:78" ht="15.75" thickBot="1">
      <c r="BF1032" s="19"/>
      <c r="BG1032" s="28" t="s">
        <v>30</v>
      </c>
      <c r="BH1032" s="27">
        <v>9.8765432098765427E-2</v>
      </c>
      <c r="BI1032" s="20">
        <f t="shared" si="124"/>
        <v>9.8765432098765421E-8</v>
      </c>
      <c r="BJ1032">
        <v>87.316285953315159</v>
      </c>
      <c r="BK1032" s="25">
        <f>BP1030+((BO1030-BP1030)/(1+POWER((BI1032)/POWER(10,-BQ1030),BR1030)))</f>
        <v>86.599079053585129</v>
      </c>
      <c r="BL1032" s="25">
        <f t="shared" si="125"/>
        <v>-0.71720689973003005</v>
      </c>
      <c r="BM1032" s="24">
        <f t="shared" si="126"/>
        <v>0.51438573702036139</v>
      </c>
      <c r="BN1032" s="19"/>
      <c r="BO1032" s="35" t="s">
        <v>33</v>
      </c>
      <c r="BP1032" s="34">
        <f>SUM(BM1028:BM1037)</f>
        <v>8.818796809345919</v>
      </c>
      <c r="BQ1032" s="19"/>
      <c r="BR1032" s="19"/>
      <c r="BS1032" s="19"/>
      <c r="BT1032" s="19"/>
      <c r="BU1032" s="23"/>
      <c r="BV1032" s="23"/>
      <c r="BW1032" s="23"/>
      <c r="BX1032" s="23"/>
      <c r="BY1032" s="23"/>
      <c r="BZ1032" s="23"/>
    </row>
    <row r="1033" spans="58:78">
      <c r="BF1033" s="19"/>
      <c r="BG1033" s="28" t="s">
        <v>30</v>
      </c>
      <c r="BH1033" s="27">
        <v>6.5843621399176946E-2</v>
      </c>
      <c r="BI1033" s="20">
        <f t="shared" si="124"/>
        <v>6.5843621399176948E-8</v>
      </c>
      <c r="BJ1033">
        <v>80.386213504180773</v>
      </c>
      <c r="BK1033" s="25">
        <f>BP1030+((BO1030-BP1030)/(1+POWER((BI1033)/POWER(10,-BQ1030),BR1030)))</f>
        <v>81.281394835117624</v>
      </c>
      <c r="BL1033" s="25">
        <f t="shared" si="125"/>
        <v>0.89518133093685037</v>
      </c>
      <c r="BM1033" s="24">
        <f t="shared" si="126"/>
        <v>0.80134961525787085</v>
      </c>
      <c r="BN1033" s="19"/>
      <c r="BO1033" s="19"/>
      <c r="BP1033" s="19"/>
      <c r="BQ1033" s="19"/>
      <c r="BR1033" s="33" t="s">
        <v>32</v>
      </c>
      <c r="BS1033" s="19"/>
      <c r="BT1033" s="19"/>
      <c r="BU1033" s="23"/>
      <c r="BV1033" s="23"/>
      <c r="BW1033" s="23"/>
      <c r="BX1033" s="23"/>
      <c r="BY1033" s="23"/>
      <c r="BZ1033" s="23"/>
    </row>
    <row r="1034" spans="58:78" ht="15.75" thickBot="1">
      <c r="BF1034" s="19"/>
      <c r="BG1034" s="28" t="s">
        <v>30</v>
      </c>
      <c r="BH1034" s="27">
        <v>4.38957475994513E-2</v>
      </c>
      <c r="BI1034" s="20">
        <f t="shared" si="124"/>
        <v>4.3895747599451298E-8</v>
      </c>
      <c r="BJ1034">
        <v>70.679539279118913</v>
      </c>
      <c r="BK1034" s="25">
        <f>BP1030+((BO1030-BP1030)/(1+POWER((BI1034)/POWER(10,-BQ1030),BR1030)))</f>
        <v>71.8009001180735</v>
      </c>
      <c r="BL1034" s="25">
        <f t="shared" si="125"/>
        <v>1.1213608389545868</v>
      </c>
      <c r="BM1034" s="24">
        <f t="shared" si="126"/>
        <v>1.2574501311409347</v>
      </c>
      <c r="BN1034" s="19"/>
      <c r="BO1034" s="32" t="s">
        <v>31</v>
      </c>
      <c r="BP1034" s="31">
        <f>POWER(10,-BQ1030)*1000000</f>
        <v>2.2318924977179761E-2</v>
      </c>
      <c r="BQ1034" s="25">
        <f>ROUND(BR1034,2)</f>
        <v>0.02</v>
      </c>
      <c r="BR1034" s="30">
        <f>10^((1/BR1030)*(LOG(((BO1030-BP1030)/(50-BP1030)-1),10)-BR1030*LOG((1/(10^(-BQ1030))),10)))*1000000</f>
        <v>2.4533242469982515E-2</v>
      </c>
      <c r="BS1034" s="19"/>
      <c r="BT1034" s="19"/>
      <c r="BU1034" s="23"/>
      <c r="BV1034" s="23"/>
      <c r="BW1034" s="23"/>
      <c r="BX1034" s="23"/>
      <c r="BY1034" s="23"/>
      <c r="BZ1034" s="23"/>
    </row>
    <row r="1035" spans="58:78">
      <c r="BF1035" s="19"/>
      <c r="BG1035" s="28" t="s">
        <v>30</v>
      </c>
      <c r="BH1035" s="27">
        <v>2.9263831732967534E-2</v>
      </c>
      <c r="BI1035" s="20">
        <f t="shared" si="124"/>
        <v>2.9263831732967536E-8</v>
      </c>
      <c r="BJ1035">
        <v>59.374439865782705</v>
      </c>
      <c r="BK1035" s="25">
        <f>BP1030+((BO1030-BP1030)/(1+POWER((BI1035)/POWER(10,-BQ1030),BR1030)))</f>
        <v>57.403871238779104</v>
      </c>
      <c r="BL1035" s="25">
        <f t="shared" si="125"/>
        <v>-1.9705686270036011</v>
      </c>
      <c r="BM1035" s="24">
        <f t="shared" si="126"/>
        <v>3.8831407137308576</v>
      </c>
      <c r="BN1035" s="19"/>
      <c r="BO1035" s="29"/>
      <c r="BP1035" s="25"/>
      <c r="BQ1035" s="19"/>
      <c r="BR1035" s="19"/>
      <c r="BS1035" s="19"/>
      <c r="BT1035" s="19"/>
      <c r="BU1035" s="23"/>
      <c r="BV1035" s="23"/>
      <c r="BW1035" s="23"/>
      <c r="BX1035" s="23"/>
      <c r="BY1035" s="23"/>
      <c r="BZ1035" s="23"/>
    </row>
    <row r="1036" spans="58:78">
      <c r="BF1036" s="19"/>
      <c r="BG1036" s="28" t="s">
        <v>30</v>
      </c>
      <c r="BH1036" s="27">
        <v>1.9509221155311691E-2</v>
      </c>
      <c r="BI1036" s="20">
        <f t="shared" si="124"/>
        <v>1.950922115531169E-8</v>
      </c>
      <c r="BJ1036">
        <v>39.185574370029521</v>
      </c>
      <c r="BK1036" s="25">
        <f>BP1030+((BO1030-BP1030)/(1+POWER((BI1036)/POWER(10,-BQ1030),BR1030)))</f>
        <v>40.11013162548317</v>
      </c>
      <c r="BL1036" s="25">
        <f t="shared" si="125"/>
        <v>0.92455725545364942</v>
      </c>
      <c r="BM1036" s="24">
        <f t="shared" si="126"/>
        <v>0.85480611861198474</v>
      </c>
      <c r="BN1036" s="19"/>
      <c r="BO1036" s="19"/>
      <c r="BP1036" s="19"/>
      <c r="BQ1036" s="19"/>
      <c r="BR1036" s="19"/>
      <c r="BS1036" s="19"/>
      <c r="BT1036" s="19"/>
      <c r="BU1036" s="23"/>
      <c r="BV1036" s="23"/>
      <c r="BW1036" s="23"/>
      <c r="BX1036" s="23"/>
      <c r="BY1036" s="23"/>
      <c r="BZ1036" s="23"/>
    </row>
    <row r="1037" spans="58:78">
      <c r="BF1037" s="19"/>
      <c r="BG1037" s="28" t="s">
        <v>30</v>
      </c>
      <c r="BH1037" s="27">
        <v>0</v>
      </c>
      <c r="BI1037" s="20">
        <f t="shared" si="124"/>
        <v>0</v>
      </c>
      <c r="BJ1037">
        <v>0</v>
      </c>
      <c r="BK1037" s="25">
        <f>BP1030+((BO1030-BP1030)/(1+POWER((BI1037)/POWER(10,-BQ1030),BR1030)))</f>
        <v>0</v>
      </c>
      <c r="BL1037" s="25">
        <f t="shared" si="125"/>
        <v>0</v>
      </c>
      <c r="BM1037" s="24">
        <f t="shared" si="126"/>
        <v>0</v>
      </c>
      <c r="BN1037" s="19"/>
      <c r="BO1037" s="19"/>
      <c r="BP1037" s="19"/>
      <c r="BQ1037" s="19"/>
      <c r="BR1037" s="19"/>
      <c r="BS1037" s="19"/>
      <c r="BT1037" s="19"/>
      <c r="BU1037" s="23"/>
      <c r="BV1037" s="23"/>
      <c r="BW1037" s="23"/>
      <c r="BX1037" s="23"/>
      <c r="BY1037" s="23"/>
      <c r="BZ1037" s="23"/>
    </row>
    <row r="1038" spans="58:78">
      <c r="BF1038" s="19"/>
      <c r="BG1038" s="19"/>
      <c r="BH1038" s="19"/>
      <c r="BI1038" s="19"/>
      <c r="BJ1038" s="22"/>
      <c r="BK1038" s="19"/>
      <c r="BL1038" s="19"/>
      <c r="BM1038" s="19"/>
      <c r="BN1038" s="19"/>
      <c r="BO1038" s="19"/>
      <c r="BP1038" s="19"/>
      <c r="BQ1038" s="19"/>
      <c r="BR1038" s="19"/>
      <c r="BS1038" s="19"/>
      <c r="BT1038" s="19"/>
      <c r="BU1038" s="19"/>
      <c r="BV1038" s="19"/>
      <c r="BW1038" s="19"/>
      <c r="BX1038" s="19"/>
      <c r="BY1038" s="19"/>
      <c r="BZ1038" s="19"/>
    </row>
    <row r="1039" spans="58:78">
      <c r="BF1039" s="19"/>
      <c r="BG1039" s="19"/>
      <c r="BH1039" s="19"/>
      <c r="BI1039" s="19"/>
      <c r="BJ1039" s="20"/>
      <c r="BK1039" s="19"/>
      <c r="BL1039" s="19"/>
      <c r="BM1039" s="19"/>
      <c r="BN1039" s="19"/>
      <c r="BO1039" s="19"/>
      <c r="BP1039" s="19"/>
      <c r="BQ1039" s="19"/>
      <c r="BR1039" s="19"/>
      <c r="BS1039" s="19"/>
      <c r="BT1039" s="19"/>
      <c r="BU1039" s="19"/>
      <c r="BV1039" s="19"/>
      <c r="BW1039" s="19"/>
      <c r="BX1039" s="19"/>
      <c r="BY1039" s="19"/>
      <c r="BZ1039" s="19"/>
    </row>
    <row r="1040" spans="58:78">
      <c r="BF1040" s="19"/>
      <c r="BG1040" s="19"/>
      <c r="BH1040" s="19"/>
      <c r="BI1040" s="19"/>
      <c r="BJ1040" s="20"/>
      <c r="BK1040" s="19"/>
      <c r="BL1040" s="19"/>
      <c r="BM1040" s="19"/>
      <c r="BN1040" s="19"/>
      <c r="BO1040" s="19"/>
      <c r="BP1040" s="19"/>
      <c r="BQ1040" s="19"/>
      <c r="BR1040" s="19"/>
      <c r="BS1040" s="19"/>
      <c r="BT1040" s="19"/>
      <c r="BU1040" s="19"/>
      <c r="BV1040" s="19"/>
      <c r="BW1040" s="19"/>
      <c r="BX1040" s="19"/>
      <c r="BY1040" s="19"/>
      <c r="BZ1040" s="19"/>
    </row>
    <row r="1041" spans="58:78">
      <c r="BF1041" s="19"/>
      <c r="BG1041" s="19"/>
      <c r="BH1041" s="19"/>
      <c r="BI1041" s="19"/>
      <c r="BJ1041" s="20"/>
      <c r="BK1041" s="19"/>
      <c r="BL1041" s="19"/>
      <c r="BM1041" s="19"/>
      <c r="BN1041" s="19"/>
      <c r="BO1041" s="19"/>
      <c r="BP1041" s="19"/>
      <c r="BQ1041" s="19"/>
      <c r="BR1041" s="19"/>
      <c r="BS1041" s="19"/>
      <c r="BT1041" s="19"/>
      <c r="BU1041" s="19"/>
      <c r="BV1041" s="19"/>
      <c r="BW1041" s="19"/>
      <c r="BX1041" s="19"/>
      <c r="BY1041" s="19"/>
      <c r="BZ1041" s="19"/>
    </row>
    <row r="1042" spans="58:78">
      <c r="BF1042" s="19"/>
      <c r="BG1042" s="19"/>
      <c r="BH1042" s="19"/>
      <c r="BI1042" s="19"/>
      <c r="BJ1042" s="20"/>
      <c r="BK1042" s="19"/>
      <c r="BL1042" s="19"/>
      <c r="BM1042" s="19"/>
      <c r="BN1042" s="19"/>
      <c r="BO1042" s="19"/>
      <c r="BP1042" s="19"/>
      <c r="BQ1042" s="19"/>
      <c r="BR1042" s="19"/>
      <c r="BS1042" s="19"/>
      <c r="BT1042" s="19"/>
      <c r="BU1042" s="19"/>
      <c r="BV1042" s="19"/>
      <c r="BW1042" s="19"/>
      <c r="BX1042" s="19"/>
      <c r="BY1042" s="19"/>
      <c r="BZ1042" s="19"/>
    </row>
    <row r="1043" spans="58:78">
      <c r="BF1043" s="19"/>
      <c r="BG1043" s="19"/>
      <c r="BH1043" s="19"/>
      <c r="BI1043" s="19"/>
      <c r="BJ1043" s="20"/>
      <c r="BK1043" s="19"/>
      <c r="BL1043" s="19"/>
      <c r="BM1043" s="19"/>
      <c r="BN1043" s="19"/>
      <c r="BO1043" s="19"/>
      <c r="BP1043" s="19"/>
      <c r="BQ1043" s="19"/>
      <c r="BR1043" s="19"/>
      <c r="BS1043" s="19"/>
      <c r="BT1043" s="19"/>
      <c r="BU1043" s="19"/>
      <c r="BV1043" s="19"/>
      <c r="BW1043" s="19"/>
      <c r="BX1043" s="19"/>
      <c r="BY1043" s="19"/>
      <c r="BZ1043" s="19"/>
    </row>
    <row r="1044" spans="58:78">
      <c r="BF1044" s="19"/>
      <c r="BG1044" s="19"/>
      <c r="BH1044" s="19"/>
      <c r="BI1044" s="21"/>
      <c r="BJ1044" s="20"/>
      <c r="BK1044" s="19"/>
      <c r="BL1044" s="19"/>
      <c r="BM1044" s="19"/>
      <c r="BN1044" s="19"/>
      <c r="BO1044" s="19"/>
      <c r="BP1044" s="19"/>
      <c r="BQ1044" s="19"/>
      <c r="BR1044" s="19"/>
      <c r="BS1044" s="19"/>
      <c r="BT1044" s="19"/>
      <c r="BU1044" s="19"/>
      <c r="BV1044" s="19"/>
      <c r="BW1044" s="19"/>
      <c r="BX1044" s="19"/>
      <c r="BY1044" s="19"/>
      <c r="BZ1044" s="19"/>
    </row>
    <row r="1045" spans="58:78">
      <c r="BF1045" s="19"/>
      <c r="BG1045" s="39"/>
      <c r="BH1045" s="39"/>
      <c r="BI1045" s="39"/>
      <c r="BJ1045" s="38" t="s">
        <v>46</v>
      </c>
      <c r="BK1045" s="39"/>
      <c r="BL1045" s="39"/>
      <c r="BM1045" s="39"/>
      <c r="BN1045" s="19"/>
      <c r="BO1045" s="19"/>
      <c r="BP1045" s="19"/>
      <c r="BQ1045" s="19"/>
      <c r="BR1045" s="19"/>
      <c r="BS1045" s="19"/>
      <c r="BT1045" s="19"/>
      <c r="BU1045" s="19"/>
      <c r="BV1045" s="19"/>
      <c r="BW1045" s="19"/>
      <c r="BX1045" s="19"/>
      <c r="BY1045" s="19"/>
      <c r="BZ1045" s="19"/>
    </row>
    <row r="1046" spans="58:78">
      <c r="BF1046" s="40" t="s">
        <v>67</v>
      </c>
      <c r="BG1046" s="39" t="s">
        <v>44</v>
      </c>
      <c r="BH1046" s="38" t="s">
        <v>43</v>
      </c>
      <c r="BI1046" s="38" t="s">
        <v>42</v>
      </c>
      <c r="BJ1046" s="38" t="s">
        <v>41</v>
      </c>
      <c r="BK1046" s="38" t="s">
        <v>40</v>
      </c>
      <c r="BL1046" s="38" t="s">
        <v>39</v>
      </c>
      <c r="BM1046" s="38" t="s">
        <v>38</v>
      </c>
      <c r="BN1046" s="19"/>
      <c r="BO1046" s="19"/>
      <c r="BP1046" s="19"/>
      <c r="BQ1046" s="19"/>
      <c r="BR1046" s="19"/>
      <c r="BS1046" s="19"/>
      <c r="BT1046" s="20"/>
      <c r="BU1046" s="19"/>
      <c r="BV1046" s="19"/>
      <c r="BW1046" s="19"/>
      <c r="BX1046" s="19"/>
      <c r="BY1046" s="19"/>
      <c r="BZ1046" s="19"/>
    </row>
    <row r="1047" spans="58:78">
      <c r="BF1047" s="19"/>
      <c r="BG1047" s="28" t="s">
        <v>30</v>
      </c>
      <c r="BH1047" s="27">
        <v>0.5</v>
      </c>
      <c r="BI1047" s="20">
        <f t="shared" ref="BI1047:BI1056" si="127">+BH1047/1000000</f>
        <v>4.9999999999999998E-7</v>
      </c>
      <c r="BJ1047">
        <v>80.583973374741831</v>
      </c>
      <c r="BK1047" s="25">
        <f>BP1049+((BO1049-BP1049)/(1+POWER((BI1047)/POWER(10,-BQ1049),BR1049)))</f>
        <v>82.184513765325761</v>
      </c>
      <c r="BL1047" s="25">
        <f t="shared" ref="BL1047:BL1056" si="128">BK1047-BJ1047</f>
        <v>1.6005403905839302</v>
      </c>
      <c r="BM1047" s="24">
        <f t="shared" ref="BM1047:BM1056" si="129">BL1047^2</f>
        <v>2.5617295418905597</v>
      </c>
      <c r="BN1047" s="19"/>
      <c r="BO1047" s="19"/>
      <c r="BP1047" s="19"/>
      <c r="BQ1047" s="19"/>
      <c r="BR1047" s="19"/>
      <c r="BS1047" s="19"/>
      <c r="BT1047" s="19"/>
      <c r="BU1047" s="23"/>
      <c r="BV1047" s="23"/>
      <c r="BW1047" s="23"/>
      <c r="BX1047" s="23"/>
      <c r="BY1047" s="23"/>
      <c r="BZ1047" s="23"/>
    </row>
    <row r="1048" spans="58:78">
      <c r="BF1048" s="19"/>
      <c r="BG1048" s="28" t="s">
        <v>30</v>
      </c>
      <c r="BH1048" s="27">
        <v>0.33333333333333331</v>
      </c>
      <c r="BI1048" s="20">
        <f t="shared" si="127"/>
        <v>3.333333333333333E-7</v>
      </c>
      <c r="BJ1048">
        <v>81.095411428909742</v>
      </c>
      <c r="BK1048" s="25">
        <f>BP1049+((BO1049-BP1049)/(1+POWER((BI1048)/POWER(10,-BQ1049),BR1049)))</f>
        <v>81.451021311353557</v>
      </c>
      <c r="BL1048" s="25">
        <f t="shared" si="128"/>
        <v>0.3556098824438152</v>
      </c>
      <c r="BM1048" s="24">
        <f t="shared" si="129"/>
        <v>0.12645838849170407</v>
      </c>
      <c r="BN1048" s="19"/>
      <c r="BO1048" s="20" t="s">
        <v>37</v>
      </c>
      <c r="BP1048" s="20" t="s">
        <v>36</v>
      </c>
      <c r="BQ1048" s="37" t="s">
        <v>35</v>
      </c>
      <c r="BR1048" s="20" t="s">
        <v>34</v>
      </c>
      <c r="BS1048" s="19"/>
      <c r="BT1048" s="19"/>
      <c r="BU1048" s="23"/>
      <c r="BV1048" s="23"/>
      <c r="BW1048" s="23"/>
      <c r="BX1048" s="23"/>
      <c r="BY1048" s="23"/>
      <c r="BZ1048" s="23"/>
    </row>
    <row r="1049" spans="58:78">
      <c r="BF1049" s="19"/>
      <c r="BG1049" s="28" t="s">
        <v>30</v>
      </c>
      <c r="BH1049" s="27">
        <v>0.22222222222222221</v>
      </c>
      <c r="BI1049" s="20">
        <f t="shared" si="127"/>
        <v>2.2222222222222222E-7</v>
      </c>
      <c r="BJ1049">
        <v>80.631535592086962</v>
      </c>
      <c r="BK1049" s="25">
        <f>BP1049+((BO1049-BP1049)/(1+POWER((BI1049)/POWER(10,-BQ1049),BR1049)))</f>
        <v>80.066508518972242</v>
      </c>
      <c r="BL1049" s="25">
        <f t="shared" si="128"/>
        <v>-0.56502707311472022</v>
      </c>
      <c r="BM1049" s="24">
        <f t="shared" si="129"/>
        <v>0.31925559335258741</v>
      </c>
      <c r="BN1049" s="19"/>
      <c r="BO1049" s="19">
        <v>0.14948096872528735</v>
      </c>
      <c r="BP1049" s="36">
        <v>82.98156009000418</v>
      </c>
      <c r="BQ1049" s="19">
        <v>7.5347025101645704</v>
      </c>
      <c r="BR1049" s="19">
        <v>1.6313209290856012</v>
      </c>
      <c r="BS1049" s="19"/>
      <c r="BT1049" s="19"/>
      <c r="BU1049" s="23"/>
      <c r="BV1049" s="23"/>
      <c r="BW1049" s="23"/>
      <c r="BX1049" s="23"/>
      <c r="BY1049" s="23"/>
      <c r="BZ1049" s="23"/>
    </row>
    <row r="1050" spans="58:78">
      <c r="BF1050" s="19"/>
      <c r="BG1050" s="28" t="s">
        <v>30</v>
      </c>
      <c r="BH1050" s="27">
        <v>0.14814814814814814</v>
      </c>
      <c r="BI1050" s="20">
        <f t="shared" si="127"/>
        <v>1.4814814814814815E-7</v>
      </c>
      <c r="BJ1050">
        <v>77.831289358897848</v>
      </c>
      <c r="BK1050" s="25">
        <f>BP1049+((BO1049-BP1049)/(1+POWER((BI1050)/POWER(10,-BQ1049),BR1049)))</f>
        <v>77.513805492188581</v>
      </c>
      <c r="BL1050" s="25">
        <f t="shared" si="128"/>
        <v>-0.3174838667092672</v>
      </c>
      <c r="BM1050" s="24">
        <f t="shared" si="129"/>
        <v>0.10079600562066775</v>
      </c>
      <c r="BN1050" s="19"/>
      <c r="BO1050" s="19"/>
      <c r="BP1050" s="19"/>
      <c r="BQ1050" s="19"/>
      <c r="BR1050" s="19"/>
      <c r="BS1050" s="19"/>
      <c r="BT1050" s="19"/>
      <c r="BU1050" s="23"/>
      <c r="BV1050" s="23"/>
      <c r="BW1050" s="23"/>
      <c r="BX1050" s="23"/>
      <c r="BY1050" s="23"/>
      <c r="BZ1050" s="23"/>
    </row>
    <row r="1051" spans="58:78" ht="15.75" thickBot="1">
      <c r="BF1051" s="19"/>
      <c r="BG1051" s="28" t="s">
        <v>30</v>
      </c>
      <c r="BH1051" s="27">
        <v>9.8765432098765427E-2</v>
      </c>
      <c r="BI1051" s="20">
        <f t="shared" si="127"/>
        <v>9.8765432098765421E-8</v>
      </c>
      <c r="BJ1051">
        <v>75.329036350566781</v>
      </c>
      <c r="BK1051" s="25">
        <f>BP1049+((BO1049-BP1049)/(1+POWER((BI1051)/POWER(10,-BQ1049),BR1049)))</f>
        <v>73.004772356028724</v>
      </c>
      <c r="BL1051" s="25">
        <f t="shared" si="128"/>
        <v>-2.3242639945380574</v>
      </c>
      <c r="BM1051" s="24">
        <f t="shared" si="129"/>
        <v>5.4022031163060067</v>
      </c>
      <c r="BN1051" s="19"/>
      <c r="BO1051" s="35" t="s">
        <v>33</v>
      </c>
      <c r="BP1051" s="34">
        <f>SUM(BM1047:BM1056)</f>
        <v>40.538231745511311</v>
      </c>
      <c r="BQ1051" s="19"/>
      <c r="BR1051" s="19"/>
      <c r="BS1051" s="19"/>
      <c r="BT1051" s="19"/>
      <c r="BU1051" s="23"/>
      <c r="BV1051" s="23"/>
      <c r="BW1051" s="23"/>
      <c r="BX1051" s="23"/>
      <c r="BY1051" s="23"/>
      <c r="BZ1051" s="23"/>
    </row>
    <row r="1052" spans="58:78">
      <c r="BF1052" s="19"/>
      <c r="BG1052" s="28" t="s">
        <v>30</v>
      </c>
      <c r="BH1052" s="27">
        <v>6.5843621399176946E-2</v>
      </c>
      <c r="BI1052" s="20">
        <f t="shared" si="127"/>
        <v>6.5843621399176948E-8</v>
      </c>
      <c r="BJ1052">
        <v>67.11975638388526</v>
      </c>
      <c r="BK1052" s="25">
        <f>BP1049+((BO1049-BP1049)/(1+POWER((BI1052)/POWER(10,-BQ1049),BR1049)))</f>
        <v>65.612161743671678</v>
      </c>
      <c r="BL1052" s="25">
        <f t="shared" si="128"/>
        <v>-1.5075946402135827</v>
      </c>
      <c r="BM1052" s="24">
        <f t="shared" si="129"/>
        <v>2.272841599200722</v>
      </c>
      <c r="BN1052" s="19"/>
      <c r="BO1052" s="19"/>
      <c r="BP1052" s="19"/>
      <c r="BQ1052" s="19"/>
      <c r="BR1052" s="33" t="s">
        <v>32</v>
      </c>
      <c r="BS1052" s="19"/>
      <c r="BT1052" s="19"/>
      <c r="BU1052" s="23"/>
      <c r="BV1052" s="23"/>
      <c r="BW1052" s="23"/>
      <c r="BX1052" s="23"/>
      <c r="BY1052" s="23"/>
      <c r="BZ1052" s="23"/>
    </row>
    <row r="1053" spans="58:78" ht="15.75" thickBot="1">
      <c r="BF1053" s="19"/>
      <c r="BG1053" s="28" t="s">
        <v>30</v>
      </c>
      <c r="BH1053" s="27">
        <v>4.38957475994513E-2</v>
      </c>
      <c r="BI1053" s="20">
        <f t="shared" si="127"/>
        <v>4.3895747599451298E-8</v>
      </c>
      <c r="BJ1053">
        <v>49.801905351231376</v>
      </c>
      <c r="BK1053" s="25">
        <f>BP1049+((BO1049-BP1049)/(1+POWER((BI1053)/POWER(10,-BQ1049),BR1049)))</f>
        <v>54.856417140475862</v>
      </c>
      <c r="BL1053" s="25">
        <f t="shared" si="128"/>
        <v>5.0545117892444864</v>
      </c>
      <c r="BM1053" s="24">
        <f t="shared" si="129"/>
        <v>25.548089427611501</v>
      </c>
      <c r="BN1053" s="19"/>
      <c r="BO1053" s="32" t="s">
        <v>31</v>
      </c>
      <c r="BP1053" s="31">
        <f>POWER(10,-BQ1049)*1000000</f>
        <v>2.9194261234577044E-2</v>
      </c>
      <c r="BQ1053" s="25">
        <f>ROUND(BR1053,2)</f>
        <v>0.04</v>
      </c>
      <c r="BR1053" s="30">
        <f>10^((1/BR1049)*(LOG(((BO1049-BP1049)/(50-BP1049)-1),10)-BR1049*LOG((1/(10^(-BQ1049))),10)))*1000000</f>
        <v>3.7607008976626631E-2</v>
      </c>
      <c r="BS1053" s="19"/>
      <c r="BT1053" s="19"/>
      <c r="BU1053" s="23"/>
      <c r="BV1053" s="23"/>
      <c r="BW1053" s="23"/>
      <c r="BX1053" s="23"/>
      <c r="BY1053" s="23"/>
      <c r="BZ1053" s="23"/>
    </row>
    <row r="1054" spans="58:78">
      <c r="BF1054" s="19"/>
      <c r="BG1054" s="28" t="s">
        <v>30</v>
      </c>
      <c r="BH1054" s="27">
        <v>2.9263831732967534E-2</v>
      </c>
      <c r="BI1054" s="20">
        <f t="shared" si="127"/>
        <v>2.9263831732967536E-8</v>
      </c>
      <c r="BJ1054">
        <v>43.60286229892624</v>
      </c>
      <c r="BK1054" s="25">
        <f>BP1049+((BO1049-BP1049)/(1+POWER((BI1054)/POWER(10,-BQ1049),BR1049)))</f>
        <v>41.64592646412526</v>
      </c>
      <c r="BL1054" s="25">
        <f t="shared" si="128"/>
        <v>-1.95693583480098</v>
      </c>
      <c r="BM1054" s="24">
        <f t="shared" si="129"/>
        <v>3.8295978615282085</v>
      </c>
      <c r="BN1054" s="19"/>
      <c r="BO1054" s="29"/>
      <c r="BP1054" s="25"/>
      <c r="BQ1054" s="19"/>
      <c r="BR1054" s="19"/>
      <c r="BS1054" s="19"/>
      <c r="BT1054" s="19"/>
      <c r="BU1054" s="23"/>
      <c r="BV1054" s="23"/>
      <c r="BW1054" s="23"/>
      <c r="BX1054" s="23"/>
      <c r="BY1054" s="23"/>
      <c r="BZ1054" s="23"/>
    </row>
    <row r="1055" spans="58:78">
      <c r="BF1055" s="19"/>
      <c r="BG1055" s="28" t="s">
        <v>30</v>
      </c>
      <c r="BH1055" s="27">
        <v>1.9509221155311691E-2</v>
      </c>
      <c r="BI1055" s="20">
        <f t="shared" si="127"/>
        <v>1.950922115531169E-8</v>
      </c>
      <c r="BJ1055">
        <v>29.014802073795398</v>
      </c>
      <c r="BK1055" s="25">
        <f>BP1049+((BO1049-BP1049)/(1+POWER((BI1055)/POWER(10,-BQ1049),BR1049)))</f>
        <v>28.419054097300041</v>
      </c>
      <c r="BL1055" s="25">
        <f t="shared" si="128"/>
        <v>-0.59574797649535682</v>
      </c>
      <c r="BM1055" s="24">
        <f t="shared" si="129"/>
        <v>0.35491565149831222</v>
      </c>
      <c r="BN1055" s="19"/>
      <c r="BO1055" s="19"/>
      <c r="BP1055" s="19"/>
      <c r="BQ1055" s="19"/>
      <c r="BR1055" s="19"/>
      <c r="BS1055" s="19"/>
      <c r="BT1055" s="19"/>
      <c r="BU1055" s="23"/>
      <c r="BV1055" s="23"/>
      <c r="BW1055" s="23"/>
      <c r="BX1055" s="23"/>
      <c r="BY1055" s="23"/>
      <c r="BZ1055" s="23"/>
    </row>
    <row r="1056" spans="58:78">
      <c r="BF1056" s="19"/>
      <c r="BG1056" s="28" t="s">
        <v>30</v>
      </c>
      <c r="BH1056" s="27">
        <v>0</v>
      </c>
      <c r="BI1056" s="20">
        <f t="shared" si="127"/>
        <v>0</v>
      </c>
      <c r="BJ1056">
        <v>0</v>
      </c>
      <c r="BK1056" s="25">
        <f>BP1049+((BO1049-BP1049)/(1+POWER((BI1056)/POWER(10,-BQ1049),BR1049)))</f>
        <v>0.14948096872528538</v>
      </c>
      <c r="BL1056" s="25">
        <f t="shared" si="128"/>
        <v>0.14948096872528538</v>
      </c>
      <c r="BM1056" s="24">
        <f t="shared" si="129"/>
        <v>2.2344560011049747E-2</v>
      </c>
      <c r="BN1056" s="19"/>
      <c r="BO1056" s="19"/>
      <c r="BP1056" s="19"/>
      <c r="BQ1056" s="19"/>
      <c r="BR1056" s="19"/>
      <c r="BS1056" s="19"/>
      <c r="BT1056" s="19"/>
      <c r="BU1056" s="23"/>
      <c r="BV1056" s="23"/>
      <c r="BW1056" s="23"/>
      <c r="BX1056" s="23"/>
      <c r="BY1056" s="23"/>
      <c r="BZ1056" s="23"/>
    </row>
    <row r="1057" spans="58:78">
      <c r="BF1057" s="19"/>
      <c r="BG1057" s="19"/>
      <c r="BH1057" s="19"/>
      <c r="BI1057" s="19"/>
      <c r="BJ1057" s="22"/>
      <c r="BK1057" s="19"/>
      <c r="BL1057" s="19"/>
      <c r="BM1057" s="19"/>
      <c r="BN1057" s="19"/>
      <c r="BO1057" s="19"/>
      <c r="BP1057" s="19"/>
      <c r="BQ1057" s="19"/>
      <c r="BR1057" s="19"/>
      <c r="BS1057" s="19"/>
      <c r="BT1057" s="19"/>
      <c r="BU1057" s="19"/>
      <c r="BV1057" s="19"/>
      <c r="BW1057" s="19"/>
      <c r="BX1057" s="19"/>
      <c r="BY1057" s="19"/>
      <c r="BZ1057" s="19"/>
    </row>
    <row r="1058" spans="58:78">
      <c r="BF1058" s="19"/>
      <c r="BG1058" s="19"/>
      <c r="BH1058" s="19"/>
      <c r="BI1058" s="19"/>
      <c r="BJ1058" s="20"/>
      <c r="BK1058" s="19"/>
      <c r="BL1058" s="19"/>
      <c r="BM1058" s="19"/>
      <c r="BN1058" s="19"/>
      <c r="BO1058" s="19"/>
      <c r="BP1058" s="19"/>
      <c r="BQ1058" s="19"/>
      <c r="BR1058" s="19"/>
      <c r="BS1058" s="19"/>
      <c r="BT1058" s="19"/>
      <c r="BU1058" s="19"/>
      <c r="BV1058" s="19"/>
      <c r="BW1058" s="19"/>
      <c r="BX1058" s="19"/>
      <c r="BY1058" s="19"/>
      <c r="BZ1058" s="19"/>
    </row>
    <row r="1059" spans="58:78">
      <c r="BF1059" s="19"/>
      <c r="BG1059" s="19"/>
      <c r="BH1059" s="19"/>
      <c r="BI1059" s="19"/>
      <c r="BJ1059" s="20"/>
      <c r="BK1059" s="19"/>
      <c r="BL1059" s="19"/>
      <c r="BM1059" s="19"/>
      <c r="BN1059" s="19"/>
      <c r="BO1059" s="19"/>
      <c r="BP1059" s="19"/>
      <c r="BQ1059" s="19"/>
      <c r="BR1059" s="19"/>
      <c r="BS1059" s="19"/>
      <c r="BT1059" s="19"/>
      <c r="BU1059" s="19"/>
      <c r="BV1059" s="19"/>
      <c r="BW1059" s="19"/>
      <c r="BX1059" s="19"/>
      <c r="BY1059" s="19"/>
      <c r="BZ1059" s="19"/>
    </row>
    <row r="1060" spans="58:78">
      <c r="BF1060" s="19"/>
      <c r="BG1060" s="19"/>
      <c r="BH1060" s="19"/>
      <c r="BI1060" s="19"/>
      <c r="BJ1060" s="20"/>
      <c r="BK1060" s="19"/>
      <c r="BL1060" s="19"/>
      <c r="BM1060" s="19"/>
      <c r="BN1060" s="19"/>
      <c r="BO1060" s="19"/>
      <c r="BP1060" s="19"/>
      <c r="BQ1060" s="19"/>
      <c r="BR1060" s="19"/>
      <c r="BS1060" s="19"/>
      <c r="BT1060" s="19"/>
      <c r="BU1060" s="19"/>
      <c r="BV1060" s="19"/>
      <c r="BW1060" s="19"/>
      <c r="BX1060" s="19"/>
      <c r="BY1060" s="19"/>
      <c r="BZ1060" s="19"/>
    </row>
    <row r="1061" spans="58:78">
      <c r="BF1061" s="19"/>
      <c r="BG1061" s="19"/>
      <c r="BH1061" s="19"/>
      <c r="BI1061" s="19"/>
      <c r="BJ1061" s="20"/>
      <c r="BK1061" s="19"/>
      <c r="BL1061" s="19"/>
      <c r="BM1061" s="19"/>
      <c r="BN1061" s="19"/>
      <c r="BO1061" s="19"/>
      <c r="BP1061" s="19"/>
      <c r="BQ1061" s="19"/>
      <c r="BR1061" s="19"/>
      <c r="BS1061" s="19"/>
      <c r="BT1061" s="19"/>
      <c r="BU1061" s="19"/>
      <c r="BV1061" s="19"/>
      <c r="BW1061" s="19"/>
      <c r="BX1061" s="19"/>
      <c r="BY1061" s="19"/>
      <c r="BZ1061" s="19"/>
    </row>
    <row r="1062" spans="58:78">
      <c r="BF1062" s="19"/>
      <c r="BG1062" s="19"/>
      <c r="BH1062" s="19"/>
      <c r="BI1062" s="21"/>
      <c r="BJ1062" s="20"/>
      <c r="BK1062" s="19"/>
      <c r="BL1062" s="19"/>
      <c r="BM1062" s="19"/>
      <c r="BN1062" s="19"/>
      <c r="BO1062" s="19"/>
      <c r="BP1062" s="19"/>
      <c r="BQ1062" s="19"/>
      <c r="BR1062" s="19"/>
      <c r="BS1062" s="19"/>
      <c r="BT1062" s="19"/>
      <c r="BU1062" s="19"/>
      <c r="BV1062" s="19"/>
      <c r="BW1062" s="19"/>
      <c r="BX1062" s="19"/>
      <c r="BY1062" s="19"/>
      <c r="BZ1062" s="19"/>
    </row>
    <row r="1063" spans="58:78">
      <c r="BF1063" s="19"/>
      <c r="BG1063" s="39"/>
      <c r="BH1063" s="39"/>
      <c r="BI1063" s="39"/>
      <c r="BJ1063" s="38" t="s">
        <v>46</v>
      </c>
      <c r="BK1063" s="39"/>
      <c r="BL1063" s="39"/>
      <c r="BM1063" s="39"/>
      <c r="BN1063" s="19"/>
      <c r="BO1063" s="19"/>
      <c r="BP1063" s="19"/>
      <c r="BQ1063" s="19"/>
      <c r="BR1063" s="19"/>
      <c r="BS1063" s="19"/>
      <c r="BT1063" s="19"/>
      <c r="BU1063" s="19"/>
      <c r="BV1063" s="19"/>
      <c r="BW1063" s="19"/>
      <c r="BX1063" s="19"/>
      <c r="BY1063" s="19"/>
      <c r="BZ1063" s="19"/>
    </row>
    <row r="1064" spans="58:78">
      <c r="BF1064" s="40" t="s">
        <v>66</v>
      </c>
      <c r="BG1064" s="39" t="s">
        <v>44</v>
      </c>
      <c r="BH1064" s="38" t="s">
        <v>43</v>
      </c>
      <c r="BI1064" s="38" t="s">
        <v>42</v>
      </c>
      <c r="BJ1064" s="38" t="s">
        <v>41</v>
      </c>
      <c r="BK1064" s="38" t="s">
        <v>40</v>
      </c>
      <c r="BL1064" s="38" t="s">
        <v>39</v>
      </c>
      <c r="BM1064" s="38" t="s">
        <v>38</v>
      </c>
      <c r="BN1064" s="19"/>
      <c r="BO1064" s="19"/>
      <c r="BP1064" s="19"/>
      <c r="BQ1064" s="19"/>
      <c r="BR1064" s="19"/>
      <c r="BS1064" s="19"/>
      <c r="BT1064" s="20"/>
      <c r="BU1064" s="19"/>
      <c r="BV1064" s="19"/>
      <c r="BW1064" s="19"/>
      <c r="BX1064" s="19"/>
      <c r="BY1064" s="19"/>
      <c r="BZ1064" s="19"/>
    </row>
    <row r="1065" spans="58:78">
      <c r="BF1065" s="19"/>
      <c r="BG1065" s="28" t="s">
        <v>30</v>
      </c>
      <c r="BH1065" s="27">
        <v>0.5</v>
      </c>
      <c r="BI1065" s="20">
        <f t="shared" ref="BI1065:BI1074" si="130">+BH1065/1000000</f>
        <v>4.9999999999999998E-7</v>
      </c>
      <c r="BJ1065">
        <v>91.251633239650005</v>
      </c>
      <c r="BK1065" s="25">
        <f>BP1067+((BO1067-BP1067)/(1+POWER((BI1065)/POWER(10,-BQ1067),BR1067)))</f>
        <v>91.398622600209578</v>
      </c>
      <c r="BL1065" s="25">
        <f t="shared" ref="BL1065:BL1074" si="131">BK1065-BJ1065</f>
        <v>0.1469893605595729</v>
      </c>
      <c r="BM1065" s="24">
        <f t="shared" ref="BM1065:BM1074" si="132">BL1065^2</f>
        <v>2.1605872117712126E-2</v>
      </c>
      <c r="BN1065" s="19"/>
      <c r="BO1065" s="19"/>
      <c r="BP1065" s="19"/>
      <c r="BQ1065" s="19"/>
      <c r="BR1065" s="19"/>
      <c r="BS1065" s="19"/>
      <c r="BT1065" s="19"/>
      <c r="BU1065" s="23"/>
      <c r="BV1065" s="23"/>
      <c r="BW1065" s="23"/>
      <c r="BX1065" s="23"/>
      <c r="BY1065" s="23"/>
      <c r="BZ1065" s="23"/>
    </row>
    <row r="1066" spans="58:78">
      <c r="BF1066" s="19"/>
      <c r="BG1066" s="28" t="s">
        <v>30</v>
      </c>
      <c r="BH1066" s="27">
        <v>0.33333333333333331</v>
      </c>
      <c r="BI1066" s="20">
        <f t="shared" si="130"/>
        <v>3.333333333333333E-7</v>
      </c>
      <c r="BJ1066">
        <v>90.990323464914908</v>
      </c>
      <c r="BK1066" s="25">
        <f>BP1067+((BO1067-BP1067)/(1+POWER((BI1066)/POWER(10,-BQ1067),BR1067)))</f>
        <v>91.266862155246855</v>
      </c>
      <c r="BL1066" s="25">
        <f t="shared" si="131"/>
        <v>0.27653869033194667</v>
      </c>
      <c r="BM1066" s="24">
        <f t="shared" si="132"/>
        <v>7.64736472505083E-2</v>
      </c>
      <c r="BN1066" s="19"/>
      <c r="BO1066" s="20" t="s">
        <v>37</v>
      </c>
      <c r="BP1066" s="20" t="s">
        <v>36</v>
      </c>
      <c r="BQ1066" s="37" t="s">
        <v>35</v>
      </c>
      <c r="BR1066" s="20" t="s">
        <v>34</v>
      </c>
      <c r="BS1066" s="19"/>
      <c r="BT1066" s="19"/>
      <c r="BU1066" s="23"/>
      <c r="BV1066" s="23"/>
      <c r="BW1066" s="23"/>
      <c r="BX1066" s="23"/>
      <c r="BY1066" s="23"/>
      <c r="BZ1066" s="23"/>
    </row>
    <row r="1067" spans="58:78">
      <c r="BF1067" s="19"/>
      <c r="BG1067" s="28" t="s">
        <v>30</v>
      </c>
      <c r="BH1067" s="27">
        <v>0.22222222222222221</v>
      </c>
      <c r="BI1067" s="20">
        <f t="shared" si="130"/>
        <v>2.2222222222222222E-7</v>
      </c>
      <c r="BJ1067">
        <v>90.323657819021605</v>
      </c>
      <c r="BK1067" s="25">
        <f>BP1067+((BO1067-BP1067)/(1+POWER((BI1067)/POWER(10,-BQ1067),BR1067)))</f>
        <v>90.919805225790981</v>
      </c>
      <c r="BL1067" s="25">
        <f t="shared" si="131"/>
        <v>0.59614740676937572</v>
      </c>
      <c r="BM1067" s="24">
        <f t="shared" si="132"/>
        <v>0.35539173059785151</v>
      </c>
      <c r="BN1067" s="19"/>
      <c r="BO1067" s="19">
        <v>0</v>
      </c>
      <c r="BP1067" s="36">
        <v>91.478766232912221</v>
      </c>
      <c r="BQ1067" s="19">
        <v>7.5739726813911243</v>
      </c>
      <c r="BR1067" s="19">
        <v>2.4015775895900142</v>
      </c>
      <c r="BS1067" s="19"/>
      <c r="BT1067" s="19"/>
      <c r="BU1067" s="23"/>
      <c r="BV1067" s="23"/>
      <c r="BW1067" s="23"/>
      <c r="BX1067" s="23"/>
      <c r="BY1067" s="23"/>
      <c r="BZ1067" s="23"/>
    </row>
    <row r="1068" spans="58:78">
      <c r="BF1068" s="19"/>
      <c r="BG1068" s="28" t="s">
        <v>30</v>
      </c>
      <c r="BH1068" s="27">
        <v>0.14814814814814814</v>
      </c>
      <c r="BI1068" s="20">
        <f t="shared" si="130"/>
        <v>1.4814814814814815E-7</v>
      </c>
      <c r="BJ1068">
        <v>90.734784899808304</v>
      </c>
      <c r="BK1068" s="25">
        <f>BP1067+((BO1067-BP1067)/(1+POWER((BI1068)/POWER(10,-BQ1067),BR1067)))</f>
        <v>90.013463664156646</v>
      </c>
      <c r="BL1068" s="25">
        <f t="shared" si="131"/>
        <v>-0.72132123565165784</v>
      </c>
      <c r="BM1068" s="24">
        <f t="shared" si="132"/>
        <v>0.5203043250020345</v>
      </c>
      <c r="BN1068" s="19"/>
      <c r="BO1068" s="19"/>
      <c r="BP1068" s="19"/>
      <c r="BQ1068" s="19"/>
      <c r="BR1068" s="19"/>
      <c r="BS1068" s="19"/>
      <c r="BT1068" s="19"/>
      <c r="BU1068" s="23"/>
      <c r="BV1068" s="23"/>
      <c r="BW1068" s="23"/>
      <c r="BX1068" s="23"/>
      <c r="BY1068" s="23"/>
      <c r="BZ1068" s="23"/>
    </row>
    <row r="1069" spans="58:78" ht="15.75" thickBot="1">
      <c r="BF1069" s="19"/>
      <c r="BG1069" s="28" t="s">
        <v>30</v>
      </c>
      <c r="BH1069" s="27">
        <v>9.8765432098765427E-2</v>
      </c>
      <c r="BI1069" s="20">
        <f t="shared" si="130"/>
        <v>9.8765432098765421E-8</v>
      </c>
      <c r="BJ1069">
        <v>88.781367044090004</v>
      </c>
      <c r="BK1069" s="25">
        <f>BP1067+((BO1067-BP1067)/(1+POWER((BI1069)/POWER(10,-BQ1067),BR1067)))</f>
        <v>87.698613175190758</v>
      </c>
      <c r="BL1069" s="25">
        <f t="shared" si="131"/>
        <v>-1.0827538688992462</v>
      </c>
      <c r="BM1069" s="24">
        <f t="shared" si="132"/>
        <v>1.172355940616286</v>
      </c>
      <c r="BN1069" s="19"/>
      <c r="BO1069" s="35" t="s">
        <v>33</v>
      </c>
      <c r="BP1069" s="34">
        <f>SUM(BM1065:BM1074)</f>
        <v>12.422192894015597</v>
      </c>
      <c r="BQ1069" s="19"/>
      <c r="BR1069" s="19"/>
      <c r="BS1069" s="19"/>
      <c r="BT1069" s="19"/>
      <c r="BU1069" s="23"/>
      <c r="BV1069" s="23"/>
      <c r="BW1069" s="23"/>
      <c r="BX1069" s="23"/>
      <c r="BY1069" s="23"/>
      <c r="BZ1069" s="23"/>
    </row>
    <row r="1070" spans="58:78">
      <c r="BF1070" s="19"/>
      <c r="BG1070" s="28" t="s">
        <v>30</v>
      </c>
      <c r="BH1070" s="27">
        <v>6.5843621399176946E-2</v>
      </c>
      <c r="BI1070" s="20">
        <f t="shared" si="130"/>
        <v>6.5843621399176948E-8</v>
      </c>
      <c r="BJ1070">
        <v>82.049141982066331</v>
      </c>
      <c r="BK1070" s="25">
        <f>BP1067+((BO1067-BP1067)/(1+POWER((BI1070)/POWER(10,-BQ1067),BR1067)))</f>
        <v>82.107538089854685</v>
      </c>
      <c r="BL1070" s="25">
        <f t="shared" si="131"/>
        <v>5.8396107788354357E-2</v>
      </c>
      <c r="BM1070" s="24">
        <f t="shared" si="132"/>
        <v>3.4101054048291004E-3</v>
      </c>
      <c r="BN1070" s="19"/>
      <c r="BO1070" s="19"/>
      <c r="BP1070" s="19"/>
      <c r="BQ1070" s="19"/>
      <c r="BR1070" s="33" t="s">
        <v>32</v>
      </c>
      <c r="BS1070" s="19"/>
      <c r="BT1070" s="19"/>
      <c r="BU1070" s="23"/>
      <c r="BV1070" s="23"/>
      <c r="BW1070" s="23"/>
      <c r="BX1070" s="23"/>
      <c r="BY1070" s="23"/>
      <c r="BZ1070" s="23"/>
    </row>
    <row r="1071" spans="58:78" ht="15.75" thickBot="1">
      <c r="BF1071" s="19"/>
      <c r="BG1071" s="28" t="s">
        <v>30</v>
      </c>
      <c r="BH1071" s="27">
        <v>4.38957475994513E-2</v>
      </c>
      <c r="BI1071" s="20">
        <f t="shared" si="130"/>
        <v>4.3895747599451298E-8</v>
      </c>
      <c r="BJ1071">
        <v>68.188811271453375</v>
      </c>
      <c r="BK1071" s="25">
        <f>BP1067+((BO1067-BP1067)/(1+POWER((BI1071)/POWER(10,-BQ1067),BR1067)))</f>
        <v>70.248803434596113</v>
      </c>
      <c r="BL1071" s="25">
        <f t="shared" si="131"/>
        <v>2.0599921631427378</v>
      </c>
      <c r="BM1071" s="24">
        <f t="shared" si="132"/>
        <v>4.2435677122094964</v>
      </c>
      <c r="BN1071" s="19"/>
      <c r="BO1071" s="32" t="s">
        <v>31</v>
      </c>
      <c r="BP1071" s="31">
        <f>POWER(10,-BQ1067)*1000000</f>
        <v>2.667026424332563E-2</v>
      </c>
      <c r="BQ1071" s="25">
        <f>ROUND(BR1071,2)</f>
        <v>0.03</v>
      </c>
      <c r="BR1071" s="30">
        <f>10^((1/BR1067)*(LOG(((BO1067-BP1067)/(50-BP1067)-1),10)-BR1067*LOG((1/(10^(-BQ1067))),10)))*1000000</f>
        <v>2.8828044348623388E-2</v>
      </c>
      <c r="BS1071" s="19"/>
      <c r="BT1071" s="19"/>
      <c r="BU1071" s="23"/>
      <c r="BV1071" s="23"/>
      <c r="BW1071" s="23"/>
      <c r="BX1071" s="23"/>
      <c r="BY1071" s="23"/>
      <c r="BZ1071" s="23"/>
    </row>
    <row r="1072" spans="58:78">
      <c r="BF1072" s="19"/>
      <c r="BG1072" s="28" t="s">
        <v>30</v>
      </c>
      <c r="BH1072" s="27">
        <v>2.9263831732967534E-2</v>
      </c>
      <c r="BI1072" s="20">
        <f t="shared" si="130"/>
        <v>2.9263831732967536E-8</v>
      </c>
      <c r="BJ1072">
        <v>53.040008702503691</v>
      </c>
      <c r="BK1072" s="25">
        <f>BP1067+((BO1067-BP1067)/(1+POWER((BI1072)/POWER(10,-BQ1067),BR1067)))</f>
        <v>50.815444521761698</v>
      </c>
      <c r="BL1072" s="25">
        <f t="shared" si="131"/>
        <v>-2.2245641807419929</v>
      </c>
      <c r="BM1072" s="24">
        <f t="shared" si="132"/>
        <v>4.9486857942402942</v>
      </c>
      <c r="BN1072" s="19"/>
      <c r="BO1072" s="29"/>
      <c r="BP1072" s="25"/>
      <c r="BQ1072" s="19"/>
      <c r="BR1072" s="19"/>
      <c r="BS1072" s="19"/>
      <c r="BT1072" s="19"/>
      <c r="BU1072" s="23"/>
      <c r="BV1072" s="23"/>
      <c r="BW1072" s="23"/>
      <c r="BX1072" s="23"/>
      <c r="BY1072" s="23"/>
      <c r="BZ1072" s="23"/>
    </row>
    <row r="1073" spans="58:78">
      <c r="BF1073" s="19"/>
      <c r="BG1073" s="28" t="s">
        <v>30</v>
      </c>
      <c r="BH1073" s="27">
        <v>1.9509221155311691E-2</v>
      </c>
      <c r="BI1073" s="20">
        <f t="shared" si="130"/>
        <v>1.950922115531169E-8</v>
      </c>
      <c r="BJ1073">
        <v>28.291335378956351</v>
      </c>
      <c r="BK1073" s="25">
        <f>BP1067+((BO1067-BP1067)/(1+POWER((BI1073)/POWER(10,-BQ1067),BR1067)))</f>
        <v>29.330757221413293</v>
      </c>
      <c r="BL1073" s="25">
        <f t="shared" si="131"/>
        <v>1.0394218424569424</v>
      </c>
      <c r="BM1073" s="24">
        <f t="shared" si="132"/>
        <v>1.0803977665765847</v>
      </c>
      <c r="BN1073" s="19"/>
      <c r="BO1073" s="19"/>
      <c r="BP1073" s="19"/>
      <c r="BQ1073" s="19"/>
      <c r="BR1073" s="19"/>
      <c r="BS1073" s="19"/>
      <c r="BT1073" s="19"/>
      <c r="BU1073" s="23"/>
      <c r="BV1073" s="23"/>
      <c r="BW1073" s="23"/>
      <c r="BX1073" s="23"/>
      <c r="BY1073" s="23"/>
      <c r="BZ1073" s="23"/>
    </row>
    <row r="1074" spans="58:78">
      <c r="BF1074" s="19"/>
      <c r="BG1074" s="28" t="s">
        <v>30</v>
      </c>
      <c r="BH1074" s="27">
        <v>0</v>
      </c>
      <c r="BI1074" s="20">
        <f t="shared" si="130"/>
        <v>0</v>
      </c>
      <c r="BJ1074">
        <v>0</v>
      </c>
      <c r="BK1074" s="25">
        <f>BP1067+((BO1067-BP1067)/(1+POWER((BI1074)/POWER(10,-BQ1067),BR1067)))</f>
        <v>0</v>
      </c>
      <c r="BL1074" s="25">
        <f t="shared" si="131"/>
        <v>0</v>
      </c>
      <c r="BM1074" s="24">
        <f t="shared" si="132"/>
        <v>0</v>
      </c>
      <c r="BN1074" s="19"/>
      <c r="BO1074" s="19"/>
      <c r="BP1074" s="19"/>
      <c r="BQ1074" s="19"/>
      <c r="BR1074" s="19"/>
      <c r="BS1074" s="19"/>
      <c r="BT1074" s="19"/>
      <c r="BU1074" s="23"/>
      <c r="BV1074" s="23"/>
      <c r="BW1074" s="23"/>
      <c r="BX1074" s="23"/>
      <c r="BY1074" s="23"/>
      <c r="BZ1074" s="23"/>
    </row>
    <row r="1075" spans="58:78">
      <c r="BF1075" s="19"/>
      <c r="BG1075" s="19"/>
      <c r="BH1075" s="19"/>
      <c r="BI1075" s="19"/>
      <c r="BJ1075" s="22"/>
      <c r="BK1075" s="19"/>
      <c r="BL1075" s="19"/>
      <c r="BM1075" s="19"/>
      <c r="BN1075" s="19"/>
      <c r="BO1075" s="19"/>
      <c r="BP1075" s="19"/>
      <c r="BQ1075" s="19"/>
      <c r="BR1075" s="19"/>
      <c r="BS1075" s="19"/>
      <c r="BT1075" s="19"/>
      <c r="BU1075" s="19"/>
      <c r="BV1075" s="19"/>
      <c r="BW1075" s="19"/>
      <c r="BX1075" s="19"/>
      <c r="BY1075" s="19"/>
      <c r="BZ1075" s="19"/>
    </row>
    <row r="1076" spans="58:78">
      <c r="BF1076" s="19"/>
      <c r="BG1076" s="19"/>
      <c r="BH1076" s="19"/>
      <c r="BI1076" s="19"/>
      <c r="BJ1076" s="20"/>
      <c r="BK1076" s="19"/>
      <c r="BL1076" s="19"/>
      <c r="BM1076" s="19"/>
      <c r="BN1076" s="19"/>
      <c r="BO1076" s="19"/>
      <c r="BP1076" s="19"/>
      <c r="BQ1076" s="19"/>
      <c r="BR1076" s="19"/>
      <c r="BS1076" s="19"/>
      <c r="BT1076" s="19"/>
      <c r="BU1076" s="19"/>
      <c r="BV1076" s="19"/>
      <c r="BW1076" s="19"/>
      <c r="BX1076" s="19"/>
      <c r="BY1076" s="19"/>
      <c r="BZ1076" s="19"/>
    </row>
    <row r="1077" spans="58:78">
      <c r="BF1077" s="19"/>
      <c r="BG1077" s="19"/>
      <c r="BH1077" s="19"/>
      <c r="BI1077" s="19"/>
      <c r="BJ1077" s="20"/>
      <c r="BK1077" s="19"/>
      <c r="BL1077" s="19"/>
      <c r="BM1077" s="19"/>
      <c r="BN1077" s="19"/>
      <c r="BO1077" s="19"/>
      <c r="BP1077" s="19"/>
      <c r="BQ1077" s="19"/>
      <c r="BR1077" s="19"/>
      <c r="BS1077" s="19"/>
      <c r="BT1077" s="19"/>
      <c r="BU1077" s="19"/>
      <c r="BV1077" s="19"/>
      <c r="BW1077" s="19"/>
      <c r="BX1077" s="19"/>
      <c r="BY1077" s="19"/>
      <c r="BZ1077" s="19"/>
    </row>
    <row r="1078" spans="58:78">
      <c r="BF1078" s="19"/>
      <c r="BG1078" s="19"/>
      <c r="BH1078" s="19"/>
      <c r="BI1078" s="19"/>
      <c r="BJ1078" s="20"/>
      <c r="BK1078" s="19"/>
      <c r="BL1078" s="19"/>
      <c r="BM1078" s="19"/>
      <c r="BN1078" s="19"/>
      <c r="BO1078" s="19"/>
      <c r="BP1078" s="19"/>
      <c r="BQ1078" s="19"/>
      <c r="BR1078" s="19"/>
      <c r="BS1078" s="19"/>
      <c r="BT1078" s="19"/>
      <c r="BU1078" s="19"/>
      <c r="BV1078" s="19"/>
      <c r="BW1078" s="19"/>
      <c r="BX1078" s="19"/>
      <c r="BY1078" s="19"/>
      <c r="BZ1078" s="19"/>
    </row>
    <row r="1079" spans="58:78">
      <c r="BF1079" s="19"/>
      <c r="BG1079" s="19"/>
      <c r="BH1079" s="19"/>
      <c r="BI1079" s="19"/>
      <c r="BJ1079" s="20"/>
      <c r="BK1079" s="19"/>
      <c r="BL1079" s="19"/>
      <c r="BM1079" s="19"/>
      <c r="BN1079" s="19"/>
      <c r="BO1079" s="19"/>
      <c r="BP1079" s="19"/>
      <c r="BQ1079" s="19"/>
      <c r="BR1079" s="19"/>
      <c r="BS1079" s="19"/>
      <c r="BT1079" s="19"/>
      <c r="BU1079" s="19"/>
      <c r="BV1079" s="19"/>
      <c r="BW1079" s="19"/>
      <c r="BX1079" s="19"/>
      <c r="BY1079" s="19"/>
      <c r="BZ1079" s="19"/>
    </row>
    <row r="1080" spans="58:78">
      <c r="BF1080" s="19"/>
      <c r="BG1080" s="19"/>
      <c r="BH1080" s="19"/>
      <c r="BI1080" s="21"/>
      <c r="BJ1080" s="20"/>
      <c r="BK1080" s="19"/>
      <c r="BL1080" s="19"/>
      <c r="BM1080" s="19"/>
      <c r="BN1080" s="19"/>
      <c r="BO1080" s="19"/>
      <c r="BP1080" s="19"/>
      <c r="BQ1080" s="19"/>
      <c r="BR1080" s="19"/>
      <c r="BS1080" s="19"/>
      <c r="BT1080" s="19"/>
      <c r="BU1080" s="19"/>
      <c r="BV1080" s="19"/>
      <c r="BW1080" s="19"/>
      <c r="BX1080" s="19"/>
      <c r="BY1080" s="19"/>
      <c r="BZ1080" s="19"/>
    </row>
    <row r="1081" spans="58:78">
      <c r="BF1081" s="19"/>
      <c r="BG1081" s="39"/>
      <c r="BH1081" s="39"/>
      <c r="BI1081" s="39"/>
      <c r="BJ1081" s="38" t="s">
        <v>46</v>
      </c>
      <c r="BK1081" s="39"/>
      <c r="BL1081" s="39"/>
      <c r="BM1081" s="39"/>
      <c r="BN1081" s="19"/>
      <c r="BO1081" s="19"/>
      <c r="BP1081" s="19"/>
      <c r="BQ1081" s="19"/>
      <c r="BR1081" s="19"/>
      <c r="BS1081" s="19"/>
      <c r="BT1081" s="19"/>
      <c r="BU1081" s="19"/>
      <c r="BV1081" s="19"/>
      <c r="BW1081" s="19"/>
      <c r="BX1081" s="19"/>
      <c r="BY1081" s="19"/>
      <c r="BZ1081" s="19"/>
    </row>
    <row r="1082" spans="58:78">
      <c r="BF1082" s="40" t="s">
        <v>65</v>
      </c>
      <c r="BG1082" s="39" t="s">
        <v>44</v>
      </c>
      <c r="BH1082" s="38" t="s">
        <v>43</v>
      </c>
      <c r="BI1082" s="38" t="s">
        <v>42</v>
      </c>
      <c r="BJ1082" s="38" t="s">
        <v>41</v>
      </c>
      <c r="BK1082" s="38" t="s">
        <v>40</v>
      </c>
      <c r="BL1082" s="38" t="s">
        <v>39</v>
      </c>
      <c r="BM1082" s="38" t="s">
        <v>38</v>
      </c>
      <c r="BN1082" s="19"/>
      <c r="BO1082" s="19"/>
      <c r="BP1082" s="19"/>
      <c r="BQ1082" s="19"/>
      <c r="BR1082" s="19"/>
      <c r="BS1082" s="19"/>
      <c r="BT1082" s="20"/>
      <c r="BU1082" s="19"/>
      <c r="BV1082" s="19"/>
      <c r="BW1082" s="19"/>
      <c r="BX1082" s="19"/>
      <c r="BY1082" s="19"/>
      <c r="BZ1082" s="19"/>
    </row>
    <row r="1083" spans="58:78">
      <c r="BF1083" s="19"/>
      <c r="BG1083" s="28" t="s">
        <v>30</v>
      </c>
      <c r="BH1083" s="27">
        <v>0.5</v>
      </c>
      <c r="BI1083" s="20">
        <f t="shared" ref="BI1083:BI1092" si="133">+BH1083/1000000</f>
        <v>4.9999999999999998E-7</v>
      </c>
      <c r="BJ1083">
        <v>97.675783272418627</v>
      </c>
      <c r="BK1083" s="25">
        <f>BP1085+((BO1085-BP1085)/(1+POWER((BI1083)/POWER(10,-BQ1085),BR1085)))</f>
        <v>97.263324754229089</v>
      </c>
      <c r="BL1083" s="25">
        <f t="shared" ref="BL1083:BL1092" si="134">BK1083-BJ1083</f>
        <v>-0.41245851818953838</v>
      </c>
      <c r="BM1083" s="24">
        <f t="shared" ref="BM1083:BM1092" si="135">BL1083^2</f>
        <v>0.17012202922710976</v>
      </c>
      <c r="BN1083" s="19"/>
      <c r="BO1083" s="19"/>
      <c r="BP1083" s="19"/>
      <c r="BQ1083" s="19"/>
      <c r="BR1083" s="19"/>
      <c r="BS1083" s="19"/>
      <c r="BT1083" s="19"/>
      <c r="BU1083" s="23"/>
      <c r="BV1083" s="23"/>
      <c r="BW1083" s="23"/>
      <c r="BX1083" s="23"/>
      <c r="BY1083" s="23"/>
      <c r="BZ1083" s="23"/>
    </row>
    <row r="1084" spans="58:78">
      <c r="BF1084" s="19"/>
      <c r="BG1084" s="28" t="s">
        <v>30</v>
      </c>
      <c r="BH1084" s="27">
        <v>0.33333333333333331</v>
      </c>
      <c r="BI1084" s="20">
        <f t="shared" si="133"/>
        <v>3.333333333333333E-7</v>
      </c>
      <c r="BJ1084">
        <v>96.780283160679232</v>
      </c>
      <c r="BK1084" s="25">
        <f>BP1085+((BO1085-BP1085)/(1+POWER((BI1084)/POWER(10,-BQ1085),BR1085)))</f>
        <v>97.207290353221623</v>
      </c>
      <c r="BL1084" s="25">
        <f t="shared" si="134"/>
        <v>0.42700719254239061</v>
      </c>
      <c r="BM1084" s="24">
        <f t="shared" si="135"/>
        <v>0.18233514248293425</v>
      </c>
      <c r="BN1084" s="19"/>
      <c r="BO1084" s="20" t="s">
        <v>37</v>
      </c>
      <c r="BP1084" s="20" t="s">
        <v>36</v>
      </c>
      <c r="BQ1084" s="37" t="s">
        <v>35</v>
      </c>
      <c r="BR1084" s="20" t="s">
        <v>34</v>
      </c>
      <c r="BS1084" s="19"/>
      <c r="BT1084" s="19"/>
      <c r="BU1084" s="23"/>
      <c r="BV1084" s="23"/>
      <c r="BW1084" s="23"/>
      <c r="BX1084" s="23"/>
      <c r="BY1084" s="23"/>
      <c r="BZ1084" s="23"/>
    </row>
    <row r="1085" spans="58:78">
      <c r="BF1085" s="19"/>
      <c r="BG1085" s="28" t="s">
        <v>30</v>
      </c>
      <c r="BH1085" s="27">
        <v>0.22222222222222221</v>
      </c>
      <c r="BI1085" s="20">
        <f t="shared" si="133"/>
        <v>2.2222222222222222E-7</v>
      </c>
      <c r="BJ1085">
        <v>97.169516770972123</v>
      </c>
      <c r="BK1085" s="25">
        <f>BP1085+((BO1085-BP1085)/(1+POWER((BI1085)/POWER(10,-BQ1085),BR1085)))</f>
        <v>97.072590111478974</v>
      </c>
      <c r="BL1085" s="25">
        <f t="shared" si="134"/>
        <v>-9.6926659493149714E-2</v>
      </c>
      <c r="BM1085" s="24">
        <f t="shared" si="135"/>
        <v>9.3947773205009903E-3</v>
      </c>
      <c r="BN1085" s="19"/>
      <c r="BO1085" s="19">
        <v>0</v>
      </c>
      <c r="BP1085" s="36">
        <v>97.303143960747946</v>
      </c>
      <c r="BQ1085" s="19">
        <v>7.8636932708338012</v>
      </c>
      <c r="BR1085" s="19">
        <v>2.1680016183044879</v>
      </c>
      <c r="BS1085" s="19"/>
      <c r="BT1085" s="19"/>
      <c r="BU1085" s="23"/>
      <c r="BV1085" s="23"/>
      <c r="BW1085" s="23"/>
      <c r="BX1085" s="23"/>
      <c r="BY1085" s="23"/>
      <c r="BZ1085" s="23"/>
    </row>
    <row r="1086" spans="58:78">
      <c r="BF1086" s="19"/>
      <c r="BG1086" s="28" t="s">
        <v>30</v>
      </c>
      <c r="BH1086" s="27">
        <v>0.14814814814814814</v>
      </c>
      <c r="BI1086" s="20">
        <f t="shared" si="133"/>
        <v>1.4814814814814815E-7</v>
      </c>
      <c r="BJ1086">
        <v>96.585711295835466</v>
      </c>
      <c r="BK1086" s="25">
        <f>BP1085+((BO1085-BP1085)/(1+POWER((BI1086)/POWER(10,-BQ1085),BR1085)))</f>
        <v>96.749677358070187</v>
      </c>
      <c r="BL1086" s="25">
        <f t="shared" si="134"/>
        <v>0.16396606223472077</v>
      </c>
      <c r="BM1086" s="24">
        <f t="shared" si="135"/>
        <v>2.6884869564760324E-2</v>
      </c>
      <c r="BN1086" s="19"/>
      <c r="BO1086" s="19"/>
      <c r="BP1086" s="19"/>
      <c r="BQ1086" s="19"/>
      <c r="BR1086" s="19"/>
      <c r="BS1086" s="19"/>
      <c r="BT1086" s="19"/>
      <c r="BU1086" s="23"/>
      <c r="BV1086" s="23"/>
      <c r="BW1086" s="23"/>
      <c r="BX1086" s="23"/>
      <c r="BY1086" s="23"/>
      <c r="BZ1086" s="23"/>
    </row>
    <row r="1087" spans="58:78" ht="15.75" thickBot="1">
      <c r="BF1087" s="19"/>
      <c r="BG1087" s="28" t="s">
        <v>30</v>
      </c>
      <c r="BH1087" s="27">
        <v>9.8765432098765427E-2</v>
      </c>
      <c r="BI1087" s="20">
        <f t="shared" si="133"/>
        <v>9.8765432098765421E-8</v>
      </c>
      <c r="BJ1087">
        <v>96.06284461666246</v>
      </c>
      <c r="BK1087" s="25">
        <f>BP1085+((BO1085-BP1085)/(1+POWER((BI1087)/POWER(10,-BQ1085),BR1085)))</f>
        <v>95.980655952758767</v>
      </c>
      <c r="BL1087" s="25">
        <f t="shared" si="134"/>
        <v>-8.2188663903693282E-2</v>
      </c>
      <c r="BM1087" s="24">
        <f t="shared" si="135"/>
        <v>6.7549764742742546E-3</v>
      </c>
      <c r="BN1087" s="19"/>
      <c r="BO1087" s="35" t="s">
        <v>33</v>
      </c>
      <c r="BP1087" s="34">
        <f>SUM(BM1083:BM1092)</f>
        <v>0.64027850713403922</v>
      </c>
      <c r="BQ1087" s="19"/>
      <c r="BR1087" s="19"/>
      <c r="BS1087" s="19"/>
      <c r="BT1087" s="19"/>
      <c r="BU1087" s="23"/>
      <c r="BV1087" s="23"/>
      <c r="BW1087" s="23"/>
      <c r="BX1087" s="23"/>
      <c r="BY1087" s="23"/>
      <c r="BZ1087" s="23"/>
    </row>
    <row r="1088" spans="58:78">
      <c r="BF1088" s="19"/>
      <c r="BG1088" s="28" t="s">
        <v>30</v>
      </c>
      <c r="BH1088" s="27">
        <v>6.5843621399176946E-2</v>
      </c>
      <c r="BI1088" s="20">
        <f t="shared" si="133"/>
        <v>6.5843621399176948E-8</v>
      </c>
      <c r="BJ1088">
        <v>93.985314349676784</v>
      </c>
      <c r="BK1088" s="25">
        <f>BP1085+((BO1085-BP1085)/(1+POWER((BI1088)/POWER(10,-BQ1085),BR1085)))</f>
        <v>94.177626673231288</v>
      </c>
      <c r="BL1088" s="25">
        <f t="shared" si="134"/>
        <v>0.19231232355450345</v>
      </c>
      <c r="BM1088" s="24">
        <f t="shared" si="135"/>
        <v>3.6984029790932023E-2</v>
      </c>
      <c r="BN1088" s="19"/>
      <c r="BO1088" s="19"/>
      <c r="BP1088" s="19"/>
      <c r="BQ1088" s="19"/>
      <c r="BR1088" s="33" t="s">
        <v>32</v>
      </c>
      <c r="BS1088" s="19"/>
      <c r="BT1088" s="19"/>
      <c r="BU1088" s="23"/>
      <c r="BV1088" s="23"/>
      <c r="BW1088" s="23"/>
      <c r="BX1088" s="23"/>
      <c r="BY1088" s="23"/>
      <c r="BZ1088" s="23"/>
    </row>
    <row r="1089" spans="58:78" ht="15.75" thickBot="1">
      <c r="BF1089" s="19"/>
      <c r="BG1089" s="28" t="s">
        <v>30</v>
      </c>
      <c r="BH1089" s="27">
        <v>4.38957475994513E-2</v>
      </c>
      <c r="BI1089" s="20">
        <f t="shared" si="133"/>
        <v>4.3895747599451298E-8</v>
      </c>
      <c r="BJ1089">
        <v>90.478829094207143</v>
      </c>
      <c r="BK1089" s="25">
        <f>BP1085+((BO1085-BP1085)/(1+POWER((BI1089)/POWER(10,-BQ1085),BR1085)))</f>
        <v>90.100875442651486</v>
      </c>
      <c r="BL1089" s="25">
        <f t="shared" si="134"/>
        <v>-0.37795365155565719</v>
      </c>
      <c r="BM1089" s="24">
        <f t="shared" si="135"/>
        <v>0.14284896272425512</v>
      </c>
      <c r="BN1089" s="19"/>
      <c r="BO1089" s="32" t="s">
        <v>31</v>
      </c>
      <c r="BP1089" s="31">
        <f>POWER(10,-BQ1085)*1000000</f>
        <v>1.3686951526449992E-2</v>
      </c>
      <c r="BQ1089" s="25">
        <f>ROUND(BR1089,2)</f>
        <v>0.01</v>
      </c>
      <c r="BR1089" s="30">
        <f>10^((1/BR1085)*(LOG(((BO1085-BP1085)/(50-BP1085)-1),10)-BR1085*LOG((1/(10^(-BQ1085))),10)))*1000000</f>
        <v>1.4041507325156721E-2</v>
      </c>
      <c r="BS1089" s="19"/>
      <c r="BT1089" s="19"/>
      <c r="BU1089" s="23"/>
      <c r="BV1089" s="23"/>
      <c r="BW1089" s="23"/>
      <c r="BX1089" s="23"/>
      <c r="BY1089" s="23"/>
      <c r="BZ1089" s="23"/>
    </row>
    <row r="1090" spans="58:78">
      <c r="BF1090" s="19"/>
      <c r="BG1090" s="28" t="s">
        <v>30</v>
      </c>
      <c r="BH1090" s="27">
        <v>2.9263831732967534E-2</v>
      </c>
      <c r="BI1090" s="20">
        <f t="shared" si="133"/>
        <v>2.9263831732967536E-8</v>
      </c>
      <c r="BJ1090">
        <v>81.346602761169819</v>
      </c>
      <c r="BK1090" s="25">
        <f>BP1085+((BO1085-BP1085)/(1+POWER((BI1090)/POWER(10,-BQ1085),BR1085)))</f>
        <v>81.593631849459229</v>
      </c>
      <c r="BL1090" s="25">
        <f t="shared" si="134"/>
        <v>0.24702908828940906</v>
      </c>
      <c r="BM1090" s="24">
        <f t="shared" si="135"/>
        <v>6.1023370461096654E-2</v>
      </c>
      <c r="BN1090" s="19"/>
      <c r="BO1090" s="29"/>
      <c r="BP1090" s="25"/>
      <c r="BQ1090" s="19"/>
      <c r="BR1090" s="19"/>
      <c r="BS1090" s="19"/>
      <c r="BT1090" s="19"/>
      <c r="BU1090" s="23"/>
      <c r="BV1090" s="23"/>
      <c r="BW1090" s="23"/>
      <c r="BX1090" s="23"/>
      <c r="BY1090" s="23"/>
      <c r="BZ1090" s="23"/>
    </row>
    <row r="1091" spans="58:78">
      <c r="BF1091" s="19"/>
      <c r="BG1091" s="28" t="s">
        <v>30</v>
      </c>
      <c r="BH1091" s="27">
        <v>1.9509221155311691E-2</v>
      </c>
      <c r="BI1091" s="20">
        <f t="shared" si="133"/>
        <v>1.950922115531169E-8</v>
      </c>
      <c r="BJ1091">
        <v>66.538490956120782</v>
      </c>
      <c r="BK1091" s="25">
        <f>BP1085+((BO1085-BP1085)/(1+POWER((BI1091)/POWER(10,-BQ1085),BR1085)))</f>
        <v>66.475798459853877</v>
      </c>
      <c r="BL1091" s="25">
        <f t="shared" si="134"/>
        <v>-6.2692496266905096E-2</v>
      </c>
      <c r="BM1091" s="24">
        <f t="shared" si="135"/>
        <v>3.9303490881759089E-3</v>
      </c>
      <c r="BN1091" s="19"/>
      <c r="BO1091" s="19"/>
      <c r="BP1091" s="19"/>
      <c r="BQ1091" s="19"/>
      <c r="BR1091" s="19"/>
      <c r="BS1091" s="19"/>
      <c r="BT1091" s="19"/>
      <c r="BU1091" s="23"/>
      <c r="BV1091" s="23"/>
      <c r="BW1091" s="23"/>
      <c r="BX1091" s="23"/>
      <c r="BY1091" s="23"/>
      <c r="BZ1091" s="23"/>
    </row>
    <row r="1092" spans="58:78">
      <c r="BF1092" s="19"/>
      <c r="BG1092" s="28" t="s">
        <v>30</v>
      </c>
      <c r="BH1092" s="27">
        <v>0</v>
      </c>
      <c r="BI1092" s="20">
        <f t="shared" si="133"/>
        <v>0</v>
      </c>
      <c r="BJ1092">
        <v>0</v>
      </c>
      <c r="BK1092" s="25">
        <f>BP1085+((BO1085-BP1085)/(1+POWER((BI1092)/POWER(10,-BQ1085),BR1085)))</f>
        <v>0</v>
      </c>
      <c r="BL1092" s="25">
        <f t="shared" si="134"/>
        <v>0</v>
      </c>
      <c r="BM1092" s="24">
        <f t="shared" si="135"/>
        <v>0</v>
      </c>
      <c r="BN1092" s="19"/>
      <c r="BO1092" s="19"/>
      <c r="BP1092" s="19"/>
      <c r="BQ1092" s="19"/>
      <c r="BR1092" s="19"/>
      <c r="BS1092" s="19"/>
      <c r="BT1092" s="19"/>
      <c r="BU1092" s="23"/>
      <c r="BV1092" s="23"/>
      <c r="BW1092" s="23"/>
      <c r="BX1092" s="23"/>
      <c r="BY1092" s="23"/>
      <c r="BZ1092" s="23"/>
    </row>
    <row r="1093" spans="58:78">
      <c r="BF1093" s="19"/>
      <c r="BG1093" s="19"/>
      <c r="BH1093" s="19"/>
      <c r="BI1093" s="19"/>
      <c r="BJ1093" s="22"/>
      <c r="BK1093" s="19"/>
      <c r="BL1093" s="19"/>
      <c r="BM1093" s="19"/>
      <c r="BN1093" s="19"/>
      <c r="BO1093" s="19"/>
      <c r="BP1093" s="19"/>
      <c r="BQ1093" s="19"/>
      <c r="BR1093" s="19"/>
      <c r="BS1093" s="19"/>
      <c r="BT1093" s="19"/>
      <c r="BU1093" s="19"/>
      <c r="BV1093" s="19"/>
      <c r="BW1093" s="19"/>
      <c r="BX1093" s="19"/>
      <c r="BY1093" s="19"/>
      <c r="BZ1093" s="19"/>
    </row>
    <row r="1094" spans="58:78">
      <c r="BF1094" s="19"/>
      <c r="BG1094" s="19"/>
      <c r="BH1094" s="19"/>
      <c r="BI1094" s="19"/>
      <c r="BJ1094" s="20"/>
      <c r="BK1094" s="19"/>
      <c r="BL1094" s="19"/>
      <c r="BM1094" s="19"/>
      <c r="BN1094" s="19"/>
      <c r="BO1094" s="19"/>
      <c r="BP1094" s="19"/>
      <c r="BQ1094" s="19"/>
      <c r="BR1094" s="19"/>
      <c r="BS1094" s="19"/>
      <c r="BT1094" s="19"/>
      <c r="BU1094" s="19"/>
      <c r="BV1094" s="19"/>
      <c r="BW1094" s="19"/>
      <c r="BX1094" s="19"/>
      <c r="BY1094" s="19"/>
      <c r="BZ1094" s="19"/>
    </row>
    <row r="1095" spans="58:78">
      <c r="BF1095" s="19"/>
      <c r="BG1095" s="19"/>
      <c r="BH1095" s="19"/>
      <c r="BI1095" s="19"/>
      <c r="BJ1095" s="20"/>
      <c r="BK1095" s="19"/>
      <c r="BL1095" s="19"/>
      <c r="BM1095" s="19"/>
      <c r="BN1095" s="19"/>
      <c r="BO1095" s="19"/>
      <c r="BP1095" s="19"/>
      <c r="BQ1095" s="19"/>
      <c r="BR1095" s="19"/>
      <c r="BS1095" s="19"/>
      <c r="BT1095" s="19"/>
      <c r="BU1095" s="19"/>
      <c r="BV1095" s="19"/>
      <c r="BW1095" s="19"/>
      <c r="BX1095" s="19"/>
      <c r="BY1095" s="19"/>
      <c r="BZ1095" s="19"/>
    </row>
    <row r="1096" spans="58:78">
      <c r="BF1096" s="19"/>
      <c r="BG1096" s="19"/>
      <c r="BH1096" s="19"/>
      <c r="BI1096" s="19"/>
      <c r="BJ1096" s="20"/>
      <c r="BK1096" s="19"/>
      <c r="BL1096" s="19"/>
      <c r="BM1096" s="19"/>
      <c r="BN1096" s="19"/>
      <c r="BO1096" s="19"/>
      <c r="BP1096" s="19"/>
      <c r="BQ1096" s="19"/>
      <c r="BR1096" s="19"/>
      <c r="BS1096" s="19"/>
      <c r="BT1096" s="19"/>
      <c r="BU1096" s="19"/>
      <c r="BV1096" s="19"/>
      <c r="BW1096" s="19"/>
      <c r="BX1096" s="19"/>
      <c r="BY1096" s="19"/>
      <c r="BZ1096" s="19"/>
    </row>
    <row r="1097" spans="58:78">
      <c r="BF1097" s="19"/>
      <c r="BG1097" s="19"/>
      <c r="BH1097" s="19"/>
      <c r="BI1097" s="19"/>
      <c r="BJ1097" s="20"/>
      <c r="BK1097" s="19"/>
      <c r="BL1097" s="19"/>
      <c r="BM1097" s="19"/>
      <c r="BN1097" s="19"/>
      <c r="BO1097" s="19"/>
      <c r="BP1097" s="19"/>
      <c r="BQ1097" s="19"/>
      <c r="BR1097" s="19"/>
      <c r="BS1097" s="19"/>
      <c r="BT1097" s="19"/>
      <c r="BU1097" s="19"/>
      <c r="BV1097" s="19"/>
      <c r="BW1097" s="19"/>
      <c r="BX1097" s="19"/>
      <c r="BY1097" s="19"/>
      <c r="BZ1097" s="19"/>
    </row>
    <row r="1098" spans="58:78">
      <c r="BF1098" s="19"/>
      <c r="BG1098" s="19"/>
      <c r="BH1098" s="19"/>
      <c r="BI1098" s="21"/>
      <c r="BJ1098" s="20"/>
      <c r="BK1098" s="19"/>
      <c r="BL1098" s="19"/>
      <c r="BM1098" s="19"/>
      <c r="BN1098" s="19"/>
      <c r="BO1098" s="19"/>
      <c r="BP1098" s="19"/>
      <c r="BQ1098" s="19"/>
      <c r="BR1098" s="19"/>
      <c r="BS1098" s="19"/>
      <c r="BT1098" s="19"/>
      <c r="BU1098" s="19"/>
      <c r="BV1098" s="19"/>
      <c r="BW1098" s="19"/>
      <c r="BX1098" s="19"/>
      <c r="BY1098" s="19"/>
      <c r="BZ1098" s="19"/>
    </row>
    <row r="1099" spans="58:78">
      <c r="BF1099" s="19"/>
      <c r="BG1099" s="39"/>
      <c r="BH1099" s="39"/>
      <c r="BI1099" s="39"/>
      <c r="BJ1099" s="38" t="s">
        <v>46</v>
      </c>
      <c r="BK1099" s="39"/>
      <c r="BL1099" s="39"/>
      <c r="BM1099" s="39"/>
      <c r="BN1099" s="19"/>
      <c r="BO1099" s="19"/>
      <c r="BP1099" s="19"/>
      <c r="BQ1099" s="19"/>
      <c r="BR1099" s="19"/>
      <c r="BS1099" s="19"/>
      <c r="BT1099" s="19"/>
      <c r="BU1099" s="19"/>
      <c r="BV1099" s="19"/>
      <c r="BW1099" s="19"/>
      <c r="BX1099" s="19"/>
      <c r="BY1099" s="19"/>
      <c r="BZ1099" s="19"/>
    </row>
    <row r="1100" spans="58:78">
      <c r="BF1100" s="40" t="s">
        <v>64</v>
      </c>
      <c r="BG1100" s="39" t="s">
        <v>44</v>
      </c>
      <c r="BH1100" s="38" t="s">
        <v>43</v>
      </c>
      <c r="BI1100" s="38" t="s">
        <v>42</v>
      </c>
      <c r="BJ1100" s="38" t="s">
        <v>41</v>
      </c>
      <c r="BK1100" s="38" t="s">
        <v>40</v>
      </c>
      <c r="BL1100" s="38" t="s">
        <v>39</v>
      </c>
      <c r="BM1100" s="38" t="s">
        <v>38</v>
      </c>
      <c r="BN1100" s="19"/>
      <c r="BO1100" s="19"/>
      <c r="BP1100" s="19"/>
      <c r="BQ1100" s="19"/>
      <c r="BR1100" s="19"/>
      <c r="BS1100" s="19"/>
      <c r="BT1100" s="20"/>
      <c r="BU1100" s="19"/>
      <c r="BV1100" s="19"/>
      <c r="BW1100" s="19"/>
      <c r="BX1100" s="19"/>
      <c r="BY1100" s="19"/>
      <c r="BZ1100" s="19"/>
    </row>
    <row r="1101" spans="58:78">
      <c r="BF1101" s="19"/>
      <c r="BG1101" s="28" t="s">
        <v>30</v>
      </c>
      <c r="BH1101" s="27">
        <v>0.5</v>
      </c>
      <c r="BI1101" s="20">
        <f t="shared" ref="BI1101:BI1110" si="136">+BH1101/1000000</f>
        <v>4.9999999999999998E-7</v>
      </c>
      <c r="BJ1101">
        <v>92.793885070905688</v>
      </c>
      <c r="BK1101" s="25">
        <f>BP1103+((BO1103-BP1103)/(1+POWER((BI1101)/POWER(10,-BQ1103),BR1103)))</f>
        <v>93.265833476476431</v>
      </c>
      <c r="BL1101" s="25">
        <f t="shared" ref="BL1101:BL1110" si="137">BK1101-BJ1101</f>
        <v>0.47194840557074258</v>
      </c>
      <c r="BM1101" s="24">
        <f t="shared" ref="BM1101:BM1110" si="138">BL1101^2</f>
        <v>0.22273529752076612</v>
      </c>
      <c r="BN1101" s="19"/>
      <c r="BO1101" s="19"/>
      <c r="BP1101" s="19"/>
      <c r="BQ1101" s="19"/>
      <c r="BR1101" s="19"/>
      <c r="BS1101" s="19"/>
      <c r="BT1101" s="19"/>
      <c r="BU1101" s="23"/>
      <c r="BV1101" s="23"/>
      <c r="BW1101" s="23"/>
      <c r="BX1101" s="23"/>
      <c r="BY1101" s="23"/>
      <c r="BZ1101" s="23"/>
    </row>
    <row r="1102" spans="58:78">
      <c r="BF1102" s="19"/>
      <c r="BG1102" s="28" t="s">
        <v>30</v>
      </c>
      <c r="BH1102" s="27">
        <v>0.33333333333333331</v>
      </c>
      <c r="BI1102" s="20">
        <f t="shared" si="136"/>
        <v>3.333333333333333E-7</v>
      </c>
      <c r="BJ1102">
        <v>92.86328646300089</v>
      </c>
      <c r="BK1102" s="25">
        <f>BP1103+((BO1103-BP1103)/(1+POWER((BI1102)/POWER(10,-BQ1103),BR1103)))</f>
        <v>93.150657496257296</v>
      </c>
      <c r="BL1102" s="25">
        <f t="shared" si="137"/>
        <v>0.28737103325640589</v>
      </c>
      <c r="BM1102" s="24">
        <f t="shared" si="138"/>
        <v>8.2582110754854346E-2</v>
      </c>
      <c r="BN1102" s="19"/>
      <c r="BO1102" s="20" t="s">
        <v>37</v>
      </c>
      <c r="BP1102" s="20" t="s">
        <v>36</v>
      </c>
      <c r="BQ1102" s="37" t="s">
        <v>35</v>
      </c>
      <c r="BR1102" s="20" t="s">
        <v>34</v>
      </c>
      <c r="BS1102" s="19"/>
      <c r="BT1102" s="19"/>
      <c r="BU1102" s="23"/>
      <c r="BV1102" s="23"/>
      <c r="BW1102" s="23"/>
      <c r="BX1102" s="23"/>
      <c r="BY1102" s="23"/>
      <c r="BZ1102" s="23"/>
    </row>
    <row r="1103" spans="58:78">
      <c r="BF1103" s="19"/>
      <c r="BG1103" s="28" t="s">
        <v>30</v>
      </c>
      <c r="BH1103" s="27">
        <v>0.22222222222222221</v>
      </c>
      <c r="BI1103" s="20">
        <f t="shared" si="136"/>
        <v>2.2222222222222222E-7</v>
      </c>
      <c r="BJ1103">
        <v>92.329053796701757</v>
      </c>
      <c r="BK1103" s="25">
        <f>BP1103+((BO1103-BP1103)/(1+POWER((BI1103)/POWER(10,-BQ1103),BR1103)))</f>
        <v>92.835201489423042</v>
      </c>
      <c r="BL1103" s="25">
        <f t="shared" si="137"/>
        <v>0.50614769272128513</v>
      </c>
      <c r="BM1103" s="24">
        <f t="shared" si="138"/>
        <v>0.25618548684708048</v>
      </c>
      <c r="BN1103" s="19"/>
      <c r="BO1103" s="19">
        <v>0.18074416841096724</v>
      </c>
      <c r="BP1103" s="36">
        <v>93.33171497634585</v>
      </c>
      <c r="BQ1103" s="19">
        <v>7.5629038737895495</v>
      </c>
      <c r="BR1103" s="19">
        <v>2.4963799445674786</v>
      </c>
      <c r="BS1103" s="19"/>
      <c r="BT1103" s="19"/>
      <c r="BU1103" s="23"/>
      <c r="BV1103" s="23"/>
      <c r="BW1103" s="23"/>
      <c r="BX1103" s="23"/>
      <c r="BY1103" s="23"/>
      <c r="BZ1103" s="23"/>
    </row>
    <row r="1104" spans="58:78">
      <c r="BF1104" s="19"/>
      <c r="BG1104" s="28" t="s">
        <v>30</v>
      </c>
      <c r="BH1104" s="27">
        <v>0.14814814814814814</v>
      </c>
      <c r="BI1104" s="20">
        <f t="shared" si="136"/>
        <v>1.4814814814814815E-7</v>
      </c>
      <c r="BJ1104">
        <v>92.209420249841799</v>
      </c>
      <c r="BK1104" s="25">
        <f>BP1103+((BO1103-BP1103)/(1+POWER((BI1104)/POWER(10,-BQ1103),BR1103)))</f>
        <v>91.978129358272369</v>
      </c>
      <c r="BL1104" s="25">
        <f t="shared" si="137"/>
        <v>-0.23129089156942939</v>
      </c>
      <c r="BM1104" s="24">
        <f t="shared" si="138"/>
        <v>5.3495476522981547E-2</v>
      </c>
      <c r="BN1104" s="19"/>
      <c r="BO1104" s="19"/>
      <c r="BP1104" s="19"/>
      <c r="BQ1104" s="19"/>
      <c r="BR1104" s="19"/>
      <c r="BS1104" s="19"/>
      <c r="BT1104" s="19"/>
      <c r="BU1104" s="23"/>
      <c r="BV1104" s="23"/>
      <c r="BW1104" s="23"/>
      <c r="BX1104" s="23"/>
      <c r="BY1104" s="23"/>
      <c r="BZ1104" s="23"/>
    </row>
    <row r="1105" spans="58:78" ht="15.75" thickBot="1">
      <c r="BF1105" s="19"/>
      <c r="BG1105" s="28" t="s">
        <v>30</v>
      </c>
      <c r="BH1105" s="27">
        <v>9.8765432098765427E-2</v>
      </c>
      <c r="BI1105" s="20">
        <f t="shared" si="136"/>
        <v>9.8765432098765421E-8</v>
      </c>
      <c r="BJ1105">
        <v>90.875944376690029</v>
      </c>
      <c r="BK1105" s="25">
        <f>BP1103+((BO1103-BP1103)/(1+POWER((BI1105)/POWER(10,-BQ1103),BR1103)))</f>
        <v>89.699591617317139</v>
      </c>
      <c r="BL1105" s="25">
        <f t="shared" si="137"/>
        <v>-1.1763527593728895</v>
      </c>
      <c r="BM1105" s="24">
        <f t="shared" si="138"/>
        <v>1.3838058144842114</v>
      </c>
      <c r="BN1105" s="19"/>
      <c r="BO1105" s="35" t="s">
        <v>33</v>
      </c>
      <c r="BP1105" s="34">
        <f>SUM(BM1101:BM1110)</f>
        <v>3.2305085684407753</v>
      </c>
      <c r="BQ1105" s="19"/>
      <c r="BR1105" s="19"/>
      <c r="BS1105" s="19"/>
      <c r="BT1105" s="19"/>
      <c r="BU1105" s="23"/>
      <c r="BV1105" s="23"/>
      <c r="BW1105" s="23"/>
      <c r="BX1105" s="23"/>
      <c r="BY1105" s="23"/>
      <c r="BZ1105" s="23"/>
    </row>
    <row r="1106" spans="58:78">
      <c r="BF1106" s="19"/>
      <c r="BG1106" s="28" t="s">
        <v>30</v>
      </c>
      <c r="BH1106" s="27">
        <v>6.5843621399176946E-2</v>
      </c>
      <c r="BI1106" s="20">
        <f t="shared" si="136"/>
        <v>6.5843621399176948E-8</v>
      </c>
      <c r="BJ1106">
        <v>84.169111147862196</v>
      </c>
      <c r="BK1106" s="25">
        <f>BP1103+((BO1103-BP1103)/(1+POWER((BI1106)/POWER(10,-BQ1103),BR1103)))</f>
        <v>83.976402208413248</v>
      </c>
      <c r="BL1106" s="25">
        <f t="shared" si="137"/>
        <v>-0.19270893944894851</v>
      </c>
      <c r="BM1106" s="24">
        <f t="shared" si="138"/>
        <v>3.7136735343538507E-2</v>
      </c>
      <c r="BN1106" s="19"/>
      <c r="BO1106" s="19"/>
      <c r="BP1106" s="19"/>
      <c r="BQ1106" s="19"/>
      <c r="BR1106" s="33" t="s">
        <v>32</v>
      </c>
      <c r="BS1106" s="19"/>
      <c r="BT1106" s="19"/>
      <c r="BU1106" s="23"/>
      <c r="BV1106" s="23"/>
      <c r="BW1106" s="23"/>
      <c r="BX1106" s="23"/>
      <c r="BY1106" s="23"/>
      <c r="BZ1106" s="23"/>
    </row>
    <row r="1107" spans="58:78" ht="15.75" thickBot="1">
      <c r="BF1107" s="19"/>
      <c r="BG1107" s="28" t="s">
        <v>30</v>
      </c>
      <c r="BH1107" s="27">
        <v>4.38957475994513E-2</v>
      </c>
      <c r="BI1107" s="20">
        <f t="shared" si="136"/>
        <v>4.3895747599451298E-8</v>
      </c>
      <c r="BJ1107">
        <v>71.378336601256947</v>
      </c>
      <c r="BK1107" s="25">
        <f>BP1103+((BO1103-BP1103)/(1+POWER((BI1107)/POWER(10,-BQ1103),BR1103)))</f>
        <v>71.440424912418294</v>
      </c>
      <c r="BL1107" s="25">
        <f t="shared" si="137"/>
        <v>6.208831116134661E-2</v>
      </c>
      <c r="BM1107" s="24">
        <f t="shared" si="138"/>
        <v>3.854958382868198E-3</v>
      </c>
      <c r="BN1107" s="19"/>
      <c r="BO1107" s="32" t="s">
        <v>31</v>
      </c>
      <c r="BP1107" s="31">
        <f>POWER(10,-BQ1103)*1000000</f>
        <v>2.7358742143539779E-2</v>
      </c>
      <c r="BQ1107" s="25">
        <f>ROUND(BR1107,2)</f>
        <v>0.03</v>
      </c>
      <c r="BR1107" s="30">
        <f>10^((1/BR1103)*(LOG(((BO1103-BP1103)/(50-BP1103)-1),10)-BR1103*LOG((1/(10^(-BQ1103))),10)))*1000000</f>
        <v>2.8931291123413E-2</v>
      </c>
      <c r="BS1107" s="19"/>
      <c r="BT1107" s="19"/>
      <c r="BU1107" s="23"/>
      <c r="BV1107" s="23"/>
      <c r="BW1107" s="23"/>
      <c r="BX1107" s="23"/>
      <c r="BY1107" s="23"/>
      <c r="BZ1107" s="23"/>
    </row>
    <row r="1108" spans="58:78">
      <c r="BF1108" s="19"/>
      <c r="BG1108" s="28" t="s">
        <v>30</v>
      </c>
      <c r="BH1108" s="27">
        <v>2.9263831732967534E-2</v>
      </c>
      <c r="BI1108" s="20">
        <f t="shared" si="136"/>
        <v>2.9263831732967536E-8</v>
      </c>
      <c r="BJ1108">
        <v>49.854665084496155</v>
      </c>
      <c r="BK1108" s="25">
        <f>BP1103+((BO1103-BP1103)/(1+POWER((BI1108)/POWER(10,-BQ1103),BR1103)))</f>
        <v>50.66047829711966</v>
      </c>
      <c r="BL1108" s="25">
        <f t="shared" si="137"/>
        <v>0.80581321262350514</v>
      </c>
      <c r="BM1108" s="24">
        <f t="shared" si="138"/>
        <v>0.64933493363861428</v>
      </c>
      <c r="BN1108" s="19"/>
      <c r="BO1108" s="29"/>
      <c r="BP1108" s="25"/>
      <c r="BQ1108" s="19"/>
      <c r="BR1108" s="19"/>
      <c r="BS1108" s="19"/>
      <c r="BT1108" s="19"/>
      <c r="BU1108" s="23"/>
      <c r="BV1108" s="23"/>
      <c r="BW1108" s="23"/>
      <c r="BX1108" s="23"/>
      <c r="BY1108" s="23"/>
      <c r="BZ1108" s="23"/>
    </row>
    <row r="1109" spans="58:78">
      <c r="BF1109" s="19"/>
      <c r="BG1109" s="28" t="s">
        <v>30</v>
      </c>
      <c r="BH1109" s="27">
        <v>1.9509221155311691E-2</v>
      </c>
      <c r="BI1109" s="20">
        <f t="shared" si="136"/>
        <v>1.950922115531169E-8</v>
      </c>
      <c r="BJ1109">
        <v>28.90092763650841</v>
      </c>
      <c r="BK1109" s="25">
        <f>BP1103+((BO1103-BP1103)/(1+POWER((BI1109)/POWER(10,-BQ1103),BR1103)))</f>
        <v>28.187689036507479</v>
      </c>
      <c r="BL1109" s="25">
        <f t="shared" si="137"/>
        <v>-0.7132386000009312</v>
      </c>
      <c r="BM1109" s="24">
        <f t="shared" si="138"/>
        <v>0.50870930053128838</v>
      </c>
      <c r="BN1109" s="19"/>
      <c r="BO1109" s="19"/>
      <c r="BP1109" s="19"/>
      <c r="BQ1109" s="19"/>
      <c r="BR1109" s="19"/>
      <c r="BS1109" s="19"/>
      <c r="BT1109" s="19"/>
      <c r="BU1109" s="23"/>
      <c r="BV1109" s="23"/>
      <c r="BW1109" s="23"/>
      <c r="BX1109" s="23"/>
      <c r="BY1109" s="23"/>
      <c r="BZ1109" s="23"/>
    </row>
    <row r="1110" spans="58:78">
      <c r="BF1110" s="19"/>
      <c r="BG1110" s="28" t="s">
        <v>30</v>
      </c>
      <c r="BH1110" s="27">
        <v>0</v>
      </c>
      <c r="BI1110" s="20">
        <f t="shared" si="136"/>
        <v>0</v>
      </c>
      <c r="BJ1110">
        <v>0</v>
      </c>
      <c r="BK1110" s="25">
        <f>BP1103+((BO1103-BP1103)/(1+POWER((BI1110)/POWER(10,-BQ1103),BR1103)))</f>
        <v>0.18074416841096763</v>
      </c>
      <c r="BL1110" s="25">
        <f t="shared" si="137"/>
        <v>0.18074416841096763</v>
      </c>
      <c r="BM1110" s="24">
        <f t="shared" si="138"/>
        <v>3.266845441457223E-2</v>
      </c>
      <c r="BN1110" s="19"/>
      <c r="BO1110" s="19"/>
      <c r="BP1110" s="19"/>
      <c r="BQ1110" s="19"/>
      <c r="BR1110" s="19"/>
      <c r="BS1110" s="19"/>
      <c r="BT1110" s="19"/>
      <c r="BU1110" s="23"/>
      <c r="BV1110" s="23"/>
      <c r="BW1110" s="23"/>
      <c r="BX1110" s="23"/>
      <c r="BY1110" s="23"/>
      <c r="BZ1110" s="23"/>
    </row>
    <row r="1111" spans="58:78">
      <c r="BF1111" s="19"/>
      <c r="BG1111" s="19"/>
      <c r="BH1111" s="19"/>
      <c r="BI1111" s="19"/>
      <c r="BJ1111" s="22"/>
      <c r="BK1111" s="19"/>
      <c r="BL1111" s="19"/>
      <c r="BM1111" s="19"/>
      <c r="BN1111" s="19"/>
      <c r="BO1111" s="19"/>
      <c r="BP1111" s="19"/>
      <c r="BQ1111" s="19"/>
      <c r="BR1111" s="19"/>
      <c r="BS1111" s="19"/>
      <c r="BT1111" s="19"/>
      <c r="BU1111" s="19"/>
      <c r="BV1111" s="19"/>
      <c r="BW1111" s="19"/>
      <c r="BX1111" s="19"/>
      <c r="BY1111" s="19"/>
      <c r="BZ1111" s="19"/>
    </row>
    <row r="1112" spans="58:78">
      <c r="BF1112" s="19"/>
      <c r="BG1112" s="19"/>
      <c r="BH1112" s="19"/>
      <c r="BI1112" s="19"/>
      <c r="BJ1112" s="20"/>
      <c r="BK1112" s="19"/>
      <c r="BL1112" s="19"/>
      <c r="BM1112" s="19"/>
      <c r="BN1112" s="19"/>
      <c r="BO1112" s="19"/>
      <c r="BP1112" s="19"/>
      <c r="BQ1112" s="19"/>
      <c r="BR1112" s="19"/>
      <c r="BS1112" s="19"/>
      <c r="BT1112" s="19"/>
      <c r="BU1112" s="19"/>
      <c r="BV1112" s="19"/>
      <c r="BW1112" s="19"/>
      <c r="BX1112" s="19"/>
      <c r="BY1112" s="19"/>
      <c r="BZ1112" s="19"/>
    </row>
    <row r="1113" spans="58:78">
      <c r="BF1113" s="19"/>
      <c r="BG1113" s="19"/>
      <c r="BH1113" s="19"/>
      <c r="BI1113" s="19"/>
      <c r="BJ1113" s="20"/>
      <c r="BK1113" s="19"/>
      <c r="BL1113" s="19"/>
      <c r="BM1113" s="19"/>
      <c r="BN1113" s="19"/>
      <c r="BO1113" s="19"/>
      <c r="BP1113" s="19"/>
      <c r="BQ1113" s="19"/>
      <c r="BR1113" s="19"/>
      <c r="BS1113" s="19"/>
      <c r="BT1113" s="19"/>
      <c r="BU1113" s="19"/>
      <c r="BV1113" s="19"/>
      <c r="BW1113" s="19"/>
      <c r="BX1113" s="19"/>
      <c r="BY1113" s="19"/>
      <c r="BZ1113" s="19"/>
    </row>
    <row r="1114" spans="58:78">
      <c r="BF1114" s="19"/>
      <c r="BG1114" s="19"/>
      <c r="BH1114" s="19"/>
      <c r="BI1114" s="19"/>
      <c r="BJ1114" s="20"/>
      <c r="BK1114" s="19"/>
      <c r="BL1114" s="19"/>
      <c r="BM1114" s="19"/>
      <c r="BN1114" s="19"/>
      <c r="BO1114" s="19"/>
      <c r="BP1114" s="19"/>
      <c r="BQ1114" s="19"/>
      <c r="BR1114" s="19"/>
      <c r="BS1114" s="19"/>
      <c r="BT1114" s="19"/>
      <c r="BU1114" s="19"/>
      <c r="BV1114" s="19"/>
      <c r="BW1114" s="19"/>
      <c r="BX1114" s="19"/>
      <c r="BY1114" s="19"/>
      <c r="BZ1114" s="19"/>
    </row>
    <row r="1115" spans="58:78">
      <c r="BF1115" s="19"/>
      <c r="BG1115" s="19"/>
      <c r="BH1115" s="19"/>
      <c r="BI1115" s="19"/>
      <c r="BJ1115" s="20"/>
      <c r="BK1115" s="19"/>
      <c r="BL1115" s="19"/>
      <c r="BM1115" s="19"/>
      <c r="BN1115" s="19"/>
      <c r="BO1115" s="19"/>
      <c r="BP1115" s="19"/>
      <c r="BQ1115" s="19"/>
      <c r="BR1115" s="19"/>
      <c r="BS1115" s="19"/>
      <c r="BT1115" s="19"/>
      <c r="BU1115" s="19"/>
      <c r="BV1115" s="19"/>
      <c r="BW1115" s="19"/>
      <c r="BX1115" s="19"/>
      <c r="BY1115" s="19"/>
      <c r="BZ1115" s="19"/>
    </row>
    <row r="1116" spans="58:78">
      <c r="BF1116" s="19"/>
      <c r="BG1116" s="19"/>
      <c r="BH1116" s="19"/>
      <c r="BI1116" s="21"/>
      <c r="BJ1116" s="20"/>
      <c r="BK1116" s="19"/>
      <c r="BL1116" s="19"/>
      <c r="BM1116" s="19"/>
      <c r="BN1116" s="19"/>
      <c r="BO1116" s="19"/>
      <c r="BP1116" s="19"/>
      <c r="BQ1116" s="19"/>
      <c r="BR1116" s="19"/>
      <c r="BS1116" s="19"/>
      <c r="BT1116" s="19"/>
      <c r="BU1116" s="19"/>
      <c r="BV1116" s="19"/>
      <c r="BW1116" s="19"/>
      <c r="BX1116" s="19"/>
      <c r="BY1116" s="19"/>
      <c r="BZ1116" s="19"/>
    </row>
    <row r="1117" spans="58:78">
      <c r="BF1117" s="19"/>
      <c r="BG1117" s="39"/>
      <c r="BH1117" s="39"/>
      <c r="BI1117" s="39"/>
      <c r="BJ1117" s="38" t="s">
        <v>46</v>
      </c>
      <c r="BK1117" s="39"/>
      <c r="BL1117" s="39"/>
      <c r="BM1117" s="39"/>
      <c r="BN1117" s="19"/>
      <c r="BO1117" s="19"/>
      <c r="BP1117" s="19"/>
      <c r="BQ1117" s="19"/>
      <c r="BR1117" s="19"/>
      <c r="BS1117" s="19"/>
      <c r="BT1117" s="19"/>
      <c r="BU1117" s="19"/>
      <c r="BV1117" s="19"/>
      <c r="BW1117" s="19"/>
      <c r="BX1117" s="19"/>
      <c r="BY1117" s="19"/>
      <c r="BZ1117" s="19"/>
    </row>
    <row r="1118" spans="58:78">
      <c r="BF1118" s="40" t="s">
        <v>47</v>
      </c>
      <c r="BG1118" s="39" t="s">
        <v>44</v>
      </c>
      <c r="BH1118" s="38" t="s">
        <v>43</v>
      </c>
      <c r="BI1118" s="38" t="s">
        <v>42</v>
      </c>
      <c r="BJ1118" s="38" t="s">
        <v>41</v>
      </c>
      <c r="BK1118" s="38" t="s">
        <v>40</v>
      </c>
      <c r="BL1118" s="38" t="s">
        <v>39</v>
      </c>
      <c r="BM1118" s="38" t="s">
        <v>38</v>
      </c>
      <c r="BN1118" s="19"/>
      <c r="BO1118" s="19"/>
      <c r="BP1118" s="19"/>
      <c r="BQ1118" s="19"/>
      <c r="BR1118" s="19"/>
      <c r="BS1118" s="19"/>
      <c r="BT1118" s="20"/>
      <c r="BU1118" s="19"/>
      <c r="BV1118" s="19"/>
      <c r="BW1118" s="19"/>
      <c r="BX1118" s="19"/>
      <c r="BY1118" s="19"/>
      <c r="BZ1118" s="19"/>
    </row>
    <row r="1119" spans="58:78">
      <c r="BF1119" s="19"/>
      <c r="BG1119" s="28" t="s">
        <v>30</v>
      </c>
      <c r="BH1119" s="27">
        <v>0.5</v>
      </c>
      <c r="BI1119" s="20">
        <f t="shared" ref="BI1119:BI1128" si="139">+BH1119/1000000</f>
        <v>4.9999999999999998E-7</v>
      </c>
      <c r="BJ1119">
        <v>95.420879235353311</v>
      </c>
      <c r="BK1119" s="25">
        <f>BP1121+((BO1121-BP1121)/(1+POWER((BI1119)/POWER(10,-BQ1121),BR1121)))</f>
        <v>94.839415943740505</v>
      </c>
      <c r="BL1119" s="25">
        <f t="shared" ref="BL1119:BL1128" si="140">BK1119-BJ1119</f>
        <v>-0.58146329161280619</v>
      </c>
      <c r="BM1119" s="24">
        <f t="shared" ref="BM1119:BM1128" si="141">BL1119^2</f>
        <v>0.33809955949319931</v>
      </c>
      <c r="BN1119" s="19"/>
      <c r="BO1119" s="19"/>
      <c r="BP1119" s="19"/>
      <c r="BQ1119" s="19"/>
      <c r="BR1119" s="19"/>
      <c r="BS1119" s="19"/>
      <c r="BT1119" s="19"/>
      <c r="BU1119" s="23"/>
      <c r="BV1119" s="23"/>
      <c r="BW1119" s="23"/>
      <c r="BX1119" s="23"/>
      <c r="BY1119" s="23"/>
      <c r="BZ1119" s="23"/>
    </row>
    <row r="1120" spans="58:78">
      <c r="BF1120" s="19"/>
      <c r="BG1120" s="28" t="s">
        <v>30</v>
      </c>
      <c r="BH1120" s="27">
        <v>0.33333333333333331</v>
      </c>
      <c r="BI1120" s="20">
        <f t="shared" si="139"/>
        <v>3.333333333333333E-7</v>
      </c>
      <c r="BJ1120">
        <v>94.334171417094808</v>
      </c>
      <c r="BK1120" s="25">
        <f>BP1121+((BO1121-BP1121)/(1+POWER((BI1120)/POWER(10,-BQ1121),BR1121)))</f>
        <v>94.776873034750579</v>
      </c>
      <c r="BL1120" s="25">
        <f t="shared" si="140"/>
        <v>0.44270161765577143</v>
      </c>
      <c r="BM1120" s="24">
        <f t="shared" si="141"/>
        <v>0.19598472227503683</v>
      </c>
      <c r="BN1120" s="19"/>
      <c r="BO1120" s="20" t="s">
        <v>37</v>
      </c>
      <c r="BP1120" s="20" t="s">
        <v>36</v>
      </c>
      <c r="BQ1120" s="37" t="s">
        <v>35</v>
      </c>
      <c r="BR1120" s="20" t="s">
        <v>34</v>
      </c>
      <c r="BS1120" s="19"/>
      <c r="BT1120" s="19"/>
      <c r="BU1120" s="23"/>
      <c r="BV1120" s="23"/>
      <c r="BW1120" s="23"/>
      <c r="BX1120" s="23"/>
      <c r="BY1120" s="23"/>
      <c r="BZ1120" s="23"/>
    </row>
    <row r="1121" spans="58:78">
      <c r="BF1121" s="19"/>
      <c r="BG1121" s="28" t="s">
        <v>30</v>
      </c>
      <c r="BH1121" s="27">
        <v>0.22222222222222221</v>
      </c>
      <c r="BI1121" s="20">
        <f t="shared" si="139"/>
        <v>2.2222222222222222E-7</v>
      </c>
      <c r="BJ1121">
        <v>94.388138182275995</v>
      </c>
      <c r="BK1121" s="25">
        <f>BP1121+((BO1121-BP1121)/(1+POWER((BI1121)/POWER(10,-BQ1121),BR1121)))</f>
        <v>94.58872633235805</v>
      </c>
      <c r="BL1121" s="25">
        <f t="shared" si="140"/>
        <v>0.20058815008205499</v>
      </c>
      <c r="BM1121" s="24">
        <f t="shared" si="141"/>
        <v>4.0235605953341018E-2</v>
      </c>
      <c r="BN1121" s="19"/>
      <c r="BO1121" s="19">
        <v>0</v>
      </c>
      <c r="BP1121" s="36">
        <v>94.870465923343147</v>
      </c>
      <c r="BQ1121" s="19">
        <v>7.5809178002302495</v>
      </c>
      <c r="BR1121" s="19">
        <v>2.7228383137325771</v>
      </c>
      <c r="BS1121" s="19"/>
      <c r="BT1121" s="19"/>
      <c r="BU1121" s="23"/>
      <c r="BV1121" s="23"/>
      <c r="BW1121" s="23"/>
      <c r="BX1121" s="23"/>
      <c r="BY1121" s="23"/>
      <c r="BZ1121" s="23"/>
    </row>
    <row r="1122" spans="58:78">
      <c r="BF1122" s="19"/>
      <c r="BG1122" s="28" t="s">
        <v>30</v>
      </c>
      <c r="BH1122" s="27">
        <v>0.14814814814814814</v>
      </c>
      <c r="BI1122" s="20">
        <f t="shared" si="139"/>
        <v>1.4814814814814815E-7</v>
      </c>
      <c r="BJ1122">
        <v>94.371204480089617</v>
      </c>
      <c r="BK1122" s="25">
        <f>BP1121+((BO1121-BP1121)/(1+POWER((BI1122)/POWER(10,-BQ1121),BR1121)))</f>
        <v>94.025725605627585</v>
      </c>
      <c r="BL1122" s="25">
        <f t="shared" si="140"/>
        <v>-0.34547887446203163</v>
      </c>
      <c r="BM1122" s="24">
        <f t="shared" si="141"/>
        <v>0.11935565269955221</v>
      </c>
      <c r="BN1122" s="19"/>
      <c r="BO1122" s="19"/>
      <c r="BP1122" s="19"/>
      <c r="BQ1122" s="19"/>
      <c r="BR1122" s="19"/>
      <c r="BS1122" s="19"/>
      <c r="BT1122" s="19"/>
      <c r="BU1122" s="23"/>
      <c r="BV1122" s="23"/>
      <c r="BW1122" s="23"/>
      <c r="BX1122" s="23"/>
      <c r="BY1122" s="23"/>
      <c r="BZ1122" s="23"/>
    </row>
    <row r="1123" spans="58:78" ht="15.75" thickBot="1">
      <c r="BF1123" s="19"/>
      <c r="BG1123" s="28" t="s">
        <v>30</v>
      </c>
      <c r="BH1123" s="27">
        <v>9.8765432098765427E-2</v>
      </c>
      <c r="BI1123" s="20">
        <f t="shared" si="139"/>
        <v>9.8765432098765421E-8</v>
      </c>
      <c r="BJ1123">
        <v>93.263973096909595</v>
      </c>
      <c r="BK1123" s="25">
        <f>BP1121+((BO1121-BP1121)/(1+POWER((BI1123)/POWER(10,-BQ1121),BR1121)))</f>
        <v>92.367450574367439</v>
      </c>
      <c r="BL1123" s="25">
        <f t="shared" si="140"/>
        <v>-0.89652252254215625</v>
      </c>
      <c r="BM1123" s="24">
        <f t="shared" si="141"/>
        <v>0.80375263342535108</v>
      </c>
      <c r="BN1123" s="19"/>
      <c r="BO1123" s="35" t="s">
        <v>33</v>
      </c>
      <c r="BP1123" s="34">
        <f>SUM(BM1119:BM1128)</f>
        <v>7.1323897006299868</v>
      </c>
      <c r="BQ1123" s="19"/>
      <c r="BR1123" s="19"/>
      <c r="BS1123" s="19"/>
      <c r="BT1123" s="19"/>
      <c r="BU1123" s="23"/>
      <c r="BV1123" s="23"/>
      <c r="BW1123" s="23"/>
      <c r="BX1123" s="23"/>
      <c r="BY1123" s="23"/>
      <c r="BZ1123" s="23"/>
    </row>
    <row r="1124" spans="58:78">
      <c r="BF1124" s="19"/>
      <c r="BG1124" s="28" t="s">
        <v>30</v>
      </c>
      <c r="BH1124" s="27">
        <v>6.5843621399176946E-2</v>
      </c>
      <c r="BI1124" s="20">
        <f t="shared" si="139"/>
        <v>6.5843621399176948E-8</v>
      </c>
      <c r="BJ1124">
        <v>86.387245156293773</v>
      </c>
      <c r="BK1124" s="25">
        <f>BP1121+((BO1121-BP1121)/(1+POWER((BI1124)/POWER(10,-BQ1121),BR1121)))</f>
        <v>87.702063246482879</v>
      </c>
      <c r="BL1124" s="25">
        <f t="shared" si="140"/>
        <v>1.3148180901891067</v>
      </c>
      <c r="BM1124" s="24">
        <f t="shared" si="141"/>
        <v>1.7287466102885298</v>
      </c>
      <c r="BN1124" s="19"/>
      <c r="BO1124" s="19"/>
      <c r="BP1124" s="19"/>
      <c r="BQ1124" s="19"/>
      <c r="BR1124" s="33" t="s">
        <v>32</v>
      </c>
      <c r="BS1124" s="19"/>
      <c r="BT1124" s="19"/>
      <c r="BU1124" s="23"/>
      <c r="BV1124" s="23"/>
      <c r="BW1124" s="23"/>
      <c r="BX1124" s="23"/>
      <c r="BY1124" s="23"/>
      <c r="BZ1124" s="23"/>
    </row>
    <row r="1125" spans="58:78" ht="15.75" thickBot="1">
      <c r="BF1125" s="19"/>
      <c r="BG1125" s="28" t="s">
        <v>30</v>
      </c>
      <c r="BH1125" s="27">
        <v>4.38957475994513E-2</v>
      </c>
      <c r="BI1125" s="20">
        <f t="shared" si="139"/>
        <v>4.3895747599451298E-8</v>
      </c>
      <c r="BJ1125">
        <v>75.441304397515722</v>
      </c>
      <c r="BK1125" s="25">
        <f>BP1121+((BO1121-BP1121)/(1+POWER((BI1125)/POWER(10,-BQ1121),BR1121)))</f>
        <v>76.10727207560258</v>
      </c>
      <c r="BL1125" s="25">
        <f t="shared" si="140"/>
        <v>0.66596767808685797</v>
      </c>
      <c r="BM1125" s="24">
        <f t="shared" si="141"/>
        <v>0.44351294825640086</v>
      </c>
      <c r="BN1125" s="19"/>
      <c r="BO1125" s="32" t="s">
        <v>31</v>
      </c>
      <c r="BP1125" s="31">
        <f>POWER(10,-BQ1121)*1000000</f>
        <v>2.6247152813911625E-2</v>
      </c>
      <c r="BQ1125" s="25">
        <f>ROUND(BR1125,2)</f>
        <v>0.03</v>
      </c>
      <c r="BR1125" s="30">
        <f>10^((1/BR1121)*(LOG(((BO1121-BP1121)/(50-BP1121)-1),10)-BR1121*LOG((1/(10^(-BQ1121))),10)))*1000000</f>
        <v>2.7311594818074304E-2</v>
      </c>
      <c r="BS1125" s="19"/>
      <c r="BT1125" s="19"/>
      <c r="BU1125" s="23"/>
      <c r="BV1125" s="23"/>
      <c r="BW1125" s="23"/>
      <c r="BX1125" s="23"/>
      <c r="BY1125" s="23"/>
      <c r="BZ1125" s="23"/>
    </row>
    <row r="1126" spans="58:78">
      <c r="BF1126" s="19"/>
      <c r="BG1126" s="28" t="s">
        <v>30</v>
      </c>
      <c r="BH1126" s="27">
        <v>2.9263831732967534E-2</v>
      </c>
      <c r="BI1126" s="20">
        <f t="shared" si="139"/>
        <v>2.9263831732967536E-8</v>
      </c>
      <c r="BJ1126">
        <v>55.982423676421803</v>
      </c>
      <c r="BK1126" s="25">
        <f>BP1121+((BO1121-BP1121)/(1+POWER((BI1126)/POWER(10,-BQ1121),BR1121)))</f>
        <v>54.410187924902438</v>
      </c>
      <c r="BL1126" s="25">
        <f t="shared" si="140"/>
        <v>-1.572235751519365</v>
      </c>
      <c r="BM1126" s="24">
        <f t="shared" si="141"/>
        <v>2.4719252583556623</v>
      </c>
      <c r="BN1126" s="19"/>
      <c r="BO1126" s="29"/>
      <c r="BP1126" s="25"/>
      <c r="BQ1126" s="19"/>
      <c r="BR1126" s="19"/>
      <c r="BS1126" s="19"/>
      <c r="BT1126" s="19"/>
      <c r="BU1126" s="23"/>
      <c r="BV1126" s="23"/>
      <c r="BW1126" s="23"/>
      <c r="BX1126" s="23"/>
      <c r="BY1126" s="23"/>
      <c r="BZ1126" s="23"/>
    </row>
    <row r="1127" spans="58:78">
      <c r="BF1127" s="19"/>
      <c r="BG1127" s="28" t="s">
        <v>30</v>
      </c>
      <c r="BH1127" s="27">
        <v>1.9509221155311691E-2</v>
      </c>
      <c r="BI1127" s="20">
        <f t="shared" si="139"/>
        <v>1.950922115531169E-8</v>
      </c>
      <c r="BJ1127">
        <v>28.259130862014526</v>
      </c>
      <c r="BK1127" s="25">
        <f>BP1121+((BO1121-BP1121)/(1+POWER((BI1127)/POWER(10,-BQ1121),BR1121)))</f>
        <v>29.254508533997836</v>
      </c>
      <c r="BL1127" s="25">
        <f t="shared" si="140"/>
        <v>0.9953776719833094</v>
      </c>
      <c r="BM1127" s="24">
        <f t="shared" si="141"/>
        <v>0.99077670988291267</v>
      </c>
      <c r="BN1127" s="19"/>
      <c r="BO1127" s="19"/>
      <c r="BP1127" s="19"/>
      <c r="BQ1127" s="19"/>
      <c r="BR1127" s="19"/>
      <c r="BS1127" s="19"/>
      <c r="BT1127" s="19"/>
      <c r="BU1127" s="23"/>
      <c r="BV1127" s="23"/>
      <c r="BW1127" s="23"/>
      <c r="BX1127" s="23"/>
      <c r="BY1127" s="23"/>
      <c r="BZ1127" s="23"/>
    </row>
    <row r="1128" spans="58:78">
      <c r="BF1128" s="19"/>
      <c r="BG1128" s="28" t="s">
        <v>30</v>
      </c>
      <c r="BH1128" s="27">
        <v>0</v>
      </c>
      <c r="BI1128" s="20">
        <f t="shared" si="139"/>
        <v>0</v>
      </c>
      <c r="BJ1128">
        <v>0</v>
      </c>
      <c r="BK1128" s="25">
        <f>BP1121+((BO1121-BP1121)/(1+POWER((BI1128)/POWER(10,-BQ1121),BR1121)))</f>
        <v>0</v>
      </c>
      <c r="BL1128" s="25">
        <f t="shared" si="140"/>
        <v>0</v>
      </c>
      <c r="BM1128" s="24">
        <f t="shared" si="141"/>
        <v>0</v>
      </c>
      <c r="BN1128" s="19"/>
      <c r="BO1128" s="19"/>
      <c r="BP1128" s="19"/>
      <c r="BQ1128" s="19"/>
      <c r="BR1128" s="19"/>
      <c r="BS1128" s="19"/>
      <c r="BT1128" s="19"/>
      <c r="BU1128" s="23"/>
      <c r="BV1128" s="23"/>
      <c r="BW1128" s="23"/>
      <c r="BX1128" s="23"/>
      <c r="BY1128" s="23"/>
      <c r="BZ1128" s="23"/>
    </row>
    <row r="1129" spans="58:78">
      <c r="BF1129" s="19"/>
      <c r="BG1129" s="19"/>
      <c r="BH1129" s="19"/>
      <c r="BI1129" s="19"/>
      <c r="BJ1129" s="22"/>
      <c r="BK1129" s="19"/>
      <c r="BL1129" s="19"/>
      <c r="BM1129" s="19"/>
      <c r="BN1129" s="19"/>
      <c r="BO1129" s="19"/>
      <c r="BP1129" s="19"/>
      <c r="BQ1129" s="19"/>
      <c r="BR1129" s="19"/>
      <c r="BS1129" s="19"/>
      <c r="BT1129" s="19"/>
      <c r="BU1129" s="19"/>
      <c r="BV1129" s="19"/>
      <c r="BW1129" s="19"/>
      <c r="BX1129" s="19"/>
      <c r="BY1129" s="19"/>
      <c r="BZ1129" s="19"/>
    </row>
    <row r="1130" spans="58:78">
      <c r="BF1130" s="19"/>
      <c r="BG1130" s="19"/>
      <c r="BH1130" s="19"/>
      <c r="BI1130" s="19"/>
      <c r="BJ1130" s="20"/>
      <c r="BK1130" s="19"/>
      <c r="BL1130" s="19"/>
      <c r="BM1130" s="19"/>
      <c r="BN1130" s="19"/>
      <c r="BO1130" s="19"/>
      <c r="BP1130" s="19"/>
      <c r="BQ1130" s="19"/>
      <c r="BR1130" s="19"/>
      <c r="BS1130" s="19"/>
      <c r="BT1130" s="19"/>
      <c r="BU1130" s="19"/>
      <c r="BV1130" s="19"/>
      <c r="BW1130" s="19"/>
      <c r="BX1130" s="19"/>
      <c r="BY1130" s="19"/>
      <c r="BZ1130" s="19"/>
    </row>
    <row r="1131" spans="58:78">
      <c r="BF1131" s="19"/>
      <c r="BG1131" s="19"/>
      <c r="BH1131" s="19"/>
      <c r="BI1131" s="19"/>
      <c r="BJ1131" s="20"/>
      <c r="BK1131" s="19"/>
      <c r="BL1131" s="19"/>
      <c r="BM1131" s="19"/>
      <c r="BN1131" s="19"/>
      <c r="BO1131" s="19"/>
      <c r="BP1131" s="19"/>
      <c r="BQ1131" s="19"/>
      <c r="BR1131" s="19"/>
      <c r="BS1131" s="19"/>
      <c r="BT1131" s="19"/>
      <c r="BU1131" s="19"/>
      <c r="BV1131" s="19"/>
      <c r="BW1131" s="19"/>
      <c r="BX1131" s="19"/>
      <c r="BY1131" s="19"/>
      <c r="BZ1131" s="19"/>
    </row>
    <row r="1132" spans="58:78">
      <c r="BF1132" s="19"/>
      <c r="BG1132" s="19"/>
      <c r="BH1132" s="19"/>
      <c r="BI1132" s="19"/>
      <c r="BJ1132" s="20"/>
      <c r="BK1132" s="19"/>
      <c r="BL1132" s="19"/>
      <c r="BM1132" s="19"/>
      <c r="BN1132" s="19"/>
      <c r="BO1132" s="19"/>
      <c r="BP1132" s="19"/>
      <c r="BQ1132" s="19"/>
      <c r="BR1132" s="19"/>
      <c r="BS1132" s="19"/>
      <c r="BT1132" s="19"/>
      <c r="BU1132" s="19"/>
      <c r="BV1132" s="19"/>
      <c r="BW1132" s="19"/>
      <c r="BX1132" s="19"/>
      <c r="BY1132" s="19"/>
      <c r="BZ1132" s="19"/>
    </row>
    <row r="1133" spans="58:78">
      <c r="BF1133" s="19"/>
      <c r="BG1133" s="19"/>
      <c r="BH1133" s="19"/>
      <c r="BI1133" s="19"/>
      <c r="BJ1133" s="20"/>
      <c r="BK1133" s="19"/>
      <c r="BL1133" s="19"/>
      <c r="BM1133" s="19"/>
      <c r="BN1133" s="19"/>
      <c r="BO1133" s="19"/>
      <c r="BP1133" s="19"/>
      <c r="BQ1133" s="19"/>
      <c r="BR1133" s="19"/>
      <c r="BS1133" s="19"/>
      <c r="BT1133" s="19"/>
      <c r="BU1133" s="19"/>
      <c r="BV1133" s="19"/>
      <c r="BW1133" s="19"/>
      <c r="BX1133" s="19"/>
      <c r="BY1133" s="19"/>
      <c r="BZ1133" s="19"/>
    </row>
    <row r="1134" spans="58:78">
      <c r="BF1134" s="19"/>
      <c r="BG1134" s="19"/>
      <c r="BH1134" s="19"/>
      <c r="BI1134" s="21"/>
      <c r="BJ1134" s="20"/>
      <c r="BK1134" s="19"/>
      <c r="BL1134" s="19"/>
      <c r="BM1134" s="19"/>
      <c r="BN1134" s="19"/>
      <c r="BO1134" s="19"/>
      <c r="BP1134" s="19"/>
      <c r="BQ1134" s="19"/>
      <c r="BR1134" s="19"/>
      <c r="BS1134" s="19"/>
      <c r="BT1134" s="19"/>
      <c r="BU1134" s="19"/>
      <c r="BV1134" s="19"/>
      <c r="BW1134" s="19"/>
      <c r="BX1134" s="19"/>
      <c r="BY1134" s="19"/>
      <c r="BZ1134" s="19"/>
    </row>
    <row r="1135" spans="58:78">
      <c r="BF1135" s="19"/>
      <c r="BG1135" s="39"/>
      <c r="BH1135" s="39"/>
      <c r="BI1135" s="39"/>
      <c r="BJ1135" s="38" t="s">
        <v>46</v>
      </c>
      <c r="BK1135" s="39"/>
      <c r="BL1135" s="39"/>
      <c r="BM1135" s="39"/>
      <c r="BN1135" s="19"/>
      <c r="BO1135" s="19"/>
      <c r="BP1135" s="19"/>
      <c r="BQ1135" s="19"/>
      <c r="BR1135" s="19"/>
      <c r="BS1135" s="19"/>
      <c r="BT1135" s="19"/>
      <c r="BU1135" s="19"/>
      <c r="BV1135" s="19"/>
      <c r="BW1135" s="19"/>
      <c r="BX1135" s="19"/>
      <c r="BY1135" s="19"/>
      <c r="BZ1135" s="19"/>
    </row>
    <row r="1136" spans="58:78">
      <c r="BF1136" s="40" t="s">
        <v>45</v>
      </c>
      <c r="BG1136" s="39" t="s">
        <v>44</v>
      </c>
      <c r="BH1136" s="38" t="s">
        <v>43</v>
      </c>
      <c r="BI1136" s="38" t="s">
        <v>42</v>
      </c>
      <c r="BJ1136" s="38" t="s">
        <v>41</v>
      </c>
      <c r="BK1136" s="38" t="s">
        <v>40</v>
      </c>
      <c r="BL1136" s="38" t="s">
        <v>39</v>
      </c>
      <c r="BM1136" s="38" t="s">
        <v>38</v>
      </c>
      <c r="BN1136" s="19"/>
      <c r="BO1136" s="19"/>
      <c r="BP1136" s="19"/>
      <c r="BQ1136" s="19"/>
      <c r="BR1136" s="19"/>
      <c r="BS1136" s="19"/>
      <c r="BT1136" s="20"/>
      <c r="BU1136" s="19"/>
      <c r="BV1136" s="19"/>
      <c r="BW1136" s="19"/>
      <c r="BX1136" s="19"/>
      <c r="BY1136" s="19"/>
      <c r="BZ1136" s="19"/>
    </row>
    <row r="1137" spans="58:78">
      <c r="BF1137" s="19"/>
      <c r="BG1137" s="28" t="s">
        <v>30</v>
      </c>
      <c r="BH1137" s="27">
        <v>0.5</v>
      </c>
      <c r="BI1137" s="20">
        <f t="shared" ref="BI1137:BI1146" si="142">+BH1137/1000000</f>
        <v>4.9999999999999998E-7</v>
      </c>
      <c r="BJ1137">
        <v>94.032749548856799</v>
      </c>
      <c r="BK1137" s="25">
        <f>BP1139+((BO1139-BP1139)/(1+POWER((BI1137)/POWER(10,-BQ1139),BR1139)))</f>
        <v>94.627125084321818</v>
      </c>
      <c r="BL1137" s="25">
        <f t="shared" ref="BL1137:BL1146" si="143">BK1137-BJ1137</f>
        <v>0.59437553546501931</v>
      </c>
      <c r="BM1137" s="24">
        <f t="shared" ref="BM1137:BM1146" si="144">BL1137^2</f>
        <v>0.35328227715932842</v>
      </c>
      <c r="BN1137" s="19"/>
      <c r="BO1137" s="19"/>
      <c r="BP1137" s="19"/>
      <c r="BQ1137" s="19"/>
      <c r="BR1137" s="19"/>
      <c r="BS1137" s="19"/>
      <c r="BT1137" s="19"/>
      <c r="BU1137" s="23"/>
      <c r="BV1137" s="23"/>
      <c r="BW1137" s="23"/>
      <c r="BX1137" s="23"/>
      <c r="BY1137" s="23"/>
      <c r="BZ1137" s="23"/>
    </row>
    <row r="1138" spans="58:78">
      <c r="BF1138" s="19"/>
      <c r="BG1138" s="28" t="s">
        <v>30</v>
      </c>
      <c r="BH1138" s="27">
        <v>0.33333333333333331</v>
      </c>
      <c r="BI1138" s="20">
        <f t="shared" si="142"/>
        <v>3.333333333333333E-7</v>
      </c>
      <c r="BJ1138">
        <v>93.632006331338388</v>
      </c>
      <c r="BK1138" s="25">
        <f>BP1139+((BO1139-BP1139)/(1+POWER((BI1138)/POWER(10,-BQ1139),BR1139)))</f>
        <v>94.120467077978859</v>
      </c>
      <c r="BL1138" s="25">
        <f t="shared" si="143"/>
        <v>0.48846074664047023</v>
      </c>
      <c r="BM1138" s="24">
        <f t="shared" si="144"/>
        <v>0.23859390100856565</v>
      </c>
      <c r="BN1138" s="19"/>
      <c r="BO1138" s="20" t="s">
        <v>37</v>
      </c>
      <c r="BP1138" s="20" t="s">
        <v>36</v>
      </c>
      <c r="BQ1138" s="37" t="s">
        <v>35</v>
      </c>
      <c r="BR1138" s="20" t="s">
        <v>34</v>
      </c>
      <c r="BS1138" s="19"/>
      <c r="BT1138" s="19"/>
      <c r="BU1138" s="23"/>
      <c r="BV1138" s="23"/>
      <c r="BW1138" s="23"/>
      <c r="BX1138" s="23"/>
      <c r="BY1138" s="23"/>
      <c r="BZ1138" s="23"/>
    </row>
    <row r="1139" spans="58:78">
      <c r="BF1139" s="19"/>
      <c r="BG1139" s="28" t="s">
        <v>30</v>
      </c>
      <c r="BH1139" s="27">
        <v>0.22222222222222221</v>
      </c>
      <c r="BI1139" s="20">
        <f t="shared" si="142"/>
        <v>2.2222222222222222E-7</v>
      </c>
      <c r="BJ1139">
        <v>92.551617838590545</v>
      </c>
      <c r="BK1139" s="25">
        <f>BP1139+((BO1139-BP1139)/(1+POWER((BI1139)/POWER(10,-BQ1139),BR1139)))</f>
        <v>93.134169355951542</v>
      </c>
      <c r="BL1139" s="25">
        <f t="shared" si="143"/>
        <v>0.5825515173609972</v>
      </c>
      <c r="BM1139" s="24">
        <f t="shared" si="144"/>
        <v>0.33936627037960021</v>
      </c>
      <c r="BN1139" s="19"/>
      <c r="BO1139" s="19">
        <v>0.32859234533228104</v>
      </c>
      <c r="BP1139" s="36">
        <v>95.15087735771472</v>
      </c>
      <c r="BQ1139" s="19">
        <v>7.6417470098383573</v>
      </c>
      <c r="BR1139" s="19">
        <v>1.6822185370683869</v>
      </c>
      <c r="BS1139" s="19"/>
      <c r="BT1139" s="19"/>
      <c r="BU1139" s="23"/>
      <c r="BV1139" s="23"/>
      <c r="BW1139" s="23"/>
      <c r="BX1139" s="23"/>
      <c r="BY1139" s="23"/>
      <c r="BZ1139" s="23"/>
    </row>
    <row r="1140" spans="58:78">
      <c r="BF1140" s="19"/>
      <c r="BG1140" s="28" t="s">
        <v>30</v>
      </c>
      <c r="BH1140" s="27">
        <v>0.14814814814814814</v>
      </c>
      <c r="BI1140" s="20">
        <f t="shared" si="142"/>
        <v>1.4814814814814815E-7</v>
      </c>
      <c r="BJ1140">
        <v>91.282791498899201</v>
      </c>
      <c r="BK1140" s="25">
        <f>BP1139+((BO1139-BP1139)/(1+POWER((BI1140)/POWER(10,-BQ1139),BR1139)))</f>
        <v>91.243131874177536</v>
      </c>
      <c r="BL1140" s="25">
        <f t="shared" si="143"/>
        <v>-3.9659624721664954E-2</v>
      </c>
      <c r="BM1140" s="24">
        <f t="shared" si="144"/>
        <v>1.572885833063298E-3</v>
      </c>
      <c r="BN1140" s="19"/>
      <c r="BO1140" s="19"/>
      <c r="BP1140" s="19"/>
      <c r="BQ1140" s="19"/>
      <c r="BR1140" s="19"/>
      <c r="BS1140" s="19"/>
      <c r="BT1140" s="19"/>
      <c r="BU1140" s="23"/>
      <c r="BV1140" s="23"/>
      <c r="BW1140" s="23"/>
      <c r="BX1140" s="23"/>
      <c r="BY1140" s="23"/>
      <c r="BZ1140" s="23"/>
    </row>
    <row r="1141" spans="58:78" ht="15.75" thickBot="1">
      <c r="BF1141" s="19"/>
      <c r="BG1141" s="28" t="s">
        <v>30</v>
      </c>
      <c r="BH1141" s="27">
        <v>9.8765432098765427E-2</v>
      </c>
      <c r="BI1141" s="20">
        <f t="shared" si="142"/>
        <v>9.8765432098765421E-8</v>
      </c>
      <c r="BJ1141">
        <v>90.109021052320458</v>
      </c>
      <c r="BK1141" s="25">
        <f>BP1139+((BO1139-BP1139)/(1+POWER((BI1141)/POWER(10,-BQ1139),BR1139)))</f>
        <v>87.720858631152822</v>
      </c>
      <c r="BL1141" s="25">
        <f t="shared" si="143"/>
        <v>-2.3881624211676353</v>
      </c>
      <c r="BM1141" s="24">
        <f t="shared" si="144"/>
        <v>5.7033197498772621</v>
      </c>
      <c r="BN1141" s="19"/>
      <c r="BO1141" s="35" t="s">
        <v>33</v>
      </c>
      <c r="BP1141" s="34">
        <f>SUM(BM1137:BM1146)</f>
        <v>13.610982730481524</v>
      </c>
      <c r="BQ1141" s="19"/>
      <c r="BR1141" s="19"/>
      <c r="BS1141" s="19"/>
      <c r="BT1141" s="19"/>
      <c r="BU1141" s="23"/>
      <c r="BV1141" s="23"/>
      <c r="BW1141" s="23"/>
      <c r="BX1141" s="23"/>
      <c r="BY1141" s="23"/>
      <c r="BZ1141" s="23"/>
    </row>
    <row r="1142" spans="58:78">
      <c r="BF1142" s="19"/>
      <c r="BG1142" s="28" t="s">
        <v>30</v>
      </c>
      <c r="BH1142" s="27">
        <v>6.5843621399176946E-2</v>
      </c>
      <c r="BI1142" s="20">
        <f t="shared" si="142"/>
        <v>6.5843621399176948E-8</v>
      </c>
      <c r="BJ1142">
        <v>82.011493161051519</v>
      </c>
      <c r="BK1142" s="25">
        <f>BP1139+((BO1139-BP1139)/(1+POWER((BI1142)/POWER(10,-BQ1139),BR1139)))</f>
        <v>81.500446670918606</v>
      </c>
      <c r="BL1142" s="25">
        <f t="shared" si="143"/>
        <v>-0.51104649013291237</v>
      </c>
      <c r="BM1142" s="24">
        <f t="shared" si="144"/>
        <v>0.26116851507716887</v>
      </c>
      <c r="BN1142" s="19"/>
      <c r="BO1142" s="19"/>
      <c r="BP1142" s="19"/>
      <c r="BQ1142" s="19"/>
      <c r="BR1142" s="33" t="s">
        <v>32</v>
      </c>
      <c r="BS1142" s="19"/>
      <c r="BT1142" s="19"/>
      <c r="BU1142" s="23"/>
      <c r="BV1142" s="23"/>
      <c r="BW1142" s="23"/>
      <c r="BX1142" s="23"/>
      <c r="BY1142" s="23"/>
      <c r="BZ1142" s="23"/>
    </row>
    <row r="1143" spans="58:78" ht="15.75" thickBot="1">
      <c r="BF1143" s="19"/>
      <c r="BG1143" s="28" t="s">
        <v>30</v>
      </c>
      <c r="BH1143" s="27">
        <v>4.38957475994513E-2</v>
      </c>
      <c r="BI1143" s="20">
        <f t="shared" si="142"/>
        <v>4.3895747599451298E-8</v>
      </c>
      <c r="BJ1143">
        <v>70.676629547481951</v>
      </c>
      <c r="BK1143" s="25">
        <f>BP1139+((BO1139-BP1139)/(1+POWER((BI1143)/POWER(10,-BQ1139),BR1139)))</f>
        <v>71.482698834243578</v>
      </c>
      <c r="BL1143" s="25">
        <f t="shared" si="143"/>
        <v>0.80606928676162681</v>
      </c>
      <c r="BM1143" s="24">
        <f t="shared" si="144"/>
        <v>0.64974769506039776</v>
      </c>
      <c r="BN1143" s="19"/>
      <c r="BO1143" s="32" t="s">
        <v>31</v>
      </c>
      <c r="BP1143" s="31">
        <f>POWER(10,-BQ1139)*1000000</f>
        <v>2.2816708297867725E-2</v>
      </c>
      <c r="BQ1143" s="25">
        <f>ROUND(BR1143,2)</f>
        <v>0.02</v>
      </c>
      <c r="BR1143" s="30">
        <f>10^((1/BR1139)*(LOG(((BO1139-BP1139)/(50-BP1139)-1),10)-BR1139*LOG((1/(10^(-BQ1139))),10)))*1000000</f>
        <v>2.4148340387085479E-2</v>
      </c>
      <c r="BS1143" s="19"/>
      <c r="BT1143" s="19"/>
      <c r="BU1143" s="23"/>
      <c r="BV1143" s="23"/>
      <c r="BW1143" s="23"/>
      <c r="BX1143" s="23"/>
      <c r="BY1143" s="23"/>
      <c r="BZ1143" s="23"/>
    </row>
    <row r="1144" spans="58:78">
      <c r="BF1144" s="19"/>
      <c r="BG1144" s="28" t="s">
        <v>30</v>
      </c>
      <c r="BH1144" s="27">
        <v>2.9263831732967534E-2</v>
      </c>
      <c r="BI1144" s="20">
        <f t="shared" si="142"/>
        <v>2.9263831732967536E-8</v>
      </c>
      <c r="BJ1144">
        <v>55.651733688073655</v>
      </c>
      <c r="BK1144" s="25">
        <f>BP1139+((BO1139-BP1139)/(1+POWER((BI1144)/POWER(10,-BQ1139),BR1139)))</f>
        <v>57.521291409828699</v>
      </c>
      <c r="BL1144" s="25">
        <f t="shared" si="143"/>
        <v>1.8695577217550436</v>
      </c>
      <c r="BM1144" s="24">
        <f t="shared" si="144"/>
        <v>3.4952460749739092</v>
      </c>
      <c r="BN1144" s="19"/>
      <c r="BO1144" s="29"/>
      <c r="BP1144" s="25"/>
      <c r="BQ1144" s="19"/>
      <c r="BR1144" s="19"/>
      <c r="BS1144" s="19"/>
      <c r="BT1144" s="19"/>
      <c r="BU1144" s="23"/>
      <c r="BV1144" s="23"/>
      <c r="BW1144" s="23"/>
      <c r="BX1144" s="23"/>
      <c r="BY1144" s="23"/>
      <c r="BZ1144" s="23"/>
    </row>
    <row r="1145" spans="58:78">
      <c r="BF1145" s="19"/>
      <c r="BG1145" s="28" t="s">
        <v>30</v>
      </c>
      <c r="BH1145" s="27">
        <v>1.9509221155311691E-2</v>
      </c>
      <c r="BI1145" s="20">
        <f t="shared" si="142"/>
        <v>1.950922115531169E-8</v>
      </c>
      <c r="BJ1145">
        <v>43.099150482941475</v>
      </c>
      <c r="BK1145" s="25">
        <f>BP1139+((BO1139-BP1139)/(1+POWER((BI1145)/POWER(10,-BQ1139),BR1139)))</f>
        <v>41.53048467031558</v>
      </c>
      <c r="BL1145" s="25">
        <f t="shared" si="143"/>
        <v>-1.5686658126258948</v>
      </c>
      <c r="BM1145" s="24">
        <f t="shared" si="144"/>
        <v>2.4607124317012588</v>
      </c>
      <c r="BN1145" s="19"/>
      <c r="BO1145" s="19"/>
      <c r="BP1145" s="19"/>
      <c r="BQ1145" s="19"/>
      <c r="BR1145" s="19"/>
      <c r="BS1145" s="19"/>
      <c r="BT1145" s="19"/>
      <c r="BU1145" s="23"/>
      <c r="BV1145" s="23"/>
      <c r="BW1145" s="23"/>
      <c r="BX1145" s="23"/>
      <c r="BY1145" s="23"/>
      <c r="BZ1145" s="23"/>
    </row>
    <row r="1146" spans="58:78">
      <c r="BF1146" s="19"/>
      <c r="BG1146" s="28" t="s">
        <v>30</v>
      </c>
      <c r="BH1146" s="27">
        <v>0</v>
      </c>
      <c r="BI1146" s="20">
        <f t="shared" si="142"/>
        <v>0</v>
      </c>
      <c r="BJ1146">
        <v>0</v>
      </c>
      <c r="BK1146" s="25">
        <f>BP1139+((BO1139-BP1139)/(1+POWER((BI1146)/POWER(10,-BQ1139),BR1139)))</f>
        <v>0.32859234533228232</v>
      </c>
      <c r="BL1146" s="25">
        <f t="shared" si="143"/>
        <v>0.32859234533228232</v>
      </c>
      <c r="BM1146" s="24">
        <f t="shared" si="144"/>
        <v>0.10797292941096988</v>
      </c>
      <c r="BN1146" s="19"/>
      <c r="BO1146" s="19"/>
      <c r="BP1146" s="19"/>
      <c r="BQ1146" s="19"/>
      <c r="BR1146" s="19"/>
      <c r="BS1146" s="19"/>
      <c r="BT1146" s="19"/>
      <c r="BU1146" s="23"/>
      <c r="BV1146" s="23"/>
      <c r="BW1146" s="23"/>
      <c r="BX1146" s="23"/>
      <c r="BY1146" s="23"/>
      <c r="BZ1146" s="23"/>
    </row>
    <row r="1147" spans="58:78">
      <c r="BF1147" s="19"/>
      <c r="BG1147" s="19"/>
      <c r="BH1147" s="19"/>
      <c r="BI1147" s="19"/>
      <c r="BJ1147" s="22"/>
      <c r="BK1147" s="19"/>
      <c r="BL1147" s="19"/>
      <c r="BM1147" s="19"/>
      <c r="BN1147" s="19"/>
      <c r="BO1147" s="19"/>
      <c r="BP1147" s="19"/>
      <c r="BQ1147" s="19"/>
      <c r="BR1147" s="19"/>
      <c r="BS1147" s="19"/>
      <c r="BT1147" s="19"/>
      <c r="BU1147" s="19"/>
      <c r="BV1147" s="19"/>
      <c r="BW1147" s="19"/>
      <c r="BX1147" s="19"/>
      <c r="BY1147" s="19"/>
      <c r="BZ1147" s="19"/>
    </row>
    <row r="1148" spans="58:78">
      <c r="BF1148" s="19"/>
      <c r="BG1148" s="19"/>
      <c r="BH1148" s="19"/>
      <c r="BI1148" s="19"/>
      <c r="BJ1148" s="20"/>
      <c r="BK1148" s="19"/>
      <c r="BL1148" s="19"/>
      <c r="BM1148" s="19"/>
      <c r="BN1148" s="19"/>
      <c r="BO1148" s="19"/>
      <c r="BP1148" s="19"/>
      <c r="BQ1148" s="19"/>
      <c r="BR1148" s="19"/>
      <c r="BS1148" s="19"/>
      <c r="BT1148" s="19"/>
      <c r="BU1148" s="19"/>
      <c r="BV1148" s="19"/>
      <c r="BW1148" s="19"/>
      <c r="BX1148" s="19"/>
      <c r="BY1148" s="19"/>
      <c r="BZ1148" s="19"/>
    </row>
    <row r="1149" spans="58:78">
      <c r="BF1149" s="19"/>
      <c r="BG1149" s="19"/>
      <c r="BH1149" s="19"/>
      <c r="BI1149" s="19"/>
      <c r="BJ1149" s="20"/>
      <c r="BK1149" s="19"/>
      <c r="BL1149" s="19"/>
      <c r="BM1149" s="19"/>
      <c r="BN1149" s="19"/>
      <c r="BO1149" s="19"/>
      <c r="BP1149" s="19"/>
      <c r="BQ1149" s="19"/>
      <c r="BR1149" s="19"/>
      <c r="BS1149" s="19"/>
      <c r="BT1149" s="19"/>
      <c r="BU1149" s="19"/>
      <c r="BV1149" s="19"/>
      <c r="BW1149" s="19"/>
      <c r="BX1149" s="19"/>
      <c r="BY1149" s="19"/>
      <c r="BZ1149" s="19"/>
    </row>
    <row r="1150" spans="58:78">
      <c r="BF1150" s="19"/>
      <c r="BG1150" s="19"/>
      <c r="BH1150" s="19"/>
      <c r="BI1150" s="19"/>
      <c r="BJ1150" s="20"/>
      <c r="BK1150" s="19"/>
      <c r="BL1150" s="19"/>
      <c r="BM1150" s="19"/>
      <c r="BN1150" s="19"/>
      <c r="BO1150" s="19"/>
      <c r="BP1150" s="19"/>
      <c r="BQ1150" s="19"/>
      <c r="BR1150" s="19"/>
      <c r="BS1150" s="19"/>
      <c r="BT1150" s="19"/>
      <c r="BU1150" s="19"/>
      <c r="BV1150" s="19"/>
      <c r="BW1150" s="19"/>
      <c r="BX1150" s="19"/>
      <c r="BY1150" s="19"/>
      <c r="BZ1150" s="19"/>
    </row>
    <row r="1151" spans="58:78">
      <c r="BF1151" s="19"/>
      <c r="BG1151" s="19"/>
      <c r="BH1151" s="19"/>
      <c r="BI1151" s="19"/>
      <c r="BJ1151" s="20"/>
      <c r="BK1151" s="19"/>
      <c r="BL1151" s="19"/>
      <c r="BM1151" s="19"/>
      <c r="BN1151" s="19"/>
      <c r="BO1151" s="19"/>
      <c r="BP1151" s="19"/>
      <c r="BQ1151" s="19"/>
      <c r="BR1151" s="19"/>
      <c r="BS1151" s="19"/>
      <c r="BT1151" s="19"/>
      <c r="BU1151" s="19"/>
      <c r="BV1151" s="19"/>
      <c r="BW1151" s="19"/>
      <c r="BX1151" s="19"/>
      <c r="BY1151" s="19"/>
      <c r="BZ1151" s="19"/>
    </row>
    <row r="1152" spans="58:78">
      <c r="BF1152" s="19"/>
      <c r="BG1152" s="19"/>
      <c r="BH1152" s="19"/>
      <c r="BI1152" s="21"/>
      <c r="BJ1152" s="20"/>
      <c r="BK1152" s="19"/>
      <c r="BL1152" s="19"/>
      <c r="BM1152" s="19"/>
      <c r="BN1152" s="19"/>
      <c r="BO1152" s="19"/>
      <c r="BP1152" s="19"/>
      <c r="BQ1152" s="19"/>
      <c r="BR1152" s="19"/>
      <c r="BS1152" s="19"/>
      <c r="BT1152" s="19"/>
      <c r="BU1152" s="19"/>
      <c r="BV1152" s="19"/>
      <c r="BW1152" s="19"/>
      <c r="BX1152" s="19"/>
      <c r="BY1152" s="19"/>
      <c r="BZ1152" s="19"/>
    </row>
    <row r="1153" spans="58:78">
      <c r="BF1153" s="19"/>
      <c r="BG1153" s="39"/>
      <c r="BH1153" s="39"/>
      <c r="BI1153" s="39"/>
      <c r="BJ1153" s="38" t="s">
        <v>46</v>
      </c>
      <c r="BK1153" s="39"/>
      <c r="BL1153" s="39"/>
      <c r="BM1153" s="39"/>
      <c r="BN1153" s="19"/>
      <c r="BO1153" s="19"/>
      <c r="BP1153" s="19"/>
      <c r="BQ1153" s="19"/>
      <c r="BR1153" s="19"/>
      <c r="BS1153" s="19"/>
      <c r="BT1153" s="19"/>
      <c r="BU1153" s="19"/>
      <c r="BV1153" s="19"/>
      <c r="BW1153" s="19"/>
      <c r="BX1153" s="19"/>
      <c r="BY1153" s="19"/>
      <c r="BZ1153" s="19"/>
    </row>
    <row r="1154" spans="58:78">
      <c r="BF1154" s="40" t="s">
        <v>63</v>
      </c>
      <c r="BG1154" s="39" t="s">
        <v>44</v>
      </c>
      <c r="BH1154" s="38" t="s">
        <v>43</v>
      </c>
      <c r="BI1154" s="38" t="s">
        <v>42</v>
      </c>
      <c r="BJ1154" s="38" t="s">
        <v>41</v>
      </c>
      <c r="BK1154" s="38" t="s">
        <v>40</v>
      </c>
      <c r="BL1154" s="38" t="s">
        <v>39</v>
      </c>
      <c r="BM1154" s="38" t="s">
        <v>38</v>
      </c>
      <c r="BN1154" s="19"/>
      <c r="BO1154" s="19"/>
      <c r="BP1154" s="19"/>
      <c r="BQ1154" s="19"/>
      <c r="BR1154" s="19"/>
      <c r="BS1154" s="19"/>
      <c r="BT1154" s="20"/>
      <c r="BU1154" s="19"/>
      <c r="BV1154" s="19"/>
      <c r="BW1154" s="19"/>
      <c r="BX1154" s="19"/>
      <c r="BY1154" s="19"/>
      <c r="BZ1154" s="19"/>
    </row>
    <row r="1155" spans="58:78">
      <c r="BF1155" s="19"/>
      <c r="BG1155" s="28" t="s">
        <v>30</v>
      </c>
      <c r="BH1155" s="27">
        <v>0.5</v>
      </c>
      <c r="BI1155" s="20">
        <f t="shared" ref="BI1155:BI1164" si="145">+BH1155/1000000</f>
        <v>4.9999999999999998E-7</v>
      </c>
      <c r="BJ1155">
        <v>94.230851352152342</v>
      </c>
      <c r="BK1155" s="25">
        <f>BP1157+((BO1157-BP1157)/(1+POWER((BI1155)/POWER(10,-BQ1157),BR1157)))</f>
        <v>93.095192457721112</v>
      </c>
      <c r="BL1155" s="25">
        <f t="shared" ref="BL1155:BL1164" si="146">BK1155-BJ1155</f>
        <v>-1.1356588944312307</v>
      </c>
      <c r="BM1155" s="24">
        <f t="shared" ref="BM1155:BM1164" si="147">BL1155^2</f>
        <v>1.2897211245007651</v>
      </c>
      <c r="BN1155" s="19"/>
      <c r="BO1155" s="19"/>
      <c r="BP1155" s="19"/>
      <c r="BQ1155" s="19"/>
      <c r="BR1155" s="19"/>
      <c r="BS1155" s="19"/>
      <c r="BT1155" s="19"/>
      <c r="BU1155" s="23"/>
      <c r="BV1155" s="23"/>
      <c r="BW1155" s="23"/>
      <c r="BX1155" s="23"/>
      <c r="BY1155" s="23"/>
      <c r="BZ1155" s="23"/>
    </row>
    <row r="1156" spans="58:78">
      <c r="BF1156" s="19"/>
      <c r="BG1156" s="28" t="s">
        <v>30</v>
      </c>
      <c r="BH1156" s="27">
        <v>0.33333333333333331</v>
      </c>
      <c r="BI1156" s="20">
        <f t="shared" si="145"/>
        <v>3.333333333333333E-7</v>
      </c>
      <c r="BJ1156">
        <v>93.630103963862553</v>
      </c>
      <c r="BK1156" s="25">
        <f>BP1157+((BO1157-BP1157)/(1+POWER((BI1156)/POWER(10,-BQ1157),BR1157)))</f>
        <v>93.073642838787322</v>
      </c>
      <c r="BL1156" s="25">
        <f t="shared" si="146"/>
        <v>-0.55646112507523071</v>
      </c>
      <c r="BM1156" s="24">
        <f t="shared" si="147"/>
        <v>0.30964898371999156</v>
      </c>
      <c r="BN1156" s="19"/>
      <c r="BO1156" s="20" t="s">
        <v>37</v>
      </c>
      <c r="BP1156" s="20" t="s">
        <v>36</v>
      </c>
      <c r="BQ1156" s="37" t="s">
        <v>35</v>
      </c>
      <c r="BR1156" s="20" t="s">
        <v>34</v>
      </c>
      <c r="BS1156" s="19"/>
      <c r="BT1156" s="19"/>
      <c r="BU1156" s="23"/>
      <c r="BV1156" s="23"/>
      <c r="BW1156" s="23"/>
      <c r="BX1156" s="23"/>
      <c r="BY1156" s="23"/>
      <c r="BZ1156" s="23"/>
    </row>
    <row r="1157" spans="58:78">
      <c r="BF1157" s="19"/>
      <c r="BG1157" s="28" t="s">
        <v>30</v>
      </c>
      <c r="BH1157" s="27">
        <v>0.22222222222222221</v>
      </c>
      <c r="BI1157" s="20">
        <f t="shared" si="145"/>
        <v>2.2222222222222222E-7</v>
      </c>
      <c r="BJ1157">
        <v>93.836200074889348</v>
      </c>
      <c r="BK1157" s="25">
        <f>BP1157+((BO1157-BP1157)/(1+POWER((BI1157)/POWER(10,-BQ1157),BR1157)))</f>
        <v>92.99134791514544</v>
      </c>
      <c r="BL1157" s="25">
        <f t="shared" si="146"/>
        <v>-0.84485215974390826</v>
      </c>
      <c r="BM1157" s="24">
        <f t="shared" si="147"/>
        <v>0.71377517182394623</v>
      </c>
      <c r="BN1157" s="19"/>
      <c r="BO1157" s="19">
        <v>0</v>
      </c>
      <c r="BP1157" s="36">
        <v>93.102828109275961</v>
      </c>
      <c r="BQ1157" s="19">
        <v>7.5364364793446486</v>
      </c>
      <c r="BR1157" s="19">
        <v>3.3074791224451432</v>
      </c>
      <c r="BS1157" s="19"/>
      <c r="BT1157" s="19"/>
      <c r="BU1157" s="23"/>
      <c r="BV1157" s="23"/>
      <c r="BW1157" s="23"/>
      <c r="BX1157" s="23"/>
      <c r="BY1157" s="23"/>
      <c r="BZ1157" s="23"/>
    </row>
    <row r="1158" spans="58:78">
      <c r="BF1158" s="19"/>
      <c r="BG1158" s="28" t="s">
        <v>30</v>
      </c>
      <c r="BH1158" s="27">
        <v>0.14814814814814814</v>
      </c>
      <c r="BI1158" s="20">
        <f t="shared" si="145"/>
        <v>1.4814814814814815E-7</v>
      </c>
      <c r="BJ1158">
        <v>92.297541161728873</v>
      </c>
      <c r="BK1158" s="25">
        <f>BP1157+((BO1157-BP1157)/(1+POWER((BI1158)/POWER(10,-BQ1157),BR1157)))</f>
        <v>92.678061589576444</v>
      </c>
      <c r="BL1158" s="25">
        <f t="shared" si="146"/>
        <v>0.38052042784757134</v>
      </c>
      <c r="BM1158" s="24">
        <f t="shared" si="147"/>
        <v>0.14479579600929876</v>
      </c>
      <c r="BN1158" s="19"/>
      <c r="BO1158" s="19"/>
      <c r="BP1158" s="19"/>
      <c r="BQ1158" s="19"/>
      <c r="BR1158" s="19"/>
      <c r="BS1158" s="19"/>
      <c r="BT1158" s="19"/>
      <c r="BU1158" s="23"/>
      <c r="BV1158" s="23"/>
      <c r="BW1158" s="23"/>
      <c r="BX1158" s="23"/>
      <c r="BY1158" s="23"/>
      <c r="BZ1158" s="23"/>
    </row>
    <row r="1159" spans="58:78" ht="15.75" thickBot="1">
      <c r="BF1159" s="19"/>
      <c r="BG1159" s="28" t="s">
        <v>30</v>
      </c>
      <c r="BH1159" s="27">
        <v>9.8765432098765427E-2</v>
      </c>
      <c r="BI1159" s="20">
        <f t="shared" si="145"/>
        <v>9.8765432098765421E-8</v>
      </c>
      <c r="BJ1159">
        <v>90.796179010261511</v>
      </c>
      <c r="BK1159" s="25">
        <f>BP1157+((BO1157-BP1157)/(1+POWER((BI1159)/POWER(10,-BQ1157),BR1157)))</f>
        <v>91.499544214254826</v>
      </c>
      <c r="BL1159" s="25">
        <f t="shared" si="146"/>
        <v>0.70336520399331448</v>
      </c>
      <c r="BM1159" s="24">
        <f t="shared" si="147"/>
        <v>0.4947226101885569</v>
      </c>
      <c r="BN1159" s="19"/>
      <c r="BO1159" s="35" t="s">
        <v>33</v>
      </c>
      <c r="BP1159" s="34">
        <f>SUM(BM1155:BM1164)</f>
        <v>23.454761488523776</v>
      </c>
      <c r="BQ1159" s="19"/>
      <c r="BR1159" s="19"/>
      <c r="BS1159" s="19"/>
      <c r="BT1159" s="19"/>
      <c r="BU1159" s="23"/>
      <c r="BV1159" s="23"/>
      <c r="BW1159" s="23"/>
      <c r="BX1159" s="23"/>
      <c r="BY1159" s="23"/>
      <c r="BZ1159" s="23"/>
    </row>
    <row r="1160" spans="58:78">
      <c r="BF1160" s="19"/>
      <c r="BG1160" s="28" t="s">
        <v>30</v>
      </c>
      <c r="BH1160" s="27">
        <v>6.5843621399176946E-2</v>
      </c>
      <c r="BI1160" s="20">
        <f t="shared" si="145"/>
        <v>6.5843621399176948E-8</v>
      </c>
      <c r="BJ1160">
        <v>85.87376027744196</v>
      </c>
      <c r="BK1160" s="25">
        <f>BP1157+((BO1157-BP1157)/(1+POWER((BI1160)/POWER(10,-BQ1157),BR1157)))</f>
        <v>87.257455416570011</v>
      </c>
      <c r="BL1160" s="25">
        <f t="shared" si="146"/>
        <v>1.3836951391280508</v>
      </c>
      <c r="BM1160" s="24">
        <f t="shared" si="147"/>
        <v>1.9146122380465957</v>
      </c>
      <c r="BN1160" s="19"/>
      <c r="BO1160" s="19"/>
      <c r="BP1160" s="19"/>
      <c r="BQ1160" s="19"/>
      <c r="BR1160" s="33" t="s">
        <v>32</v>
      </c>
      <c r="BS1160" s="19"/>
      <c r="BT1160" s="19"/>
      <c r="BU1160" s="23"/>
      <c r="BV1160" s="23"/>
      <c r="BW1160" s="23"/>
      <c r="BX1160" s="23"/>
      <c r="BY1160" s="23"/>
      <c r="BZ1160" s="23"/>
    </row>
    <row r="1161" spans="58:78" ht="15.75" thickBot="1">
      <c r="BF1161" s="19"/>
      <c r="BG1161" s="28" t="s">
        <v>30</v>
      </c>
      <c r="BH1161" s="27">
        <v>4.38957475994513E-2</v>
      </c>
      <c r="BI1161" s="20">
        <f t="shared" si="145"/>
        <v>4.3895747599451298E-8</v>
      </c>
      <c r="BJ1161">
        <v>72.647660867224602</v>
      </c>
      <c r="BK1161" s="25">
        <f>BP1157+((BO1157-BP1157)/(1+POWER((BI1161)/POWER(10,-BQ1157),BR1157)))</f>
        <v>74.119919242360709</v>
      </c>
      <c r="BL1161" s="25">
        <f t="shared" si="146"/>
        <v>1.4722583751361071</v>
      </c>
      <c r="BM1161" s="24">
        <f t="shared" si="147"/>
        <v>2.1675447231584104</v>
      </c>
      <c r="BN1161" s="19"/>
      <c r="BO1161" s="32" t="s">
        <v>31</v>
      </c>
      <c r="BP1161" s="31">
        <f>POWER(10,-BQ1157)*1000000</f>
        <v>2.9077932271649572E-2</v>
      </c>
      <c r="BQ1161" s="25">
        <f>ROUND(BR1161,2)</f>
        <v>0.03</v>
      </c>
      <c r="BR1161" s="30">
        <f>10^((1/BR1157)*(LOG(((BO1157-BP1157)/(50-BP1157)-1),10)-BR1157*LOG((1/(10^(-BQ1157))),10)))*1000000</f>
        <v>3.041262906679643E-2</v>
      </c>
      <c r="BS1161" s="19"/>
      <c r="BT1161" s="19"/>
      <c r="BU1161" s="23"/>
      <c r="BV1161" s="23"/>
      <c r="BW1161" s="23"/>
      <c r="BX1161" s="23"/>
      <c r="BY1161" s="23"/>
      <c r="BZ1161" s="23"/>
    </row>
    <row r="1162" spans="58:78">
      <c r="BF1162" s="19"/>
      <c r="BG1162" s="28" t="s">
        <v>30</v>
      </c>
      <c r="BH1162" s="27">
        <v>2.9263831732967534E-2</v>
      </c>
      <c r="BI1162" s="20">
        <f t="shared" si="145"/>
        <v>2.9263831732967536E-8</v>
      </c>
      <c r="BJ1162">
        <v>50.124711240582684</v>
      </c>
      <c r="BK1162" s="25">
        <f>BP1157+((BO1157-BP1157)/(1+POWER((BI1162)/POWER(10,-BQ1157),BR1157)))</f>
        <v>47.041998704973992</v>
      </c>
      <c r="BL1162" s="25">
        <f t="shared" si="146"/>
        <v>-3.0827125356086924</v>
      </c>
      <c r="BM1162" s="24">
        <f t="shared" si="147"/>
        <v>9.5031165771989734</v>
      </c>
      <c r="BN1162" s="19"/>
      <c r="BO1162" s="29"/>
      <c r="BP1162" s="25"/>
      <c r="BQ1162" s="19"/>
      <c r="BR1162" s="19"/>
      <c r="BS1162" s="19"/>
      <c r="BT1162" s="19"/>
      <c r="BU1162" s="23"/>
      <c r="BV1162" s="23"/>
      <c r="BW1162" s="23"/>
      <c r="BX1162" s="23"/>
      <c r="BY1162" s="23"/>
      <c r="BZ1162" s="23"/>
    </row>
    <row r="1163" spans="58:78">
      <c r="BF1163" s="19"/>
      <c r="BG1163" s="28" t="s">
        <v>30</v>
      </c>
      <c r="BH1163" s="27">
        <v>1.9509221155311691E-2</v>
      </c>
      <c r="BI1163" s="20">
        <f t="shared" si="145"/>
        <v>1.950922115531169E-8</v>
      </c>
      <c r="BJ1163">
        <v>16.997956552312587</v>
      </c>
      <c r="BK1163" s="25">
        <f>BP1157+((BO1157-BP1157)/(1+POWER((BI1163)/POWER(10,-BQ1157),BR1157)))</f>
        <v>19.627942153770746</v>
      </c>
      <c r="BL1163" s="25">
        <f t="shared" si="146"/>
        <v>2.6299856014581593</v>
      </c>
      <c r="BM1163" s="24">
        <f t="shared" si="147"/>
        <v>6.9168242638772357</v>
      </c>
      <c r="BN1163" s="19"/>
      <c r="BO1163" s="19"/>
      <c r="BP1163" s="19"/>
      <c r="BQ1163" s="19"/>
      <c r="BR1163" s="19"/>
      <c r="BS1163" s="19"/>
      <c r="BT1163" s="19"/>
      <c r="BU1163" s="23"/>
      <c r="BV1163" s="23"/>
      <c r="BW1163" s="23"/>
      <c r="BX1163" s="23"/>
      <c r="BY1163" s="23"/>
      <c r="BZ1163" s="23"/>
    </row>
    <row r="1164" spans="58:78">
      <c r="BF1164" s="19"/>
      <c r="BG1164" s="28" t="s">
        <v>30</v>
      </c>
      <c r="BH1164" s="27">
        <v>0</v>
      </c>
      <c r="BI1164" s="20">
        <f t="shared" si="145"/>
        <v>0</v>
      </c>
      <c r="BJ1164">
        <v>0</v>
      </c>
      <c r="BK1164" s="25">
        <f>BP1157+((BO1157-BP1157)/(1+POWER((BI1164)/POWER(10,-BQ1157),BR1157)))</f>
        <v>0</v>
      </c>
      <c r="BL1164" s="25">
        <f t="shared" si="146"/>
        <v>0</v>
      </c>
      <c r="BM1164" s="24">
        <f t="shared" si="147"/>
        <v>0</v>
      </c>
      <c r="BN1164" s="19"/>
      <c r="BO1164" s="19"/>
      <c r="BP1164" s="19"/>
      <c r="BQ1164" s="19"/>
      <c r="BR1164" s="19"/>
      <c r="BS1164" s="19"/>
      <c r="BT1164" s="19"/>
      <c r="BU1164" s="23"/>
      <c r="BV1164" s="23"/>
      <c r="BW1164" s="23"/>
      <c r="BX1164" s="23"/>
      <c r="BY1164" s="23"/>
      <c r="BZ1164" s="23"/>
    </row>
    <row r="1165" spans="58:78">
      <c r="BF1165" s="19"/>
      <c r="BG1165" s="19"/>
      <c r="BH1165" s="19"/>
      <c r="BI1165" s="19"/>
      <c r="BJ1165" s="22"/>
      <c r="BK1165" s="19"/>
      <c r="BL1165" s="19"/>
      <c r="BM1165" s="19"/>
      <c r="BN1165" s="19"/>
      <c r="BO1165" s="19"/>
      <c r="BP1165" s="19"/>
      <c r="BQ1165" s="19"/>
      <c r="BR1165" s="19"/>
      <c r="BS1165" s="19"/>
      <c r="BT1165" s="19"/>
      <c r="BU1165" s="19"/>
      <c r="BV1165" s="19"/>
      <c r="BW1165" s="19"/>
      <c r="BX1165" s="19"/>
      <c r="BY1165" s="19"/>
      <c r="BZ1165" s="19"/>
    </row>
    <row r="1166" spans="58:78">
      <c r="BF1166" s="19"/>
      <c r="BG1166" s="19"/>
      <c r="BH1166" s="19"/>
      <c r="BI1166" s="19"/>
      <c r="BJ1166" s="20"/>
      <c r="BK1166" s="19"/>
      <c r="BL1166" s="19"/>
      <c r="BM1166" s="19"/>
      <c r="BN1166" s="19"/>
      <c r="BO1166" s="19"/>
      <c r="BP1166" s="19"/>
      <c r="BQ1166" s="19"/>
      <c r="BR1166" s="19"/>
      <c r="BS1166" s="19"/>
      <c r="BT1166" s="19"/>
      <c r="BU1166" s="19"/>
      <c r="BV1166" s="19"/>
      <c r="BW1166" s="19"/>
      <c r="BX1166" s="19"/>
      <c r="BY1166" s="19"/>
      <c r="BZ1166" s="19"/>
    </row>
    <row r="1167" spans="58:78">
      <c r="BF1167" s="19"/>
      <c r="BG1167" s="19"/>
      <c r="BH1167" s="19"/>
      <c r="BI1167" s="19"/>
      <c r="BJ1167" s="20"/>
      <c r="BK1167" s="19"/>
      <c r="BL1167" s="19"/>
      <c r="BM1167" s="19"/>
      <c r="BN1167" s="19"/>
      <c r="BO1167" s="19"/>
      <c r="BP1167" s="19"/>
      <c r="BQ1167" s="19"/>
      <c r="BR1167" s="19"/>
      <c r="BS1167" s="19"/>
      <c r="BT1167" s="19"/>
      <c r="BU1167" s="19"/>
      <c r="BV1167" s="19"/>
      <c r="BW1167" s="19"/>
      <c r="BX1167" s="19"/>
      <c r="BY1167" s="19"/>
      <c r="BZ1167" s="19"/>
    </row>
    <row r="1168" spans="58:78">
      <c r="BF1168" s="19"/>
      <c r="BG1168" s="19"/>
      <c r="BH1168" s="19"/>
      <c r="BI1168" s="19"/>
      <c r="BJ1168" s="20"/>
      <c r="BK1168" s="19"/>
      <c r="BL1168" s="19"/>
      <c r="BM1168" s="19"/>
      <c r="BN1168" s="19"/>
      <c r="BO1168" s="19"/>
      <c r="BP1168" s="19"/>
      <c r="BQ1168" s="19"/>
      <c r="BR1168" s="19"/>
      <c r="BS1168" s="19"/>
      <c r="BT1168" s="19"/>
      <c r="BU1168" s="19"/>
      <c r="BV1168" s="19"/>
      <c r="BW1168" s="19"/>
      <c r="BX1168" s="19"/>
      <c r="BY1168" s="19"/>
      <c r="BZ1168" s="19"/>
    </row>
    <row r="1169" spans="58:78">
      <c r="BF1169" s="19"/>
      <c r="BG1169" s="19"/>
      <c r="BH1169" s="19"/>
      <c r="BI1169" s="19"/>
      <c r="BJ1169" s="20"/>
      <c r="BK1169" s="19"/>
      <c r="BL1169" s="19"/>
      <c r="BM1169" s="19"/>
      <c r="BN1169" s="19"/>
      <c r="BO1169" s="19"/>
      <c r="BP1169" s="19"/>
      <c r="BQ1169" s="19"/>
      <c r="BR1169" s="19"/>
      <c r="BS1169" s="19"/>
      <c r="BT1169" s="19"/>
      <c r="BU1169" s="19"/>
      <c r="BV1169" s="19"/>
      <c r="BW1169" s="19"/>
      <c r="BX1169" s="19"/>
      <c r="BY1169" s="19"/>
      <c r="BZ1169" s="19"/>
    </row>
    <row r="1170" spans="58:78">
      <c r="BF1170" s="19"/>
      <c r="BG1170" s="19"/>
      <c r="BH1170" s="19"/>
      <c r="BI1170" s="21"/>
      <c r="BJ1170" s="20"/>
      <c r="BK1170" s="19"/>
      <c r="BL1170" s="19"/>
      <c r="BM1170" s="19"/>
      <c r="BN1170" s="19"/>
      <c r="BO1170" s="19"/>
      <c r="BP1170" s="19"/>
      <c r="BQ1170" s="19"/>
      <c r="BR1170" s="19"/>
      <c r="BS1170" s="19"/>
      <c r="BT1170" s="19"/>
      <c r="BU1170" s="19"/>
      <c r="BV1170" s="19"/>
      <c r="BW1170" s="19"/>
      <c r="BX1170" s="19"/>
      <c r="BY1170" s="19"/>
      <c r="BZ1170" s="19"/>
    </row>
    <row r="1171" spans="58:78">
      <c r="BF1171" s="19"/>
      <c r="BG1171" s="39"/>
      <c r="BH1171" s="39"/>
      <c r="BI1171" s="39"/>
      <c r="BJ1171" s="38" t="s">
        <v>46</v>
      </c>
      <c r="BK1171" s="39"/>
      <c r="BL1171" s="39"/>
      <c r="BM1171" s="39"/>
      <c r="BN1171" s="19"/>
      <c r="BO1171" s="19"/>
      <c r="BP1171" s="19"/>
      <c r="BQ1171" s="19"/>
      <c r="BR1171" s="19"/>
      <c r="BS1171" s="19"/>
      <c r="BT1171" s="19"/>
      <c r="BU1171" s="19"/>
      <c r="BV1171" s="19"/>
      <c r="BW1171" s="19"/>
      <c r="BX1171" s="19"/>
      <c r="BY1171" s="19"/>
      <c r="BZ1171" s="19"/>
    </row>
    <row r="1172" spans="58:78">
      <c r="BF1172" s="40" t="s">
        <v>62</v>
      </c>
      <c r="BG1172" s="39" t="s">
        <v>44</v>
      </c>
      <c r="BH1172" s="38" t="s">
        <v>43</v>
      </c>
      <c r="BI1172" s="38" t="s">
        <v>42</v>
      </c>
      <c r="BJ1172" s="38" t="s">
        <v>41</v>
      </c>
      <c r="BK1172" s="38" t="s">
        <v>40</v>
      </c>
      <c r="BL1172" s="38" t="s">
        <v>39</v>
      </c>
      <c r="BM1172" s="38" t="s">
        <v>38</v>
      </c>
      <c r="BN1172" s="19"/>
      <c r="BO1172" s="19"/>
      <c r="BP1172" s="19"/>
      <c r="BQ1172" s="19"/>
      <c r="BR1172" s="19"/>
      <c r="BS1172" s="19"/>
      <c r="BT1172" s="20"/>
      <c r="BU1172" s="19"/>
      <c r="BV1172" s="19"/>
      <c r="BW1172" s="19"/>
      <c r="BX1172" s="19"/>
      <c r="BY1172" s="19"/>
      <c r="BZ1172" s="19"/>
    </row>
    <row r="1173" spans="58:78">
      <c r="BF1173" s="19"/>
      <c r="BG1173" s="28" t="s">
        <v>30</v>
      </c>
      <c r="BH1173" s="27">
        <v>0.5</v>
      </c>
      <c r="BI1173" s="20">
        <f t="shared" ref="BI1173:BI1182" si="148">+BH1173/1000000</f>
        <v>4.9999999999999998E-7</v>
      </c>
      <c r="BJ1173">
        <v>93.254924152638665</v>
      </c>
      <c r="BK1173" s="25">
        <f>BP1175+((BO1175-BP1175)/(1+POWER((BI1173)/POWER(10,-BQ1175),BR1175)))</f>
        <v>92.390227197769704</v>
      </c>
      <c r="BL1173" s="25">
        <f t="shared" ref="BL1173:BL1182" si="149">BK1173-BJ1173</f>
        <v>-0.86469695486896114</v>
      </c>
      <c r="BM1173" s="24">
        <f t="shared" ref="BM1173:BM1182" si="150">BL1173^2</f>
        <v>0.74770082375965419</v>
      </c>
      <c r="BN1173" s="19"/>
      <c r="BO1173" s="19"/>
      <c r="BP1173" s="19"/>
      <c r="BQ1173" s="19"/>
      <c r="BR1173" s="19"/>
      <c r="BS1173" s="19"/>
      <c r="BT1173" s="19"/>
      <c r="BU1173" s="23"/>
      <c r="BV1173" s="23"/>
      <c r="BW1173" s="23"/>
      <c r="BX1173" s="23"/>
      <c r="BY1173" s="23"/>
      <c r="BZ1173" s="23"/>
    </row>
    <row r="1174" spans="58:78">
      <c r="BF1174" s="19"/>
      <c r="BG1174" s="28" t="s">
        <v>30</v>
      </c>
      <c r="BH1174" s="27">
        <v>0.33333333333333331</v>
      </c>
      <c r="BI1174" s="20">
        <f t="shared" si="148"/>
        <v>3.333333333333333E-7</v>
      </c>
      <c r="BJ1174">
        <v>92.996057424347782</v>
      </c>
      <c r="BK1174" s="25">
        <f>BP1175+((BO1175-BP1175)/(1+POWER((BI1174)/POWER(10,-BQ1175),BR1175)))</f>
        <v>92.356418522088674</v>
      </c>
      <c r="BL1174" s="25">
        <f t="shared" si="149"/>
        <v>-0.63963890225910802</v>
      </c>
      <c r="BM1174" s="24">
        <f t="shared" si="150"/>
        <v>0.40913792528323673</v>
      </c>
      <c r="BN1174" s="19"/>
      <c r="BO1174" s="20" t="s">
        <v>37</v>
      </c>
      <c r="BP1174" s="20" t="s">
        <v>36</v>
      </c>
      <c r="BQ1174" s="37" t="s">
        <v>35</v>
      </c>
      <c r="BR1174" s="20" t="s">
        <v>34</v>
      </c>
      <c r="BS1174" s="19"/>
      <c r="BT1174" s="19"/>
      <c r="BU1174" s="23"/>
      <c r="BV1174" s="23"/>
      <c r="BW1174" s="23"/>
      <c r="BX1174" s="23"/>
      <c r="BY1174" s="23"/>
      <c r="BZ1174" s="23"/>
    </row>
    <row r="1175" spans="58:78">
      <c r="BF1175" s="19"/>
      <c r="BG1175" s="28" t="s">
        <v>30</v>
      </c>
      <c r="BH1175" s="27">
        <v>0.22222222222222221</v>
      </c>
      <c r="BI1175" s="20">
        <f t="shared" si="148"/>
        <v>2.2222222222222222E-7</v>
      </c>
      <c r="BJ1175">
        <v>92.224312541477929</v>
      </c>
      <c r="BK1175" s="25">
        <f>BP1175+((BO1175-BP1175)/(1+POWER((BI1175)/POWER(10,-BQ1175),BR1175)))</f>
        <v>92.243067570359216</v>
      </c>
      <c r="BL1175" s="25">
        <f t="shared" si="149"/>
        <v>1.8755028881287217E-2</v>
      </c>
      <c r="BM1175" s="24">
        <f t="shared" si="150"/>
        <v>3.5175110833791766E-4</v>
      </c>
      <c r="BN1175" s="19"/>
      <c r="BO1175" s="19">
        <v>0</v>
      </c>
      <c r="BP1175" s="36">
        <v>92.404572128766006</v>
      </c>
      <c r="BQ1175" s="19">
        <v>7.5759444247264494</v>
      </c>
      <c r="BR1175" s="19">
        <v>2.98759468460766</v>
      </c>
      <c r="BS1175" s="19"/>
      <c r="BT1175" s="19"/>
      <c r="BU1175" s="23"/>
      <c r="BV1175" s="23"/>
      <c r="BW1175" s="23"/>
      <c r="BX1175" s="23"/>
      <c r="BY1175" s="23"/>
      <c r="BZ1175" s="23"/>
    </row>
    <row r="1176" spans="58:78">
      <c r="BF1176" s="19"/>
      <c r="BG1176" s="28" t="s">
        <v>30</v>
      </c>
      <c r="BH1176" s="27">
        <v>0.14814814814814814</v>
      </c>
      <c r="BI1176" s="20">
        <f t="shared" si="148"/>
        <v>1.4814814814814815E-7</v>
      </c>
      <c r="BJ1176">
        <v>90.978009880710218</v>
      </c>
      <c r="BK1176" s="25">
        <f>BP1175+((BO1175-BP1175)/(1+POWER((BI1176)/POWER(10,-BQ1175),BR1175)))</f>
        <v>91.864455111720588</v>
      </c>
      <c r="BL1176" s="25">
        <f t="shared" si="149"/>
        <v>0.88644523101037009</v>
      </c>
      <c r="BM1176" s="24">
        <f t="shared" si="150"/>
        <v>0.78578514758102835</v>
      </c>
      <c r="BN1176" s="19"/>
      <c r="BO1176" s="19"/>
      <c r="BP1176" s="19"/>
      <c r="BQ1176" s="19"/>
      <c r="BR1176" s="19"/>
      <c r="BS1176" s="19"/>
      <c r="BT1176" s="19"/>
      <c r="BU1176" s="23"/>
      <c r="BV1176" s="23"/>
      <c r="BW1176" s="23"/>
      <c r="BX1176" s="23"/>
      <c r="BY1176" s="23"/>
      <c r="BZ1176" s="23"/>
    </row>
    <row r="1177" spans="58:78" ht="15.75" thickBot="1">
      <c r="BF1177" s="19"/>
      <c r="BG1177" s="28" t="s">
        <v>30</v>
      </c>
      <c r="BH1177" s="27">
        <v>9.8765432098765427E-2</v>
      </c>
      <c r="BI1177" s="20">
        <f t="shared" si="148"/>
        <v>9.8765432098765421E-8</v>
      </c>
      <c r="BJ1177">
        <v>90.185161184310701</v>
      </c>
      <c r="BK1177" s="25">
        <f>BP1175+((BO1175-BP1175)/(1+POWER((BI1177)/POWER(10,-BQ1175),BR1175)))</f>
        <v>90.615482597841719</v>
      </c>
      <c r="BL1177" s="25">
        <f t="shared" si="149"/>
        <v>0.43032141353101849</v>
      </c>
      <c r="BM1177" s="24">
        <f t="shared" si="150"/>
        <v>0.18517651894333381</v>
      </c>
      <c r="BN1177" s="19"/>
      <c r="BO1177" s="35" t="s">
        <v>33</v>
      </c>
      <c r="BP1177" s="34">
        <f>SUM(BM1173:BM1182)</f>
        <v>2.7288651032953237</v>
      </c>
      <c r="BQ1177" s="19"/>
      <c r="BR1177" s="19"/>
      <c r="BS1177" s="19"/>
      <c r="BT1177" s="19"/>
      <c r="BU1177" s="23"/>
      <c r="BV1177" s="23"/>
      <c r="BW1177" s="23"/>
      <c r="BX1177" s="23"/>
      <c r="BY1177" s="23"/>
      <c r="BZ1177" s="23"/>
    </row>
    <row r="1178" spans="58:78">
      <c r="BF1178" s="19"/>
      <c r="BG1178" s="28" t="s">
        <v>30</v>
      </c>
      <c r="BH1178" s="27">
        <v>6.5843621399176946E-2</v>
      </c>
      <c r="BI1178" s="20">
        <f t="shared" si="148"/>
        <v>6.5843621399176948E-8</v>
      </c>
      <c r="BJ1178">
        <v>86.075862655756353</v>
      </c>
      <c r="BK1178" s="25">
        <f>BP1175+((BO1175-BP1175)/(1+POWER((BI1178)/POWER(10,-BQ1175),BR1175)))</f>
        <v>86.659007837104426</v>
      </c>
      <c r="BL1178" s="25">
        <f t="shared" si="149"/>
        <v>0.58314518134807258</v>
      </c>
      <c r="BM1178" s="24">
        <f t="shared" si="150"/>
        <v>0.34005830252947644</v>
      </c>
      <c r="BN1178" s="19"/>
      <c r="BO1178" s="19"/>
      <c r="BP1178" s="19"/>
      <c r="BQ1178" s="19"/>
      <c r="BR1178" s="33" t="s">
        <v>32</v>
      </c>
      <c r="BS1178" s="19"/>
      <c r="BT1178" s="19"/>
      <c r="BU1178" s="23"/>
      <c r="BV1178" s="23"/>
      <c r="BW1178" s="23"/>
      <c r="BX1178" s="23"/>
      <c r="BY1178" s="23"/>
      <c r="BZ1178" s="23"/>
    </row>
    <row r="1179" spans="58:78" ht="15.75" thickBot="1">
      <c r="BF1179" s="19"/>
      <c r="BG1179" s="28" t="s">
        <v>30</v>
      </c>
      <c r="BH1179" s="27">
        <v>4.38957475994513E-2</v>
      </c>
      <c r="BI1179" s="20">
        <f t="shared" si="148"/>
        <v>4.3895747599451298E-8</v>
      </c>
      <c r="BJ1179">
        <v>76.037842517185609</v>
      </c>
      <c r="BK1179" s="25">
        <f>BP1175+((BO1175-BP1175)/(1+POWER((BI1179)/POWER(10,-BQ1175),BR1175)))</f>
        <v>75.57774555247093</v>
      </c>
      <c r="BL1179" s="25">
        <f t="shared" si="149"/>
        <v>-0.46009696471467976</v>
      </c>
      <c r="BM1179" s="24">
        <f t="shared" si="150"/>
        <v>0.21168921693966128</v>
      </c>
      <c r="BN1179" s="19"/>
      <c r="BO1179" s="32" t="s">
        <v>31</v>
      </c>
      <c r="BP1179" s="31">
        <f>POWER(10,-BQ1175)*1000000</f>
        <v>2.6549452850812307E-2</v>
      </c>
      <c r="BQ1179" s="25">
        <f>ROUND(BR1179,2)</f>
        <v>0.03</v>
      </c>
      <c r="BR1179" s="30">
        <f>10^((1/BR1175)*(LOG(((BO1175-BP1175)/(50-BP1175)-1),10)-BR1175*LOG((1/(10^(-BQ1175))),10)))*1000000</f>
        <v>2.8054792234756664E-2</v>
      </c>
      <c r="BS1179" s="19"/>
      <c r="BT1179" s="19"/>
      <c r="BU1179" s="23"/>
      <c r="BV1179" s="23"/>
      <c r="BW1179" s="23"/>
      <c r="BX1179" s="23"/>
      <c r="BY1179" s="23"/>
      <c r="BZ1179" s="23"/>
    </row>
    <row r="1180" spans="58:78">
      <c r="BF1180" s="19"/>
      <c r="BG1180" s="28" t="s">
        <v>30</v>
      </c>
      <c r="BH1180" s="27">
        <v>2.9263831732967534E-2</v>
      </c>
      <c r="BI1180" s="20">
        <f t="shared" si="148"/>
        <v>2.9263831732967536E-8</v>
      </c>
      <c r="BJ1180">
        <v>52.956278112127009</v>
      </c>
      <c r="BK1180" s="25">
        <f>BP1175+((BO1175-BP1175)/(1+POWER((BI1180)/POWER(10,-BQ1175),BR1175)))</f>
        <v>52.873653018201843</v>
      </c>
      <c r="BL1180" s="25">
        <f t="shared" si="149"/>
        <v>-8.2625093925166482E-2</v>
      </c>
      <c r="BM1180" s="24">
        <f t="shared" si="150"/>
        <v>6.8269061461425831E-3</v>
      </c>
      <c r="BN1180" s="19"/>
      <c r="BO1180" s="29"/>
      <c r="BP1180" s="25"/>
      <c r="BQ1180" s="19"/>
      <c r="BR1180" s="19"/>
      <c r="BS1180" s="19"/>
      <c r="BT1180" s="19"/>
      <c r="BU1180" s="23"/>
      <c r="BV1180" s="23"/>
      <c r="BW1180" s="23"/>
      <c r="BX1180" s="23"/>
      <c r="BY1180" s="23"/>
      <c r="BZ1180" s="23"/>
    </row>
    <row r="1181" spans="58:78">
      <c r="BF1181" s="19"/>
      <c r="BG1181" s="28" t="s">
        <v>30</v>
      </c>
      <c r="BH1181" s="27">
        <v>1.9509221155311691E-2</v>
      </c>
      <c r="BI1181" s="20">
        <f t="shared" si="148"/>
        <v>1.950922115531169E-8</v>
      </c>
      <c r="BJ1181">
        <v>26.115906261695955</v>
      </c>
      <c r="BK1181" s="25">
        <f>BP1175+((BO1175-BP1175)/(1+POWER((BI1181)/POWER(10,-BQ1175),BR1175)))</f>
        <v>26.321182931106904</v>
      </c>
      <c r="BL1181" s="25">
        <f t="shared" si="149"/>
        <v>0.20527666941094935</v>
      </c>
      <c r="BM1181" s="24">
        <f t="shared" si="150"/>
        <v>4.2138511004452192E-2</v>
      </c>
      <c r="BN1181" s="19"/>
      <c r="BO1181" s="19"/>
      <c r="BP1181" s="19"/>
      <c r="BQ1181" s="19"/>
      <c r="BR1181" s="19"/>
      <c r="BS1181" s="19"/>
      <c r="BT1181" s="19"/>
      <c r="BU1181" s="23"/>
      <c r="BV1181" s="23"/>
      <c r="BW1181" s="23"/>
      <c r="BX1181" s="23"/>
      <c r="BY1181" s="23"/>
      <c r="BZ1181" s="23"/>
    </row>
    <row r="1182" spans="58:78">
      <c r="BF1182" s="19"/>
      <c r="BG1182" s="28" t="s">
        <v>30</v>
      </c>
      <c r="BH1182" s="27">
        <v>0</v>
      </c>
      <c r="BI1182" s="20">
        <f t="shared" si="148"/>
        <v>0</v>
      </c>
      <c r="BJ1182">
        <v>0</v>
      </c>
      <c r="BK1182" s="25">
        <f>BP1175+((BO1175-BP1175)/(1+POWER((BI1182)/POWER(10,-BQ1175),BR1175)))</f>
        <v>0</v>
      </c>
      <c r="BL1182" s="25">
        <f t="shared" si="149"/>
        <v>0</v>
      </c>
      <c r="BM1182" s="24">
        <f t="shared" si="150"/>
        <v>0</v>
      </c>
      <c r="BN1182" s="19"/>
      <c r="BO1182" s="19"/>
      <c r="BP1182" s="19"/>
      <c r="BQ1182" s="19"/>
      <c r="BR1182" s="19"/>
      <c r="BS1182" s="19"/>
      <c r="BT1182" s="19"/>
      <c r="BU1182" s="23"/>
      <c r="BV1182" s="23"/>
      <c r="BW1182" s="23"/>
      <c r="BX1182" s="23"/>
      <c r="BY1182" s="23"/>
      <c r="BZ1182" s="23"/>
    </row>
    <row r="1183" spans="58:78">
      <c r="BF1183" s="19"/>
      <c r="BG1183" s="19"/>
      <c r="BH1183" s="19"/>
      <c r="BI1183" s="19"/>
      <c r="BJ1183" s="22"/>
      <c r="BK1183" s="19"/>
      <c r="BL1183" s="19"/>
      <c r="BM1183" s="19"/>
      <c r="BN1183" s="19"/>
      <c r="BO1183" s="19"/>
      <c r="BP1183" s="19"/>
      <c r="BQ1183" s="19"/>
      <c r="BR1183" s="19"/>
      <c r="BS1183" s="19"/>
      <c r="BT1183" s="19"/>
      <c r="BU1183" s="19"/>
      <c r="BV1183" s="19"/>
      <c r="BW1183" s="19"/>
      <c r="BX1183" s="19"/>
      <c r="BY1183" s="19"/>
      <c r="BZ1183" s="19"/>
    </row>
    <row r="1184" spans="58:78">
      <c r="BF1184" s="19"/>
      <c r="BG1184" s="19"/>
      <c r="BH1184" s="19"/>
      <c r="BI1184" s="19"/>
      <c r="BJ1184" s="20"/>
      <c r="BK1184" s="19"/>
      <c r="BL1184" s="19"/>
      <c r="BM1184" s="19"/>
      <c r="BN1184" s="19"/>
      <c r="BO1184" s="19"/>
      <c r="BP1184" s="19"/>
      <c r="BQ1184" s="19"/>
      <c r="BR1184" s="19"/>
      <c r="BS1184" s="19"/>
      <c r="BT1184" s="19"/>
      <c r="BU1184" s="19"/>
      <c r="BV1184" s="19"/>
      <c r="BW1184" s="19"/>
      <c r="BX1184" s="19"/>
      <c r="BY1184" s="19"/>
      <c r="BZ1184" s="19"/>
    </row>
    <row r="1185" spans="58:78">
      <c r="BF1185" s="19"/>
      <c r="BG1185" s="19"/>
      <c r="BH1185" s="19"/>
      <c r="BI1185" s="19"/>
      <c r="BJ1185" s="20"/>
      <c r="BK1185" s="19"/>
      <c r="BL1185" s="19"/>
      <c r="BM1185" s="19"/>
      <c r="BN1185" s="19"/>
      <c r="BO1185" s="19"/>
      <c r="BP1185" s="19"/>
      <c r="BQ1185" s="19"/>
      <c r="BR1185" s="19"/>
      <c r="BS1185" s="19"/>
      <c r="BT1185" s="19"/>
      <c r="BU1185" s="19"/>
      <c r="BV1185" s="19"/>
      <c r="BW1185" s="19"/>
      <c r="BX1185" s="19"/>
      <c r="BY1185" s="19"/>
      <c r="BZ1185" s="19"/>
    </row>
    <row r="1186" spans="58:78">
      <c r="BF1186" s="19"/>
      <c r="BG1186" s="19"/>
      <c r="BH1186" s="19"/>
      <c r="BI1186" s="19"/>
      <c r="BJ1186" s="20"/>
      <c r="BK1186" s="19"/>
      <c r="BL1186" s="19"/>
      <c r="BM1186" s="19"/>
      <c r="BN1186" s="19"/>
      <c r="BO1186" s="19"/>
      <c r="BP1186" s="19"/>
      <c r="BQ1186" s="19"/>
      <c r="BR1186" s="19"/>
      <c r="BS1186" s="19"/>
      <c r="BT1186" s="19"/>
      <c r="BU1186" s="19"/>
      <c r="BV1186" s="19"/>
      <c r="BW1186" s="19"/>
      <c r="BX1186" s="19"/>
      <c r="BY1186" s="19"/>
      <c r="BZ1186" s="19"/>
    </row>
    <row r="1187" spans="58:78">
      <c r="BF1187" s="19"/>
      <c r="BG1187" s="19"/>
      <c r="BH1187" s="19"/>
      <c r="BI1187" s="19"/>
      <c r="BJ1187" s="20"/>
      <c r="BK1187" s="19"/>
      <c r="BL1187" s="19"/>
      <c r="BM1187" s="19"/>
      <c r="BN1187" s="19"/>
      <c r="BO1187" s="19"/>
      <c r="BP1187" s="19"/>
      <c r="BQ1187" s="19"/>
      <c r="BR1187" s="19"/>
      <c r="BS1187" s="19"/>
      <c r="BT1187" s="19"/>
      <c r="BU1187" s="19"/>
      <c r="BV1187" s="19"/>
      <c r="BW1187" s="19"/>
      <c r="BX1187" s="19"/>
      <c r="BY1187" s="19"/>
      <c r="BZ1187" s="19"/>
    </row>
    <row r="1188" spans="58:78">
      <c r="BF1188" s="19"/>
      <c r="BG1188" s="19"/>
      <c r="BH1188" s="19"/>
      <c r="BI1188" s="21"/>
      <c r="BJ1188" s="20"/>
      <c r="BK1188" s="19"/>
      <c r="BL1188" s="19"/>
      <c r="BM1188" s="19"/>
      <c r="BN1188" s="19"/>
      <c r="BO1188" s="19"/>
      <c r="BP1188" s="19"/>
      <c r="BQ1188" s="19"/>
      <c r="BR1188" s="19"/>
      <c r="BS1188" s="19"/>
      <c r="BT1188" s="19"/>
      <c r="BU1188" s="19"/>
      <c r="BV1188" s="19"/>
      <c r="BW1188" s="19"/>
      <c r="BX1188" s="19"/>
      <c r="BY1188" s="19"/>
      <c r="BZ1188" s="19"/>
    </row>
    <row r="1189" spans="58:78">
      <c r="BF1189" s="19"/>
      <c r="BG1189" s="39"/>
      <c r="BH1189" s="39"/>
      <c r="BI1189" s="39"/>
      <c r="BJ1189" s="38" t="s">
        <v>46</v>
      </c>
      <c r="BK1189" s="39"/>
      <c r="BL1189" s="39"/>
      <c r="BM1189" s="39"/>
      <c r="BN1189" s="19"/>
      <c r="BO1189" s="19"/>
      <c r="BP1189" s="19"/>
      <c r="BQ1189" s="19"/>
      <c r="BR1189" s="19"/>
      <c r="BS1189" s="19"/>
      <c r="BT1189" s="19"/>
      <c r="BU1189" s="19"/>
      <c r="BV1189" s="19"/>
      <c r="BW1189" s="19"/>
      <c r="BX1189" s="19"/>
      <c r="BY1189" s="19"/>
      <c r="BZ1189" s="19"/>
    </row>
    <row r="1190" spans="58:78">
      <c r="BF1190" s="40" t="s">
        <v>47</v>
      </c>
      <c r="BG1190" s="39" t="s">
        <v>44</v>
      </c>
      <c r="BH1190" s="38" t="s">
        <v>43</v>
      </c>
      <c r="BI1190" s="38" t="s">
        <v>42</v>
      </c>
      <c r="BJ1190" s="38" t="s">
        <v>41</v>
      </c>
      <c r="BK1190" s="38" t="s">
        <v>40</v>
      </c>
      <c r="BL1190" s="38" t="s">
        <v>39</v>
      </c>
      <c r="BM1190" s="38" t="s">
        <v>38</v>
      </c>
      <c r="BN1190" s="19"/>
      <c r="BO1190" s="19"/>
      <c r="BP1190" s="19"/>
      <c r="BQ1190" s="19"/>
      <c r="BR1190" s="19"/>
      <c r="BS1190" s="19"/>
      <c r="BT1190" s="20"/>
      <c r="BU1190" s="19"/>
      <c r="BV1190" s="19"/>
      <c r="BW1190" s="19"/>
      <c r="BX1190" s="19"/>
      <c r="BY1190" s="19"/>
      <c r="BZ1190" s="19"/>
    </row>
    <row r="1191" spans="58:78">
      <c r="BF1191" s="19"/>
      <c r="BG1191" s="28" t="s">
        <v>30</v>
      </c>
      <c r="BH1191" s="27">
        <v>0.5</v>
      </c>
      <c r="BI1191" s="20">
        <f t="shared" ref="BI1191:BI1200" si="151">+BH1191/1000000</f>
        <v>4.9999999999999998E-7</v>
      </c>
      <c r="BJ1191">
        <v>95.924455910799765</v>
      </c>
      <c r="BK1191" s="25">
        <f>BP1193+((BO1193-BP1193)/(1+POWER((BI1191)/POWER(10,-BQ1193),BR1193)))</f>
        <v>95.095881448825011</v>
      </c>
      <c r="BL1191" s="25">
        <f t="shared" ref="BL1191:BL1200" si="152">BK1191-BJ1191</f>
        <v>-0.82857446197475326</v>
      </c>
      <c r="BM1191" s="24">
        <f t="shared" ref="BM1191:BM1200" si="153">BL1191^2</f>
        <v>0.68653563903675185</v>
      </c>
      <c r="BN1191" s="19"/>
      <c r="BO1191" s="19"/>
      <c r="BP1191" s="19"/>
      <c r="BQ1191" s="19"/>
      <c r="BR1191" s="19"/>
      <c r="BS1191" s="19"/>
      <c r="BT1191" s="19"/>
      <c r="BU1191" s="23"/>
      <c r="BV1191" s="23"/>
      <c r="BW1191" s="23"/>
      <c r="BX1191" s="23"/>
      <c r="BY1191" s="23"/>
      <c r="BZ1191" s="23"/>
    </row>
    <row r="1192" spans="58:78">
      <c r="BF1192" s="19"/>
      <c r="BG1192" s="28" t="s">
        <v>30</v>
      </c>
      <c r="BH1192" s="27">
        <v>0.33333333333333331</v>
      </c>
      <c r="BI1192" s="20">
        <f t="shared" si="151"/>
        <v>3.333333333333333E-7</v>
      </c>
      <c r="BJ1192">
        <v>95.300859960902912</v>
      </c>
      <c r="BK1192" s="25">
        <f>BP1193+((BO1193-BP1193)/(1+POWER((BI1192)/POWER(10,-BQ1193),BR1193)))</f>
        <v>95.039723951109949</v>
      </c>
      <c r="BL1192" s="25">
        <f t="shared" si="152"/>
        <v>-0.26113600979296336</v>
      </c>
      <c r="BM1192" s="24">
        <f t="shared" si="153"/>
        <v>6.8192015610590656E-2</v>
      </c>
      <c r="BN1192" s="19"/>
      <c r="BO1192" s="20" t="s">
        <v>37</v>
      </c>
      <c r="BP1192" s="20" t="s">
        <v>36</v>
      </c>
      <c r="BQ1192" s="37" t="s">
        <v>35</v>
      </c>
      <c r="BR1192" s="20" t="s">
        <v>34</v>
      </c>
      <c r="BS1192" s="19"/>
      <c r="BT1192" s="19"/>
      <c r="BU1192" s="23"/>
      <c r="BV1192" s="23"/>
      <c r="BW1192" s="23"/>
      <c r="BX1192" s="23"/>
      <c r="BY1192" s="23"/>
      <c r="BZ1192" s="23"/>
    </row>
    <row r="1193" spans="58:78">
      <c r="BF1193" s="19"/>
      <c r="BG1193" s="28" t="s">
        <v>30</v>
      </c>
      <c r="BH1193" s="27">
        <v>0.22222222222222221</v>
      </c>
      <c r="BI1193" s="20">
        <f t="shared" si="151"/>
        <v>2.2222222222222222E-7</v>
      </c>
      <c r="BJ1193">
        <v>94.60554288749276</v>
      </c>
      <c r="BK1193" s="25">
        <f>BP1193+((BO1193-BP1193)/(1+POWER((BI1193)/POWER(10,-BQ1193),BR1193)))</f>
        <v>94.861762406935441</v>
      </c>
      <c r="BL1193" s="25">
        <f t="shared" si="152"/>
        <v>0.25621951944268062</v>
      </c>
      <c r="BM1193" s="24">
        <f t="shared" si="153"/>
        <v>6.5648442143438193E-2</v>
      </c>
      <c r="BN1193" s="19"/>
      <c r="BO1193" s="19">
        <v>0</v>
      </c>
      <c r="BP1193" s="36">
        <v>95.121701971752628</v>
      </c>
      <c r="BQ1193" s="19">
        <v>7.5520058970648432</v>
      </c>
      <c r="BR1193" s="19">
        <v>2.8507317133496008</v>
      </c>
      <c r="BS1193" s="19"/>
      <c r="BT1193" s="19"/>
      <c r="BU1193" s="23"/>
      <c r="BV1193" s="23"/>
      <c r="BW1193" s="23"/>
      <c r="BX1193" s="23"/>
      <c r="BY1193" s="23"/>
      <c r="BZ1193" s="23"/>
    </row>
    <row r="1194" spans="58:78">
      <c r="BF1194" s="19"/>
      <c r="BG1194" s="28" t="s">
        <v>30</v>
      </c>
      <c r="BH1194" s="27">
        <v>0.14814814814814814</v>
      </c>
      <c r="BI1194" s="20">
        <f t="shared" si="151"/>
        <v>1.4814814814814815E-7</v>
      </c>
      <c r="BJ1194">
        <v>94.50620613651877</v>
      </c>
      <c r="BK1194" s="25">
        <f>BP1193+((BO1193-BP1193)/(1+POWER((BI1194)/POWER(10,-BQ1193),BR1193)))</f>
        <v>94.300810843321457</v>
      </c>
      <c r="BL1194" s="25">
        <f t="shared" si="152"/>
        <v>-0.20539529319731287</v>
      </c>
      <c r="BM1194" s="24">
        <f t="shared" si="153"/>
        <v>4.2187226467610119E-2</v>
      </c>
      <c r="BN1194" s="19"/>
      <c r="BO1194" s="19"/>
      <c r="BP1194" s="19"/>
      <c r="BQ1194" s="19"/>
      <c r="BR1194" s="19"/>
      <c r="BS1194" s="19"/>
      <c r="BT1194" s="19"/>
      <c r="BU1194" s="23"/>
      <c r="BV1194" s="23"/>
      <c r="BW1194" s="23"/>
      <c r="BX1194" s="23"/>
      <c r="BY1194" s="23"/>
      <c r="BZ1194" s="23"/>
    </row>
    <row r="1195" spans="58:78" ht="15.75" thickBot="1">
      <c r="BF1195" s="19"/>
      <c r="BG1195" s="28" t="s">
        <v>30</v>
      </c>
      <c r="BH1195" s="27">
        <v>9.8765432098765427E-2</v>
      </c>
      <c r="BI1195" s="20">
        <f t="shared" si="151"/>
        <v>9.8765432098765421E-8</v>
      </c>
      <c r="BJ1195">
        <v>92.315710145023274</v>
      </c>
      <c r="BK1195" s="25">
        <f>BP1193+((BO1193-BP1193)/(1+POWER((BI1195)/POWER(10,-BQ1193),BR1193)))</f>
        <v>92.561986242651599</v>
      </c>
      <c r="BL1195" s="25">
        <f t="shared" si="152"/>
        <v>0.24627609762832492</v>
      </c>
      <c r="BM1195" s="24">
        <f t="shared" si="153"/>
        <v>6.0651916263036225E-2</v>
      </c>
      <c r="BN1195" s="19"/>
      <c r="BO1195" s="35" t="s">
        <v>33</v>
      </c>
      <c r="BP1195" s="34">
        <f>SUM(BM1191:BM1200)</f>
        <v>7.8275259619376598</v>
      </c>
      <c r="BQ1195" s="19"/>
      <c r="BR1195" s="19"/>
      <c r="BS1195" s="19"/>
      <c r="BT1195" s="19"/>
      <c r="BU1195" s="23"/>
      <c r="BV1195" s="23"/>
      <c r="BW1195" s="23"/>
      <c r="BX1195" s="23"/>
      <c r="BY1195" s="23"/>
      <c r="BZ1195" s="23"/>
    </row>
    <row r="1196" spans="58:78">
      <c r="BF1196" s="19"/>
      <c r="BG1196" s="28" t="s">
        <v>30</v>
      </c>
      <c r="BH1196" s="27">
        <v>6.5843621399176946E-2</v>
      </c>
      <c r="BI1196" s="20">
        <f t="shared" si="151"/>
        <v>6.5843621399176948E-8</v>
      </c>
      <c r="BJ1196">
        <v>86.478980886554638</v>
      </c>
      <c r="BK1196" s="25">
        <f>BP1193+((BO1193-BP1193)/(1+POWER((BI1196)/POWER(10,-BQ1193),BR1193)))</f>
        <v>87.43998856008615</v>
      </c>
      <c r="BL1196" s="25">
        <f t="shared" si="152"/>
        <v>0.96100767353151184</v>
      </c>
      <c r="BM1196" s="24">
        <f t="shared" si="153"/>
        <v>0.92353574858644882</v>
      </c>
      <c r="BN1196" s="19"/>
      <c r="BO1196" s="19"/>
      <c r="BP1196" s="19"/>
      <c r="BQ1196" s="19"/>
      <c r="BR1196" s="33" t="s">
        <v>32</v>
      </c>
      <c r="BS1196" s="19"/>
      <c r="BT1196" s="19"/>
      <c r="BU1196" s="23"/>
      <c r="BV1196" s="23"/>
      <c r="BW1196" s="23"/>
      <c r="BX1196" s="23"/>
      <c r="BY1196" s="23"/>
      <c r="BZ1196" s="23"/>
    </row>
    <row r="1197" spans="58:78" ht="15.75" thickBot="1">
      <c r="BF1197" s="19"/>
      <c r="BG1197" s="28" t="s">
        <v>30</v>
      </c>
      <c r="BH1197" s="27">
        <v>4.38957475994513E-2</v>
      </c>
      <c r="BI1197" s="20">
        <f t="shared" si="151"/>
        <v>4.3895747599451298E-8</v>
      </c>
      <c r="BJ1197">
        <v>73.677857800220693</v>
      </c>
      <c r="BK1197" s="25">
        <f>BP1193+((BO1193-BP1193)/(1+POWER((BI1197)/POWER(10,-BQ1193),BR1193)))</f>
        <v>74.366973631449753</v>
      </c>
      <c r="BL1197" s="25">
        <f t="shared" si="152"/>
        <v>0.68911583122905995</v>
      </c>
      <c r="BM1197" s="24">
        <f t="shared" si="153"/>
        <v>0.47488062885051824</v>
      </c>
      <c r="BN1197" s="19"/>
      <c r="BO1197" s="32" t="s">
        <v>31</v>
      </c>
      <c r="BP1197" s="31">
        <f>POWER(10,-BQ1193)*1000000</f>
        <v>2.8053955446476379E-2</v>
      </c>
      <c r="BQ1197" s="25">
        <f>ROUND(BR1197,2)</f>
        <v>0.03</v>
      </c>
      <c r="BR1197" s="30">
        <f>10^((1/BR1193)*(LOG(((BO1193-BP1193)/(50-BP1193)-1),10)-BR1193*LOG((1/(10^(-BQ1193))),10)))*1000000</f>
        <v>2.9082637019189232E-2</v>
      </c>
      <c r="BS1197" s="19"/>
      <c r="BT1197" s="19"/>
      <c r="BU1197" s="23"/>
      <c r="BV1197" s="23"/>
      <c r="BW1197" s="23"/>
      <c r="BX1197" s="23"/>
      <c r="BY1197" s="23"/>
      <c r="BZ1197" s="23"/>
    </row>
    <row r="1198" spans="58:78">
      <c r="BF1198" s="19"/>
      <c r="BG1198" s="28" t="s">
        <v>30</v>
      </c>
      <c r="BH1198" s="27">
        <v>2.9263831732967534E-2</v>
      </c>
      <c r="BI1198" s="20">
        <f t="shared" si="151"/>
        <v>2.9263831732967536E-8</v>
      </c>
      <c r="BJ1198">
        <v>52.29408922402348</v>
      </c>
      <c r="BK1198" s="25">
        <f>BP1193+((BO1193-BP1193)/(1+POWER((BI1198)/POWER(10,-BQ1193),BR1193)))</f>
        <v>50.419745525102002</v>
      </c>
      <c r="BL1198" s="25">
        <f t="shared" si="152"/>
        <v>-1.8743436989214786</v>
      </c>
      <c r="BM1198" s="24">
        <f t="shared" si="153"/>
        <v>3.5131643016866501</v>
      </c>
      <c r="BN1198" s="19"/>
      <c r="BO1198" s="29"/>
      <c r="BP1198" s="25"/>
      <c r="BQ1198" s="19"/>
      <c r="BR1198" s="19"/>
      <c r="BS1198" s="19"/>
      <c r="BT1198" s="19"/>
      <c r="BU1198" s="23"/>
      <c r="BV1198" s="23"/>
      <c r="BW1198" s="23"/>
      <c r="BX1198" s="23"/>
      <c r="BY1198" s="23"/>
      <c r="BZ1198" s="23"/>
    </row>
    <row r="1199" spans="58:78">
      <c r="BF1199" s="19"/>
      <c r="BG1199" s="28" t="s">
        <v>30</v>
      </c>
      <c r="BH1199" s="27">
        <v>1.9509221155311691E-2</v>
      </c>
      <c r="BI1199" s="20">
        <f t="shared" si="151"/>
        <v>1.950922115531169E-8</v>
      </c>
      <c r="BJ1199">
        <v>23.511949728268831</v>
      </c>
      <c r="BK1199" s="25">
        <f>BP1193+((BO1193-BP1193)/(1+POWER((BI1199)/POWER(10,-BQ1193),BR1193)))</f>
        <v>24.923590632781242</v>
      </c>
      <c r="BL1199" s="25">
        <f t="shared" si="152"/>
        <v>1.4116409045124101</v>
      </c>
      <c r="BM1199" s="24">
        <f t="shared" si="153"/>
        <v>1.9927300432926154</v>
      </c>
      <c r="BN1199" s="19"/>
      <c r="BO1199" s="19"/>
      <c r="BP1199" s="19"/>
      <c r="BQ1199" s="19"/>
      <c r="BR1199" s="19"/>
      <c r="BS1199" s="19"/>
      <c r="BT1199" s="19"/>
      <c r="BU1199" s="23"/>
      <c r="BV1199" s="23"/>
      <c r="BW1199" s="23"/>
      <c r="BX1199" s="23"/>
      <c r="BY1199" s="23"/>
      <c r="BZ1199" s="23"/>
    </row>
    <row r="1200" spans="58:78">
      <c r="BF1200" s="19"/>
      <c r="BG1200" s="28" t="s">
        <v>30</v>
      </c>
      <c r="BH1200" s="27">
        <v>0</v>
      </c>
      <c r="BI1200" s="20">
        <f t="shared" si="151"/>
        <v>0</v>
      </c>
      <c r="BJ1200">
        <v>0</v>
      </c>
      <c r="BK1200" s="25">
        <f>BP1193+((BO1193-BP1193)/(1+POWER((BI1200)/POWER(10,-BQ1193),BR1193)))</f>
        <v>0</v>
      </c>
      <c r="BL1200" s="25">
        <f t="shared" si="152"/>
        <v>0</v>
      </c>
      <c r="BM1200" s="24">
        <f t="shared" si="153"/>
        <v>0</v>
      </c>
      <c r="BN1200" s="19"/>
      <c r="BO1200" s="19"/>
      <c r="BP1200" s="19"/>
      <c r="BQ1200" s="19"/>
      <c r="BR1200" s="19"/>
      <c r="BS1200" s="19"/>
      <c r="BT1200" s="19"/>
      <c r="BU1200" s="23"/>
      <c r="BV1200" s="23"/>
      <c r="BW1200" s="23"/>
      <c r="BX1200" s="23"/>
      <c r="BY1200" s="23"/>
      <c r="BZ1200" s="23"/>
    </row>
    <row r="1201" spans="58:78">
      <c r="BF1201" s="19"/>
      <c r="BG1201" s="19"/>
      <c r="BH1201" s="19"/>
      <c r="BI1201" s="19"/>
      <c r="BJ1201" s="22"/>
      <c r="BK1201" s="19"/>
      <c r="BL1201" s="19"/>
      <c r="BM1201" s="19"/>
      <c r="BN1201" s="19"/>
      <c r="BO1201" s="19"/>
      <c r="BP1201" s="19"/>
      <c r="BQ1201" s="19"/>
      <c r="BR1201" s="19"/>
      <c r="BS1201" s="19"/>
      <c r="BT1201" s="19"/>
      <c r="BU1201" s="19"/>
      <c r="BV1201" s="19"/>
      <c r="BW1201" s="19"/>
      <c r="BX1201" s="19"/>
      <c r="BY1201" s="19"/>
      <c r="BZ1201" s="19"/>
    </row>
    <row r="1202" spans="58:78">
      <c r="BF1202" s="19"/>
      <c r="BG1202" s="19"/>
      <c r="BH1202" s="19"/>
      <c r="BI1202" s="19"/>
      <c r="BJ1202" s="20"/>
      <c r="BK1202" s="19"/>
      <c r="BL1202" s="19"/>
      <c r="BM1202" s="19"/>
      <c r="BN1202" s="19"/>
      <c r="BO1202" s="19"/>
      <c r="BP1202" s="19"/>
      <c r="BQ1202" s="19"/>
      <c r="BR1202" s="19"/>
      <c r="BS1202" s="19"/>
      <c r="BT1202" s="19"/>
      <c r="BU1202" s="19"/>
      <c r="BV1202" s="19"/>
      <c r="BW1202" s="19"/>
      <c r="BX1202" s="19"/>
      <c r="BY1202" s="19"/>
      <c r="BZ1202" s="19"/>
    </row>
    <row r="1203" spans="58:78">
      <c r="BF1203" s="19"/>
      <c r="BG1203" s="19"/>
      <c r="BH1203" s="19"/>
      <c r="BI1203" s="19"/>
      <c r="BJ1203" s="20"/>
      <c r="BK1203" s="19"/>
      <c r="BL1203" s="19"/>
      <c r="BM1203" s="19"/>
      <c r="BN1203" s="19"/>
      <c r="BO1203" s="19"/>
      <c r="BP1203" s="19"/>
      <c r="BQ1203" s="19"/>
      <c r="BR1203" s="19"/>
      <c r="BS1203" s="19"/>
      <c r="BT1203" s="19"/>
      <c r="BU1203" s="19"/>
      <c r="BV1203" s="19"/>
      <c r="BW1203" s="19"/>
      <c r="BX1203" s="19"/>
      <c r="BY1203" s="19"/>
      <c r="BZ1203" s="19"/>
    </row>
    <row r="1204" spans="58:78">
      <c r="BF1204" s="19"/>
      <c r="BG1204" s="19"/>
      <c r="BH1204" s="19"/>
      <c r="BI1204" s="19"/>
      <c r="BJ1204" s="20"/>
      <c r="BK1204" s="19"/>
      <c r="BL1204" s="19"/>
      <c r="BM1204" s="19"/>
      <c r="BN1204" s="19"/>
      <c r="BO1204" s="19"/>
      <c r="BP1204" s="19"/>
      <c r="BQ1204" s="19"/>
      <c r="BR1204" s="19"/>
      <c r="BS1204" s="19"/>
      <c r="BT1204" s="19"/>
      <c r="BU1204" s="19"/>
      <c r="BV1204" s="19"/>
      <c r="BW1204" s="19"/>
      <c r="BX1204" s="19"/>
      <c r="BY1204" s="19"/>
      <c r="BZ1204" s="19"/>
    </row>
    <row r="1205" spans="58:78">
      <c r="BF1205" s="19"/>
      <c r="BG1205" s="19"/>
      <c r="BH1205" s="19"/>
      <c r="BI1205" s="19"/>
      <c r="BJ1205" s="20"/>
      <c r="BK1205" s="19"/>
      <c r="BL1205" s="19"/>
      <c r="BM1205" s="19"/>
      <c r="BN1205" s="19"/>
      <c r="BO1205" s="19"/>
      <c r="BP1205" s="19"/>
      <c r="BQ1205" s="19"/>
      <c r="BR1205" s="19"/>
      <c r="BS1205" s="19"/>
      <c r="BT1205" s="19"/>
      <c r="BU1205" s="19"/>
      <c r="BV1205" s="19"/>
      <c r="BW1205" s="19"/>
      <c r="BX1205" s="19"/>
      <c r="BY1205" s="19"/>
      <c r="BZ1205" s="19"/>
    </row>
    <row r="1206" spans="58:78">
      <c r="BF1206" s="19"/>
      <c r="BG1206" s="19"/>
      <c r="BH1206" s="19"/>
      <c r="BI1206" s="21"/>
      <c r="BJ1206" s="20"/>
      <c r="BK1206" s="19"/>
      <c r="BL1206" s="19"/>
      <c r="BM1206" s="19"/>
      <c r="BN1206" s="19"/>
      <c r="BO1206" s="19"/>
      <c r="BP1206" s="19"/>
      <c r="BQ1206" s="19"/>
      <c r="BR1206" s="19"/>
      <c r="BS1206" s="19"/>
      <c r="BT1206" s="19"/>
      <c r="BU1206" s="19"/>
      <c r="BV1206" s="19"/>
      <c r="BW1206" s="19"/>
      <c r="BX1206" s="19"/>
      <c r="BY1206" s="19"/>
      <c r="BZ1206" s="19"/>
    </row>
    <row r="1207" spans="58:78">
      <c r="BF1207" s="19"/>
      <c r="BG1207" s="39"/>
      <c r="BH1207" s="39"/>
      <c r="BI1207" s="39"/>
      <c r="BJ1207" s="38" t="s">
        <v>46</v>
      </c>
      <c r="BK1207" s="39"/>
      <c r="BL1207" s="39"/>
      <c r="BM1207" s="39"/>
      <c r="BN1207" s="19"/>
      <c r="BO1207" s="19"/>
      <c r="BP1207" s="19"/>
      <c r="BQ1207" s="19"/>
      <c r="BR1207" s="19"/>
      <c r="BS1207" s="19"/>
      <c r="BT1207" s="19"/>
      <c r="BU1207" s="19"/>
      <c r="BV1207" s="19"/>
      <c r="BW1207" s="19"/>
      <c r="BX1207" s="19"/>
      <c r="BY1207" s="19"/>
      <c r="BZ1207" s="19"/>
    </row>
    <row r="1208" spans="58:78">
      <c r="BF1208" s="40" t="s">
        <v>45</v>
      </c>
      <c r="BG1208" s="39" t="s">
        <v>44</v>
      </c>
      <c r="BH1208" s="38" t="s">
        <v>43</v>
      </c>
      <c r="BI1208" s="38" t="s">
        <v>42</v>
      </c>
      <c r="BJ1208" s="38" t="s">
        <v>41</v>
      </c>
      <c r="BK1208" s="38" t="s">
        <v>40</v>
      </c>
      <c r="BL1208" s="38" t="s">
        <v>39</v>
      </c>
      <c r="BM1208" s="38" t="s">
        <v>38</v>
      </c>
      <c r="BN1208" s="19"/>
      <c r="BO1208" s="19"/>
      <c r="BP1208" s="19"/>
      <c r="BQ1208" s="19"/>
      <c r="BR1208" s="19"/>
      <c r="BS1208" s="19"/>
      <c r="BT1208" s="20"/>
      <c r="BU1208" s="19"/>
      <c r="BV1208" s="19"/>
      <c r="BW1208" s="19"/>
      <c r="BX1208" s="19"/>
      <c r="BY1208" s="19"/>
      <c r="BZ1208" s="19"/>
    </row>
    <row r="1209" spans="58:78">
      <c r="BF1209" s="19"/>
      <c r="BG1209" s="28" t="s">
        <v>30</v>
      </c>
      <c r="BH1209" s="27">
        <v>0.5</v>
      </c>
      <c r="BI1209" s="20">
        <f t="shared" ref="BI1209:BI1218" si="154">+BH1209/1000000</f>
        <v>4.9999999999999998E-7</v>
      </c>
      <c r="BJ1209">
        <v>93.708797142042016</v>
      </c>
      <c r="BK1209" s="25">
        <f>BP1211+((BO1211-BP1211)/(1+POWER((BI1209)/POWER(10,-BQ1211),BR1211)))</f>
        <v>93.500137321839958</v>
      </c>
      <c r="BL1209" s="25">
        <f t="shared" ref="BL1209:BL1218" si="155">BK1209-BJ1209</f>
        <v>-0.2086598202020582</v>
      </c>
      <c r="BM1209" s="24">
        <f t="shared" ref="BM1209:BM1218" si="156">BL1209^2</f>
        <v>4.3538920566755256E-2</v>
      </c>
      <c r="BN1209" s="19"/>
      <c r="BO1209" s="19"/>
      <c r="BP1209" s="19"/>
      <c r="BQ1209" s="19"/>
      <c r="BR1209" s="19"/>
      <c r="BS1209" s="19"/>
      <c r="BT1209" s="19"/>
      <c r="BU1209" s="23"/>
      <c r="BV1209" s="23"/>
      <c r="BW1209" s="23"/>
      <c r="BX1209" s="23"/>
      <c r="BY1209" s="23"/>
      <c r="BZ1209" s="23"/>
    </row>
    <row r="1210" spans="58:78">
      <c r="BF1210" s="19"/>
      <c r="BG1210" s="28" t="s">
        <v>30</v>
      </c>
      <c r="BH1210" s="27">
        <v>0.33333333333333331</v>
      </c>
      <c r="BI1210" s="20">
        <f t="shared" si="154"/>
        <v>3.333333333333333E-7</v>
      </c>
      <c r="BJ1210">
        <v>92.920047287788464</v>
      </c>
      <c r="BK1210" s="25">
        <f>BP1211+((BO1211-BP1211)/(1+POWER((BI1210)/POWER(10,-BQ1211),BR1211)))</f>
        <v>93.202575083989885</v>
      </c>
      <c r="BL1210" s="25">
        <f t="shared" si="155"/>
        <v>0.28252779620142121</v>
      </c>
      <c r="BM1210" s="24">
        <f t="shared" si="156"/>
        <v>7.9821955626431795E-2</v>
      </c>
      <c r="BN1210" s="19"/>
      <c r="BO1210" s="20" t="s">
        <v>37</v>
      </c>
      <c r="BP1210" s="20" t="s">
        <v>36</v>
      </c>
      <c r="BQ1210" s="37" t="s">
        <v>35</v>
      </c>
      <c r="BR1210" s="20" t="s">
        <v>34</v>
      </c>
      <c r="BS1210" s="19"/>
      <c r="BT1210" s="19"/>
      <c r="BU1210" s="23"/>
      <c r="BV1210" s="23"/>
      <c r="BW1210" s="23"/>
      <c r="BX1210" s="23"/>
      <c r="BY1210" s="23"/>
      <c r="BZ1210" s="23"/>
    </row>
    <row r="1211" spans="58:78">
      <c r="BF1211" s="19"/>
      <c r="BG1211" s="28" t="s">
        <v>30</v>
      </c>
      <c r="BH1211" s="27">
        <v>0.22222222222222221</v>
      </c>
      <c r="BI1211" s="20">
        <f t="shared" si="154"/>
        <v>2.2222222222222222E-7</v>
      </c>
      <c r="BJ1211">
        <v>92.186018655294077</v>
      </c>
      <c r="BK1211" s="25">
        <f>BP1211+((BO1211-BP1211)/(1+POWER((BI1211)/POWER(10,-BQ1211),BR1211)))</f>
        <v>92.579648650116582</v>
      </c>
      <c r="BL1211" s="25">
        <f t="shared" si="155"/>
        <v>0.39362999482250416</v>
      </c>
      <c r="BM1211" s="24">
        <f t="shared" si="156"/>
        <v>0.15494457282396465</v>
      </c>
      <c r="BN1211" s="19"/>
      <c r="BO1211" s="19">
        <v>9.011271089663446E-2</v>
      </c>
      <c r="BP1211" s="36">
        <v>93.768808806073253</v>
      </c>
      <c r="BQ1211" s="19">
        <v>7.6772090915244089</v>
      </c>
      <c r="BR1211" s="19">
        <v>1.8465415726985901</v>
      </c>
      <c r="BS1211" s="19"/>
      <c r="BT1211" s="19"/>
      <c r="BU1211" s="23"/>
      <c r="BV1211" s="23"/>
      <c r="BW1211" s="23"/>
      <c r="BX1211" s="23"/>
      <c r="BY1211" s="23"/>
      <c r="BZ1211" s="23"/>
    </row>
    <row r="1212" spans="58:78">
      <c r="BF1212" s="19"/>
      <c r="BG1212" s="28" t="s">
        <v>30</v>
      </c>
      <c r="BH1212" s="27">
        <v>0.14814814814814814</v>
      </c>
      <c r="BI1212" s="20">
        <f t="shared" si="154"/>
        <v>1.4814814814814815E-7</v>
      </c>
      <c r="BJ1212">
        <v>91.111529449112254</v>
      </c>
      <c r="BK1212" s="25">
        <f>BP1211+((BO1211-BP1211)/(1+POWER((BI1212)/POWER(10,-BQ1211),BR1211)))</f>
        <v>91.289672967535694</v>
      </c>
      <c r="BL1212" s="25">
        <f t="shared" si="155"/>
        <v>0.17814351842343967</v>
      </c>
      <c r="BM1212" s="24">
        <f t="shared" si="156"/>
        <v>3.1735113156282392E-2</v>
      </c>
      <c r="BN1212" s="19"/>
      <c r="BO1212" s="19"/>
      <c r="BP1212" s="19"/>
      <c r="BQ1212" s="19"/>
      <c r="BR1212" s="19"/>
      <c r="BS1212" s="19"/>
      <c r="BT1212" s="19"/>
      <c r="BU1212" s="23"/>
      <c r="BV1212" s="23"/>
      <c r="BW1212" s="23"/>
      <c r="BX1212" s="23"/>
      <c r="BY1212" s="23"/>
      <c r="BZ1212" s="23"/>
    </row>
    <row r="1213" spans="58:78" ht="15.75" thickBot="1">
      <c r="BF1213" s="19"/>
      <c r="BG1213" s="28" t="s">
        <v>30</v>
      </c>
      <c r="BH1213" s="27">
        <v>9.8765432098765427E-2</v>
      </c>
      <c r="BI1213" s="20">
        <f t="shared" si="154"/>
        <v>9.8765432098765421E-8</v>
      </c>
      <c r="BJ1213">
        <v>89.649230838325991</v>
      </c>
      <c r="BK1213" s="25">
        <f>BP1211+((BO1211-BP1211)/(1+POWER((BI1213)/POWER(10,-BQ1211),BR1211)))</f>
        <v>88.677390650489997</v>
      </c>
      <c r="BL1213" s="25">
        <f t="shared" si="155"/>
        <v>-0.97184018783599413</v>
      </c>
      <c r="BM1213" s="24">
        <f t="shared" si="156"/>
        <v>0.94447335069310034</v>
      </c>
      <c r="BN1213" s="19"/>
      <c r="BO1213" s="35" t="s">
        <v>33</v>
      </c>
      <c r="BP1213" s="34">
        <f>SUM(BM1209:BM1218)</f>
        <v>2.84550505529978</v>
      </c>
      <c r="BQ1213" s="19"/>
      <c r="BR1213" s="19"/>
      <c r="BS1213" s="19"/>
      <c r="BT1213" s="19"/>
      <c r="BU1213" s="23"/>
      <c r="BV1213" s="23"/>
      <c r="BW1213" s="23"/>
      <c r="BX1213" s="23"/>
      <c r="BY1213" s="23"/>
      <c r="BZ1213" s="23"/>
    </row>
    <row r="1214" spans="58:78">
      <c r="BF1214" s="19"/>
      <c r="BG1214" s="28" t="s">
        <v>30</v>
      </c>
      <c r="BH1214" s="27">
        <v>6.5843621399176946E-2</v>
      </c>
      <c r="BI1214" s="20">
        <f t="shared" si="154"/>
        <v>6.5843621399176948E-8</v>
      </c>
      <c r="BJ1214">
        <v>83.188631434524964</v>
      </c>
      <c r="BK1214" s="25">
        <f>BP1211+((BO1211-BP1211)/(1+POWER((BI1214)/POWER(10,-BQ1211),BR1211)))</f>
        <v>83.618873407800322</v>
      </c>
      <c r="BL1214" s="25">
        <f t="shared" si="155"/>
        <v>0.43024197327535774</v>
      </c>
      <c r="BM1214" s="24">
        <f t="shared" si="156"/>
        <v>0.18510815556787363</v>
      </c>
      <c r="BN1214" s="19"/>
      <c r="BO1214" s="19"/>
      <c r="BP1214" s="19"/>
      <c r="BQ1214" s="19"/>
      <c r="BR1214" s="33" t="s">
        <v>32</v>
      </c>
      <c r="BS1214" s="19"/>
      <c r="BT1214" s="19"/>
      <c r="BU1214" s="23"/>
      <c r="BV1214" s="23"/>
      <c r="BW1214" s="23"/>
      <c r="BX1214" s="23"/>
      <c r="BY1214" s="23"/>
      <c r="BZ1214" s="23"/>
    </row>
    <row r="1215" spans="58:78" ht="15.75" thickBot="1">
      <c r="BF1215" s="19"/>
      <c r="BG1215" s="28" t="s">
        <v>30</v>
      </c>
      <c r="BH1215" s="27">
        <v>4.38957475994513E-2</v>
      </c>
      <c r="BI1215" s="20">
        <f t="shared" si="154"/>
        <v>4.3895747599451298E-8</v>
      </c>
      <c r="BJ1215">
        <v>75.213941187512276</v>
      </c>
      <c r="BK1215" s="25">
        <f>BP1211+((BO1211-BP1211)/(1+POWER((BI1215)/POWER(10,-BQ1211),BR1211)))</f>
        <v>74.620849873472181</v>
      </c>
      <c r="BL1215" s="25">
        <f t="shared" si="155"/>
        <v>-0.59309131404009463</v>
      </c>
      <c r="BM1215" s="24">
        <f t="shared" si="156"/>
        <v>0.35175730678980616</v>
      </c>
      <c r="BN1215" s="19"/>
      <c r="BO1215" s="32" t="s">
        <v>31</v>
      </c>
      <c r="BP1215" s="31">
        <f>POWER(10,-BQ1211)*1000000</f>
        <v>2.1027658172593319E-2</v>
      </c>
      <c r="BQ1215" s="25">
        <f>ROUND(BR1215,2)</f>
        <v>0.02</v>
      </c>
      <c r="BR1215" s="30">
        <f>10^((1/BR1211)*(LOG(((BO1211-BP1211)/(50-BP1211)-1),10)-BR1211*LOG((1/(10^(-BQ1211))),10)))*1000000</f>
        <v>2.2577261587893898E-2</v>
      </c>
      <c r="BS1215" s="19"/>
      <c r="BT1215" s="19"/>
      <c r="BU1215" s="23"/>
      <c r="BV1215" s="23"/>
      <c r="BW1215" s="23"/>
      <c r="BX1215" s="23"/>
      <c r="BY1215" s="23"/>
      <c r="BZ1215" s="23"/>
    </row>
    <row r="1216" spans="58:78">
      <c r="BF1216" s="19"/>
      <c r="BG1216" s="28" t="s">
        <v>30</v>
      </c>
      <c r="BH1216" s="27">
        <v>2.9263831732967534E-2</v>
      </c>
      <c r="BI1216" s="20">
        <f t="shared" si="154"/>
        <v>2.9263831732967536E-8</v>
      </c>
      <c r="BJ1216">
        <v>59.881681181758204</v>
      </c>
      <c r="BK1216" s="25">
        <f>BP1211+((BO1211-BP1211)/(1+POWER((BI1216)/POWER(10,-BQ1211),BR1211)))</f>
        <v>60.794929016816198</v>
      </c>
      <c r="BL1216" s="25">
        <f t="shared" si="155"/>
        <v>0.91324783505799445</v>
      </c>
      <c r="BM1216" s="24">
        <f t="shared" si="156"/>
        <v>0.83402160823811389</v>
      </c>
      <c r="BN1216" s="19"/>
      <c r="BO1216" s="29"/>
      <c r="BP1216" s="25"/>
      <c r="BQ1216" s="19"/>
      <c r="BR1216" s="19"/>
      <c r="BS1216" s="19"/>
      <c r="BT1216" s="19"/>
      <c r="BU1216" s="23"/>
      <c r="BV1216" s="23"/>
      <c r="BW1216" s="23"/>
      <c r="BX1216" s="23"/>
      <c r="BY1216" s="23"/>
      <c r="BZ1216" s="23"/>
    </row>
    <row r="1217" spans="58:78">
      <c r="BF1217" s="19"/>
      <c r="BG1217" s="28" t="s">
        <v>30</v>
      </c>
      <c r="BH1217" s="27">
        <v>1.9509221155311691E-2</v>
      </c>
      <c r="BI1217" s="20">
        <f t="shared" si="154"/>
        <v>1.950922115531169E-8</v>
      </c>
      <c r="BJ1217">
        <v>44.153738578767779</v>
      </c>
      <c r="BK1217" s="25">
        <f>BP1211+((BO1211-BP1211)/(1+POWER((BI1217)/POWER(10,-BQ1211),BR1211)))</f>
        <v>43.693321625156912</v>
      </c>
      <c r="BL1217" s="25">
        <f t="shared" si="155"/>
        <v>-0.4604169536108671</v>
      </c>
      <c r="BM1217" s="24">
        <f t="shared" si="156"/>
        <v>0.21198377117231135</v>
      </c>
      <c r="BN1217" s="19"/>
      <c r="BO1217" s="19"/>
      <c r="BP1217" s="19"/>
      <c r="BQ1217" s="19"/>
      <c r="BR1217" s="19"/>
      <c r="BS1217" s="19"/>
      <c r="BT1217" s="19"/>
      <c r="BU1217" s="23"/>
      <c r="BV1217" s="23"/>
      <c r="BW1217" s="23"/>
      <c r="BX1217" s="23"/>
      <c r="BY1217" s="23"/>
      <c r="BZ1217" s="23"/>
    </row>
    <row r="1218" spans="58:78">
      <c r="BF1218" s="19"/>
      <c r="BG1218" s="28" t="s">
        <v>30</v>
      </c>
      <c r="BH1218" s="27">
        <v>0</v>
      </c>
      <c r="BI1218" s="20">
        <f t="shared" si="154"/>
        <v>0</v>
      </c>
      <c r="BJ1218">
        <v>0</v>
      </c>
      <c r="BK1218" s="25">
        <f>BP1211+((BO1211-BP1211)/(1+POWER((BI1218)/POWER(10,-BQ1211),BR1211)))</f>
        <v>9.011271089663353E-2</v>
      </c>
      <c r="BL1218" s="25">
        <f t="shared" si="155"/>
        <v>9.011271089663353E-2</v>
      </c>
      <c r="BM1218" s="24">
        <f t="shared" si="156"/>
        <v>8.1203006651402558E-3</v>
      </c>
      <c r="BN1218" s="19"/>
      <c r="BO1218" s="19"/>
      <c r="BP1218" s="19"/>
      <c r="BQ1218" s="19"/>
      <c r="BR1218" s="19"/>
      <c r="BS1218" s="19"/>
      <c r="BT1218" s="19"/>
      <c r="BU1218" s="23"/>
      <c r="BV1218" s="23"/>
      <c r="BW1218" s="23"/>
      <c r="BX1218" s="23"/>
      <c r="BY1218" s="23"/>
      <c r="BZ1218" s="23"/>
    </row>
    <row r="1219" spans="58:78">
      <c r="BF1219" s="19"/>
      <c r="BG1219" s="19"/>
      <c r="BH1219" s="19"/>
      <c r="BI1219" s="19"/>
      <c r="BJ1219" s="22"/>
      <c r="BK1219" s="19"/>
      <c r="BL1219" s="19"/>
      <c r="BM1219" s="19"/>
      <c r="BN1219" s="19"/>
      <c r="BO1219" s="19"/>
      <c r="BP1219" s="19"/>
      <c r="BQ1219" s="19"/>
      <c r="BR1219" s="19"/>
      <c r="BS1219" s="19"/>
      <c r="BT1219" s="19"/>
      <c r="BU1219" s="19"/>
      <c r="BV1219" s="19"/>
      <c r="BW1219" s="19"/>
      <c r="BX1219" s="19"/>
      <c r="BY1219" s="19"/>
      <c r="BZ1219" s="19"/>
    </row>
    <row r="1220" spans="58:78">
      <c r="BF1220" s="19"/>
      <c r="BG1220" s="19"/>
      <c r="BH1220" s="19"/>
      <c r="BI1220" s="19"/>
      <c r="BJ1220" s="20"/>
      <c r="BK1220" s="19"/>
      <c r="BL1220" s="19"/>
      <c r="BM1220" s="19"/>
      <c r="BN1220" s="19"/>
      <c r="BO1220" s="19"/>
      <c r="BP1220" s="19"/>
      <c r="BQ1220" s="19"/>
      <c r="BR1220" s="19"/>
      <c r="BS1220" s="19"/>
      <c r="BT1220" s="19"/>
      <c r="BU1220" s="19"/>
      <c r="BV1220" s="19"/>
      <c r="BW1220" s="19"/>
      <c r="BX1220" s="19"/>
      <c r="BY1220" s="19"/>
      <c r="BZ1220" s="19"/>
    </row>
    <row r="1221" spans="58:78">
      <c r="BF1221" s="19"/>
      <c r="BG1221" s="19"/>
      <c r="BH1221" s="19"/>
      <c r="BI1221" s="19"/>
      <c r="BJ1221" s="20"/>
      <c r="BK1221" s="19"/>
      <c r="BL1221" s="19"/>
      <c r="BM1221" s="19"/>
      <c r="BN1221" s="19"/>
      <c r="BO1221" s="19"/>
      <c r="BP1221" s="19"/>
      <c r="BQ1221" s="19"/>
      <c r="BR1221" s="19"/>
      <c r="BS1221" s="19"/>
      <c r="BT1221" s="19"/>
      <c r="BU1221" s="19"/>
      <c r="BV1221" s="19"/>
      <c r="BW1221" s="19"/>
      <c r="BX1221" s="19"/>
      <c r="BY1221" s="19"/>
      <c r="BZ1221" s="19"/>
    </row>
    <row r="1223" spans="58:78">
      <c r="BF1223" s="42" t="s">
        <v>61</v>
      </c>
      <c r="BG1223" s="41"/>
      <c r="BH1223" s="19"/>
      <c r="BI1223" s="19"/>
      <c r="BJ1223" s="20"/>
      <c r="BK1223" s="19"/>
      <c r="BL1223" s="19"/>
      <c r="BM1223" s="19"/>
      <c r="BN1223" s="19"/>
      <c r="BO1223" s="19"/>
      <c r="BP1223" s="19"/>
      <c r="BQ1223" s="19"/>
      <c r="BR1223" s="19"/>
      <c r="BS1223" s="19"/>
      <c r="BT1223" s="19"/>
      <c r="BU1223" s="19"/>
      <c r="BV1223" s="19"/>
      <c r="BW1223" s="19"/>
      <c r="BX1223" s="19"/>
      <c r="BY1223" s="19"/>
      <c r="BZ1223" s="19"/>
    </row>
    <row r="1224" spans="58:78">
      <c r="BF1224" s="19">
        <v>1.0646413588305983E-4</v>
      </c>
      <c r="BG1224" s="36">
        <v>97.920982594474552</v>
      </c>
      <c r="BH1224" s="19">
        <v>7.2843971678251789</v>
      </c>
      <c r="BI1224" s="19">
        <v>2.3250097329166026</v>
      </c>
      <c r="BJ1224" s="20"/>
      <c r="BK1224" s="19"/>
      <c r="BL1224" s="19"/>
      <c r="BM1224" s="19"/>
      <c r="BN1224" s="19"/>
      <c r="BO1224" s="19"/>
      <c r="BP1224" s="19"/>
      <c r="BQ1224" s="19"/>
      <c r="BR1224" s="19"/>
      <c r="BS1224" s="19"/>
      <c r="BT1224" s="19"/>
      <c r="BU1224" s="19"/>
      <c r="BV1224" s="19"/>
      <c r="BW1224" s="19"/>
      <c r="BX1224" s="19"/>
      <c r="BY1224" s="19"/>
      <c r="BZ1224" s="19"/>
    </row>
    <row r="1225" spans="58:78">
      <c r="BF1225" s="19"/>
      <c r="BG1225" s="19"/>
      <c r="BH1225" s="19"/>
      <c r="BI1225" s="19"/>
      <c r="BJ1225" s="20"/>
      <c r="BK1225" s="19"/>
      <c r="BL1225" s="19"/>
      <c r="BM1225" s="19"/>
      <c r="BN1225" s="19"/>
      <c r="BO1225" s="19"/>
      <c r="BP1225" s="36" t="s">
        <v>51</v>
      </c>
      <c r="BQ1225" s="19"/>
      <c r="BR1225" s="19"/>
      <c r="BS1225" s="19"/>
      <c r="BT1225" s="19"/>
      <c r="BU1225" s="19"/>
      <c r="BV1225" s="19"/>
      <c r="BW1225" s="19"/>
      <c r="BX1225" s="19"/>
      <c r="BY1225" s="19"/>
      <c r="BZ1225" s="19"/>
    </row>
    <row r="1226" spans="58:78">
      <c r="BF1226" s="19"/>
      <c r="BG1226" s="19"/>
      <c r="BH1226" s="19"/>
      <c r="BI1226" s="19"/>
      <c r="BJ1226" s="20"/>
      <c r="BK1226" s="19"/>
      <c r="BL1226" s="19"/>
      <c r="BM1226" s="19"/>
      <c r="BN1226" s="19"/>
      <c r="BO1226" s="19"/>
      <c r="BP1226" s="19"/>
      <c r="BQ1226" s="19"/>
      <c r="BR1226" s="19"/>
      <c r="BS1226" s="19"/>
      <c r="BT1226" s="19"/>
      <c r="BU1226" s="19"/>
      <c r="BV1226" s="19"/>
      <c r="BW1226" s="19"/>
      <c r="BX1226" s="19"/>
      <c r="BY1226" s="19"/>
      <c r="BZ1226" s="19"/>
    </row>
    <row r="1227" spans="58:78">
      <c r="BF1227" s="19"/>
      <c r="BG1227" s="19"/>
      <c r="BH1227" s="19"/>
      <c r="BI1227" s="21"/>
      <c r="BJ1227" s="20"/>
      <c r="BK1227" s="19"/>
      <c r="BL1227" s="19"/>
      <c r="BM1227" s="19"/>
      <c r="BN1227" s="19"/>
      <c r="BO1227" s="19"/>
      <c r="BP1227" s="19"/>
      <c r="BQ1227" s="19"/>
      <c r="BR1227" s="19"/>
      <c r="BS1227" s="19"/>
      <c r="BT1227" s="19"/>
      <c r="BU1227" s="19"/>
      <c r="BV1227" s="19"/>
      <c r="BW1227" s="19"/>
      <c r="BX1227" s="19"/>
      <c r="BY1227" s="19"/>
      <c r="BZ1227" s="19"/>
    </row>
    <row r="1228" spans="58:78">
      <c r="BF1228" s="19"/>
      <c r="BG1228" s="39"/>
      <c r="BH1228" s="38" t="s">
        <v>43</v>
      </c>
      <c r="BI1228" s="19"/>
      <c r="BJ1228" s="38" t="s">
        <v>46</v>
      </c>
      <c r="BK1228" s="39"/>
      <c r="BL1228" s="39"/>
      <c r="BM1228" s="39"/>
      <c r="BN1228" s="19"/>
      <c r="BO1228" s="19"/>
      <c r="BP1228" s="19"/>
      <c r="BQ1228" s="19"/>
      <c r="BR1228" s="19"/>
      <c r="BS1228" s="19"/>
      <c r="BT1228" s="19"/>
      <c r="BU1228" s="19"/>
      <c r="BV1228" s="19"/>
      <c r="BW1228" s="19"/>
      <c r="BX1228" s="19"/>
      <c r="BY1228" s="19"/>
      <c r="BZ1228" s="19"/>
    </row>
    <row r="1229" spans="58:78">
      <c r="BF1229" s="40" t="s">
        <v>60</v>
      </c>
      <c r="BG1229" s="39" t="s">
        <v>44</v>
      </c>
      <c r="BH1229" s="19"/>
      <c r="BI1229" s="38" t="s">
        <v>42</v>
      </c>
      <c r="BJ1229" s="38" t="s">
        <v>41</v>
      </c>
      <c r="BK1229" s="38" t="s">
        <v>40</v>
      </c>
      <c r="BL1229" s="38" t="s">
        <v>39</v>
      </c>
      <c r="BM1229" s="38" t="s">
        <v>38</v>
      </c>
      <c r="BN1229" s="19"/>
      <c r="BO1229" s="19"/>
      <c r="BP1229" s="19"/>
      <c r="BQ1229" s="19"/>
      <c r="BR1229" s="19"/>
      <c r="BS1229" s="19"/>
      <c r="BT1229" s="20"/>
      <c r="BU1229" s="19"/>
      <c r="BV1229" s="19"/>
      <c r="BW1229" s="19"/>
      <c r="BX1229" s="19"/>
      <c r="BY1229" s="19"/>
      <c r="BZ1229" s="19"/>
    </row>
    <row r="1230" spans="58:78">
      <c r="BF1230" s="19"/>
      <c r="BG1230" s="28" t="s">
        <v>30</v>
      </c>
      <c r="BH1230" s="27">
        <v>0.5</v>
      </c>
      <c r="BI1230" s="20">
        <f t="shared" ref="BI1230:BI1239" si="157">+BH1230/1000000</f>
        <v>4.9999999999999998E-7</v>
      </c>
      <c r="BJ1230" s="43">
        <v>94.502053715219716</v>
      </c>
      <c r="BK1230" s="25">
        <f>BP1232+((BO1232-BP1232)/(1+POWER((BI1230)/POWER(10,-BQ1232),BR1232)))</f>
        <v>95.118516612252307</v>
      </c>
      <c r="BL1230" s="25">
        <f t="shared" ref="BL1230:BL1239" si="158">BK1230-BJ1230</f>
        <v>0.61646289703259072</v>
      </c>
      <c r="BM1230" s="24">
        <f t="shared" ref="BM1230:BM1239" si="159">BL1230^2</f>
        <v>0.38002650341781452</v>
      </c>
      <c r="BN1230" s="19"/>
      <c r="BO1230" s="19"/>
      <c r="BP1230" s="19"/>
      <c r="BQ1230" s="19"/>
      <c r="BR1230" s="19"/>
      <c r="BS1230" s="19"/>
      <c r="BT1230" s="19"/>
      <c r="BU1230" s="23"/>
      <c r="BV1230" s="23"/>
      <c r="BW1230" s="23"/>
      <c r="BX1230" s="23"/>
      <c r="BY1230" s="23"/>
      <c r="BZ1230" s="23"/>
    </row>
    <row r="1231" spans="58:78">
      <c r="BF1231" s="19"/>
      <c r="BG1231" s="28" t="s">
        <v>30</v>
      </c>
      <c r="BH1231" s="27">
        <v>0.33333333333333331</v>
      </c>
      <c r="BI1231" s="20">
        <f t="shared" si="157"/>
        <v>3.333333333333333E-7</v>
      </c>
      <c r="BJ1231" s="43">
        <v>94.217981530464144</v>
      </c>
      <c r="BK1231" s="25">
        <f>BP1232+((BO1232-BP1232)/(1+POWER((BI1231)/POWER(10,-BQ1232),BR1232)))</f>
        <v>94.934049033496791</v>
      </c>
      <c r="BL1231" s="25">
        <f t="shared" si="158"/>
        <v>0.71606750303264732</v>
      </c>
      <c r="BM1231" s="24">
        <f t="shared" si="159"/>
        <v>0.5127526688994104</v>
      </c>
      <c r="BN1231" s="19"/>
      <c r="BO1231" s="20" t="s">
        <v>37</v>
      </c>
      <c r="BP1231" s="20" t="s">
        <v>36</v>
      </c>
      <c r="BQ1231" s="37" t="s">
        <v>35</v>
      </c>
      <c r="BR1231" s="20" t="s">
        <v>34</v>
      </c>
      <c r="BS1231" s="19"/>
      <c r="BT1231" s="19"/>
      <c r="BU1231" s="23"/>
      <c r="BV1231" s="23"/>
      <c r="BW1231" s="23"/>
      <c r="BX1231" s="23"/>
      <c r="BY1231" s="23"/>
      <c r="BZ1231" s="23"/>
    </row>
    <row r="1232" spans="58:78">
      <c r="BF1232" s="19"/>
      <c r="BG1232" s="28" t="s">
        <v>30</v>
      </c>
      <c r="BH1232" s="27">
        <v>0.22222222222222221</v>
      </c>
      <c r="BI1232" s="20">
        <f t="shared" si="157"/>
        <v>2.2222222222222222E-7</v>
      </c>
      <c r="BJ1232" s="43">
        <v>93.942114001988813</v>
      </c>
      <c r="BK1232" s="25">
        <f>BP1232+((BO1232-BP1232)/(1+POWER((BI1232)/POWER(10,-BQ1232),BR1232)))</f>
        <v>94.466460721205493</v>
      </c>
      <c r="BL1232" s="25">
        <f t="shared" si="158"/>
        <v>0.52434671921668041</v>
      </c>
      <c r="BM1232" s="24">
        <f t="shared" si="159"/>
        <v>0.27493948195329626</v>
      </c>
      <c r="BN1232" s="19"/>
      <c r="BO1232" s="19">
        <v>0</v>
      </c>
      <c r="BP1232" s="36">
        <v>95.237732071317453</v>
      </c>
      <c r="BQ1232" s="19">
        <v>7.5567832221697673</v>
      </c>
      <c r="BR1232" s="19">
        <v>2.3109098444314995</v>
      </c>
      <c r="BS1232" s="19"/>
      <c r="BT1232" s="19"/>
      <c r="BU1232" s="23"/>
      <c r="BV1232" s="23"/>
      <c r="BW1232" s="23"/>
      <c r="BX1232" s="23"/>
      <c r="BY1232" s="23"/>
      <c r="BZ1232" s="23"/>
    </row>
    <row r="1233" spans="58:78">
      <c r="BF1233" s="19"/>
      <c r="BG1233" s="28" t="s">
        <v>30</v>
      </c>
      <c r="BH1233" s="27">
        <v>0.14814814814814814</v>
      </c>
      <c r="BI1233" s="20">
        <f t="shared" si="157"/>
        <v>1.4814814814814815E-7</v>
      </c>
      <c r="BJ1233" s="43">
        <v>94.044747679909818</v>
      </c>
      <c r="BK1233" s="25">
        <f>BP1232+((BO1232-BP1232)/(1+POWER((BI1233)/POWER(10,-BQ1232),BR1232)))</f>
        <v>93.293658470082548</v>
      </c>
      <c r="BL1233" s="25">
        <f t="shared" si="158"/>
        <v>-0.75108920982727057</v>
      </c>
      <c r="BM1233" s="24">
        <f t="shared" si="159"/>
        <v>0.56413500111895365</v>
      </c>
      <c r="BN1233" s="19"/>
      <c r="BO1233" s="19"/>
      <c r="BP1233" s="19"/>
      <c r="BQ1233" s="19"/>
      <c r="BR1233" s="19"/>
      <c r="BS1233" s="19"/>
      <c r="BT1233" s="19"/>
      <c r="BU1233" s="23"/>
      <c r="BV1233" s="23"/>
      <c r="BW1233" s="23"/>
      <c r="BX1233" s="23"/>
      <c r="BY1233" s="23"/>
      <c r="BZ1233" s="23"/>
    </row>
    <row r="1234" spans="58:78" ht="15.75" thickBot="1">
      <c r="BF1234" s="19"/>
      <c r="BG1234" s="28" t="s">
        <v>30</v>
      </c>
      <c r="BH1234" s="27">
        <v>9.8765432098765427E-2</v>
      </c>
      <c r="BI1234" s="20">
        <f t="shared" si="157"/>
        <v>9.8765432098765421E-8</v>
      </c>
      <c r="BJ1234" s="43">
        <v>93.180348738458591</v>
      </c>
      <c r="BK1234" s="25">
        <f>BP1232+((BO1232-BP1232)/(1+POWER((BI1234)/POWER(10,-BQ1232),BR1232)))</f>
        <v>90.428277137542764</v>
      </c>
      <c r="BL1234" s="25">
        <f t="shared" si="158"/>
        <v>-2.7520716009158264</v>
      </c>
      <c r="BM1234" s="24">
        <f t="shared" si="159"/>
        <v>7.5738980965673992</v>
      </c>
      <c r="BN1234" s="19"/>
      <c r="BO1234" s="35" t="s">
        <v>33</v>
      </c>
      <c r="BP1234" s="34">
        <f>SUM(BM1230:BM1239)</f>
        <v>194.46278438368549</v>
      </c>
      <c r="BQ1234" s="19"/>
      <c r="BR1234" s="19"/>
      <c r="BS1234" s="19"/>
      <c r="BT1234" s="19"/>
      <c r="BU1234" s="23"/>
      <c r="BV1234" s="23"/>
      <c r="BW1234" s="23"/>
      <c r="BX1234" s="23"/>
      <c r="BY1234" s="23"/>
      <c r="BZ1234" s="23"/>
    </row>
    <row r="1235" spans="58:78">
      <c r="BF1235" s="19"/>
      <c r="BG1235" s="28" t="s">
        <v>30</v>
      </c>
      <c r="BH1235" s="27">
        <v>6.5843621399176946E-2</v>
      </c>
      <c r="BI1235" s="20">
        <f t="shared" si="157"/>
        <v>6.5843621399176948E-8</v>
      </c>
      <c r="BJ1235" s="43">
        <v>85.613362706722043</v>
      </c>
      <c r="BK1235" s="25">
        <f>BP1232+((BO1232-BP1232)/(1+POWER((BI1235)/POWER(10,-BQ1232),BR1232)))</f>
        <v>83.854882840368532</v>
      </c>
      <c r="BL1235" s="25">
        <f t="shared" si="158"/>
        <v>-1.7584798663535111</v>
      </c>
      <c r="BM1235" s="24">
        <f t="shared" si="159"/>
        <v>3.0922514403706622</v>
      </c>
      <c r="BN1235" s="19"/>
      <c r="BO1235" s="19"/>
      <c r="BP1235" s="19"/>
      <c r="BQ1235" s="19"/>
      <c r="BR1235" s="33" t="s">
        <v>32</v>
      </c>
      <c r="BS1235" s="19"/>
      <c r="BT1235" s="19"/>
      <c r="BU1235" s="23"/>
      <c r="BV1235" s="23"/>
      <c r="BW1235" s="23"/>
      <c r="BX1235" s="23"/>
      <c r="BY1235" s="23"/>
      <c r="BZ1235" s="23"/>
    </row>
    <row r="1236" spans="58:78" ht="15.75" thickBot="1">
      <c r="BF1236" s="19"/>
      <c r="BG1236" s="28" t="s">
        <v>30</v>
      </c>
      <c r="BH1236" s="27">
        <v>4.38957475994513E-2</v>
      </c>
      <c r="BI1236" s="20">
        <f t="shared" si="157"/>
        <v>4.3895747599451298E-8</v>
      </c>
      <c r="BJ1236" s="43">
        <v>61.836846797075438</v>
      </c>
      <c r="BK1236" s="25">
        <f>BP1232+((BO1232-BP1232)/(1+POWER((BI1236)/POWER(10,-BQ1232),BR1232)))</f>
        <v>70.731920022191133</v>
      </c>
      <c r="BL1236" s="25">
        <f t="shared" si="158"/>
        <v>8.895073225115695</v>
      </c>
      <c r="BM1236" s="24">
        <f t="shared" si="159"/>
        <v>79.12232768017013</v>
      </c>
      <c r="BN1236" s="19"/>
      <c r="BO1236" s="32" t="s">
        <v>31</v>
      </c>
      <c r="BP1236" s="31">
        <f>POWER(10,-BQ1232)*1000000</f>
        <v>2.7747047512631615E-2</v>
      </c>
      <c r="BQ1236" s="25">
        <f>ROUND(BR1236,2)</f>
        <v>0.03</v>
      </c>
      <c r="BR1236" s="30">
        <f>10^((1/BR1232)*(LOG(((BO1232-BP1232)/(50-BP1232)-1),10)-BR1232*LOG((1/(10^(-BQ1232))),10)))*1000000</f>
        <v>2.8975250274867269E-2</v>
      </c>
      <c r="BS1236" s="19"/>
      <c r="BT1236" s="19"/>
      <c r="BU1236" s="23"/>
      <c r="BV1236" s="23"/>
      <c r="BW1236" s="23"/>
      <c r="BX1236" s="23"/>
      <c r="BY1236" s="23"/>
      <c r="BZ1236" s="23"/>
    </row>
    <row r="1237" spans="58:78">
      <c r="BF1237" s="19"/>
      <c r="BG1237" s="28" t="s">
        <v>30</v>
      </c>
      <c r="BH1237" s="27">
        <v>2.9263831732967534E-2</v>
      </c>
      <c r="BI1237" s="20">
        <f t="shared" si="157"/>
        <v>2.9263831732967536E-8</v>
      </c>
      <c r="BJ1237" s="43">
        <v>59.735218147620259</v>
      </c>
      <c r="BK1237" s="25">
        <f>BP1232+((BO1232-BP1232)/(1+POWER((BI1237)/POWER(10,-BQ1232),BR1232)))</f>
        <v>50.543581497797938</v>
      </c>
      <c r="BL1237" s="25">
        <f t="shared" si="158"/>
        <v>-9.1916366498223212</v>
      </c>
      <c r="BM1237" s="24">
        <f t="shared" si="159"/>
        <v>84.486184302356904</v>
      </c>
      <c r="BN1237" s="19"/>
      <c r="BO1237" s="29"/>
      <c r="BP1237" s="25"/>
      <c r="BQ1237" s="19"/>
      <c r="BR1237" s="19"/>
      <c r="BS1237" s="19"/>
      <c r="BT1237" s="19"/>
      <c r="BU1237" s="23"/>
      <c r="BV1237" s="23"/>
      <c r="BW1237" s="23"/>
      <c r="BX1237" s="23"/>
      <c r="BY1237" s="23"/>
      <c r="BZ1237" s="23"/>
    </row>
    <row r="1238" spans="58:78">
      <c r="BF1238" s="19"/>
      <c r="BG1238" s="28" t="s">
        <v>30</v>
      </c>
      <c r="BH1238" s="27">
        <v>1.9509221155311691E-2</v>
      </c>
      <c r="BI1238" s="20">
        <f t="shared" si="157"/>
        <v>1.950922115531169E-8</v>
      </c>
      <c r="BJ1238" s="43">
        <v>24.945601039834376</v>
      </c>
      <c r="BK1238" s="25">
        <f>BP1232+((BO1232-BP1232)/(1+POWER((BI1238)/POWER(10,-BQ1232),BR1232)))</f>
        <v>29.241677064398061</v>
      </c>
      <c r="BL1238" s="25">
        <f t="shared" si="158"/>
        <v>4.2960760245636855</v>
      </c>
      <c r="BM1238" s="24">
        <f t="shared" si="159"/>
        <v>18.456269208830921</v>
      </c>
      <c r="BN1238" s="19"/>
      <c r="BO1238" s="19"/>
      <c r="BP1238" s="19"/>
      <c r="BQ1238" s="19"/>
      <c r="BR1238" s="19"/>
      <c r="BS1238" s="19"/>
      <c r="BT1238" s="19"/>
      <c r="BU1238" s="23"/>
      <c r="BV1238" s="23"/>
      <c r="BW1238" s="23"/>
      <c r="BX1238" s="23"/>
      <c r="BY1238" s="23"/>
      <c r="BZ1238" s="23"/>
    </row>
    <row r="1239" spans="58:78">
      <c r="BF1239" s="19"/>
      <c r="BG1239" s="28" t="s">
        <v>30</v>
      </c>
      <c r="BH1239" s="27">
        <v>0</v>
      </c>
      <c r="BI1239" s="20">
        <f t="shared" si="157"/>
        <v>0</v>
      </c>
      <c r="BJ1239" s="43">
        <v>0</v>
      </c>
      <c r="BK1239" s="25">
        <f>BP1232+((BO1232-BP1232)/(1+POWER((BI1239)/POWER(10,-BQ1232),BR1232)))</f>
        <v>0</v>
      </c>
      <c r="BL1239" s="25">
        <f t="shared" si="158"/>
        <v>0</v>
      </c>
      <c r="BM1239" s="24">
        <f t="shared" si="159"/>
        <v>0</v>
      </c>
      <c r="BN1239" s="19"/>
      <c r="BO1239" s="19"/>
      <c r="BP1239" s="19"/>
      <c r="BQ1239" s="19"/>
      <c r="BR1239" s="19"/>
      <c r="BS1239" s="19"/>
      <c r="BT1239" s="19"/>
      <c r="BU1239" s="23"/>
      <c r="BV1239" s="23"/>
      <c r="BW1239" s="23"/>
      <c r="BX1239" s="23"/>
      <c r="BY1239" s="23"/>
      <c r="BZ1239" s="23"/>
    </row>
    <row r="1240" spans="58:78">
      <c r="BF1240" s="19"/>
      <c r="BG1240" s="19"/>
      <c r="BH1240" s="19"/>
      <c r="BI1240" s="19"/>
      <c r="BJ1240" s="22"/>
      <c r="BK1240" s="19"/>
      <c r="BL1240" s="19"/>
      <c r="BM1240" s="19"/>
      <c r="BN1240" s="19"/>
      <c r="BO1240" s="19"/>
      <c r="BP1240" s="19"/>
      <c r="BQ1240" s="19"/>
      <c r="BR1240" s="19"/>
      <c r="BS1240" s="19"/>
      <c r="BT1240" s="19"/>
      <c r="BU1240" s="19"/>
      <c r="BV1240" s="19"/>
      <c r="BW1240" s="19"/>
      <c r="BX1240" s="19"/>
      <c r="BY1240" s="19"/>
      <c r="BZ1240" s="19"/>
    </row>
    <row r="1241" spans="58:78">
      <c r="BF1241" s="19"/>
      <c r="BG1241" s="19"/>
      <c r="BH1241" s="19"/>
      <c r="BI1241" s="19"/>
      <c r="BJ1241" s="20"/>
      <c r="BK1241" s="19"/>
      <c r="BL1241" s="19"/>
      <c r="BM1241" s="19"/>
      <c r="BN1241" s="19"/>
      <c r="BO1241" s="19"/>
      <c r="BP1241" s="19"/>
      <c r="BQ1241" s="19"/>
      <c r="BR1241" s="19"/>
      <c r="BS1241" s="19"/>
      <c r="BT1241" s="19"/>
      <c r="BU1241" s="19"/>
      <c r="BV1241" s="19"/>
      <c r="BW1241" s="19"/>
      <c r="BX1241" s="19"/>
      <c r="BY1241" s="19"/>
      <c r="BZ1241" s="19"/>
    </row>
    <row r="1242" spans="58:78">
      <c r="BF1242" s="19"/>
      <c r="BG1242" s="19"/>
      <c r="BH1242" s="19"/>
      <c r="BI1242" s="19"/>
      <c r="BJ1242" s="20"/>
      <c r="BK1242" s="19"/>
      <c r="BL1242" s="19"/>
      <c r="BM1242" s="19"/>
      <c r="BN1242" s="19"/>
      <c r="BO1242" s="19"/>
      <c r="BP1242" s="19"/>
      <c r="BQ1242" s="19"/>
      <c r="BR1242" s="19"/>
      <c r="BS1242" s="19"/>
      <c r="BT1242" s="19"/>
      <c r="BU1242" s="19"/>
      <c r="BV1242" s="19"/>
      <c r="BW1242" s="19"/>
      <c r="BX1242" s="19"/>
      <c r="BY1242" s="19"/>
      <c r="BZ1242" s="19"/>
    </row>
    <row r="1243" spans="58:78">
      <c r="BF1243" s="19"/>
      <c r="BG1243" s="19"/>
      <c r="BH1243" s="19"/>
      <c r="BI1243" s="21"/>
      <c r="BJ1243" s="20"/>
      <c r="BK1243" s="19"/>
      <c r="BL1243" s="19"/>
      <c r="BM1243" s="19"/>
      <c r="BN1243" s="19"/>
      <c r="BO1243" s="19"/>
      <c r="BP1243" s="19"/>
      <c r="BQ1243" s="19"/>
      <c r="BR1243" s="19"/>
      <c r="BS1243" s="19"/>
      <c r="BT1243" s="19"/>
      <c r="BU1243" s="19"/>
      <c r="BV1243" s="19"/>
      <c r="BW1243" s="19"/>
      <c r="BX1243" s="19"/>
      <c r="BY1243" s="19"/>
      <c r="BZ1243" s="19"/>
    </row>
    <row r="1244" spans="58:78">
      <c r="BF1244" s="19"/>
      <c r="BG1244" s="39"/>
      <c r="BH1244" s="39"/>
      <c r="BI1244" s="39"/>
      <c r="BJ1244" s="38" t="s">
        <v>46</v>
      </c>
      <c r="BK1244" s="39"/>
      <c r="BL1244" s="39"/>
      <c r="BM1244" s="39"/>
      <c r="BN1244" s="19"/>
      <c r="BO1244" s="19"/>
      <c r="BP1244" s="19"/>
      <c r="BQ1244" s="19"/>
      <c r="BR1244" s="19"/>
      <c r="BS1244" s="19"/>
      <c r="BT1244" s="19"/>
      <c r="BU1244" s="19"/>
      <c r="BV1244" s="19"/>
      <c r="BW1244" s="19"/>
      <c r="BX1244" s="19"/>
      <c r="BY1244" s="19"/>
      <c r="BZ1244" s="19"/>
    </row>
    <row r="1245" spans="58:78">
      <c r="BF1245" s="40" t="s">
        <v>59</v>
      </c>
      <c r="BG1245" s="39" t="s">
        <v>44</v>
      </c>
      <c r="BH1245" s="38" t="s">
        <v>43</v>
      </c>
      <c r="BI1245" s="38" t="s">
        <v>42</v>
      </c>
      <c r="BJ1245" s="38" t="s">
        <v>41</v>
      </c>
      <c r="BK1245" s="38" t="s">
        <v>40</v>
      </c>
      <c r="BL1245" s="38" t="s">
        <v>39</v>
      </c>
      <c r="BM1245" s="38" t="s">
        <v>38</v>
      </c>
      <c r="BN1245" s="19"/>
      <c r="BO1245" s="19"/>
      <c r="BP1245" s="19"/>
      <c r="BQ1245" s="19"/>
      <c r="BR1245" s="19"/>
      <c r="BS1245" s="19"/>
      <c r="BT1245" s="20"/>
      <c r="BU1245" s="19"/>
      <c r="BV1245" s="19"/>
      <c r="BW1245" s="19"/>
      <c r="BX1245" s="19"/>
      <c r="BY1245" s="19"/>
      <c r="BZ1245" s="19"/>
    </row>
    <row r="1246" spans="58:78">
      <c r="BF1246" s="19"/>
      <c r="BG1246" s="28" t="s">
        <v>30</v>
      </c>
      <c r="BH1246" s="27">
        <v>0.5</v>
      </c>
      <c r="BI1246" s="20">
        <f t="shared" ref="BI1246:BI1255" si="160">+BH1246/1000000</f>
        <v>4.9999999999999998E-7</v>
      </c>
      <c r="BJ1246" s="43">
        <v>94.922591948526673</v>
      </c>
      <c r="BK1246" s="25">
        <f>BP1248+((BO1248-BP1248)/(1+POWER((BI1246)/POWER(10,-BQ1248),BR1248)))</f>
        <v>95.630657312085475</v>
      </c>
      <c r="BL1246" s="25">
        <f t="shared" ref="BL1246:BL1255" si="161">BK1246-BJ1246</f>
        <v>0.70806536355880212</v>
      </c>
      <c r="BM1246" s="24">
        <f t="shared" ref="BM1246:BM1255" si="162">BL1246^2</f>
        <v>0.50135655907165866</v>
      </c>
      <c r="BN1246" s="19"/>
      <c r="BO1246" s="19"/>
      <c r="BP1246" s="19"/>
      <c r="BQ1246" s="19"/>
      <c r="BR1246" s="19"/>
      <c r="BS1246" s="19"/>
      <c r="BT1246" s="19"/>
      <c r="BU1246" s="23"/>
      <c r="BV1246" s="23"/>
      <c r="BW1246" s="23"/>
      <c r="BX1246" s="23"/>
      <c r="BY1246" s="23"/>
      <c r="BZ1246" s="23"/>
    </row>
    <row r="1247" spans="58:78">
      <c r="BF1247" s="19"/>
      <c r="BG1247" s="28" t="s">
        <v>30</v>
      </c>
      <c r="BH1247" s="27">
        <v>0.33333333333333331</v>
      </c>
      <c r="BI1247" s="20">
        <f t="shared" si="160"/>
        <v>3.333333333333333E-7</v>
      </c>
      <c r="BJ1247" s="43">
        <v>95.395499370378516</v>
      </c>
      <c r="BK1247" s="25">
        <f>BP1248+((BO1248-BP1248)/(1+POWER((BI1247)/POWER(10,-BQ1248),BR1248)))</f>
        <v>95.593968221174762</v>
      </c>
      <c r="BL1247" s="25">
        <f t="shared" si="161"/>
        <v>0.19846885079624599</v>
      </c>
      <c r="BM1247" s="24">
        <f t="shared" si="162"/>
        <v>3.9389884736382552E-2</v>
      </c>
      <c r="BN1247" s="19"/>
      <c r="BO1247" s="20" t="s">
        <v>37</v>
      </c>
      <c r="BP1247" s="20" t="s">
        <v>36</v>
      </c>
      <c r="BQ1247" s="37" t="s">
        <v>35</v>
      </c>
      <c r="BR1247" s="20" t="s">
        <v>34</v>
      </c>
      <c r="BS1247" s="19"/>
      <c r="BT1247" s="19"/>
      <c r="BU1247" s="23"/>
      <c r="BV1247" s="23"/>
      <c r="BW1247" s="23"/>
      <c r="BX1247" s="23"/>
      <c r="BY1247" s="23"/>
      <c r="BZ1247" s="23"/>
    </row>
    <row r="1248" spans="58:78">
      <c r="BF1248" s="19"/>
      <c r="BG1248" s="28" t="s">
        <v>30</v>
      </c>
      <c r="BH1248" s="27">
        <v>0.22222222222222221</v>
      </c>
      <c r="BI1248" s="20">
        <f t="shared" si="160"/>
        <v>2.2222222222222222E-7</v>
      </c>
      <c r="BJ1248" s="43">
        <v>95.93995271796858</v>
      </c>
      <c r="BK1248" s="25">
        <f>BP1248+((BO1248-BP1248)/(1+POWER((BI1248)/POWER(10,-BQ1248),BR1248)))</f>
        <v>95.484768591230662</v>
      </c>
      <c r="BL1248" s="25">
        <f t="shared" si="161"/>
        <v>-0.45518412673791886</v>
      </c>
      <c r="BM1248" s="24">
        <f t="shared" si="162"/>
        <v>0.20719258923416178</v>
      </c>
      <c r="BN1248" s="19"/>
      <c r="BO1248" s="19">
        <v>0</v>
      </c>
      <c r="BP1248" s="36">
        <v>95.649189445967338</v>
      </c>
      <c r="BQ1248" s="19">
        <v>7.6792798472341159</v>
      </c>
      <c r="BR1248" s="19">
        <v>2.6937581075277111</v>
      </c>
      <c r="BS1248" s="19"/>
      <c r="BT1248" s="19"/>
      <c r="BU1248" s="23"/>
      <c r="BV1248" s="23"/>
      <c r="BW1248" s="23"/>
      <c r="BX1248" s="23"/>
      <c r="BY1248" s="23"/>
      <c r="BZ1248" s="23"/>
    </row>
    <row r="1249" spans="58:78">
      <c r="BF1249" s="19"/>
      <c r="BG1249" s="28" t="s">
        <v>30</v>
      </c>
      <c r="BH1249" s="27">
        <v>0.14814814814814814</v>
      </c>
      <c r="BI1249" s="20">
        <f t="shared" si="160"/>
        <v>1.4814814814814815E-7</v>
      </c>
      <c r="BJ1249" s="43">
        <v>95.071669149329438</v>
      </c>
      <c r="BK1249" s="25">
        <f>BP1248+((BO1248-BP1248)/(1+POWER((BI1249)/POWER(10,-BQ1248),BR1248)))</f>
        <v>95.160730771204911</v>
      </c>
      <c r="BL1249" s="25">
        <f t="shared" si="161"/>
        <v>8.9061621875472952E-2</v>
      </c>
      <c r="BM1249" s="24">
        <f t="shared" si="162"/>
        <v>7.9319724910897216E-3</v>
      </c>
      <c r="BN1249" s="19"/>
      <c r="BO1249" s="19"/>
      <c r="BP1249" s="19"/>
      <c r="BQ1249" s="19"/>
      <c r="BR1249" s="19"/>
      <c r="BS1249" s="19"/>
      <c r="BT1249" s="19"/>
      <c r="BU1249" s="23"/>
      <c r="BV1249" s="23"/>
      <c r="BW1249" s="23"/>
      <c r="BX1249" s="23"/>
      <c r="BY1249" s="23"/>
      <c r="BZ1249" s="23"/>
    </row>
    <row r="1250" spans="58:78" ht="15.75" thickBot="1">
      <c r="BF1250" s="19"/>
      <c r="BG1250" s="28" t="s">
        <v>30</v>
      </c>
      <c r="BH1250" s="27">
        <v>9.8765432098765427E-2</v>
      </c>
      <c r="BI1250" s="20">
        <f t="shared" si="160"/>
        <v>9.8765432098765421E-8</v>
      </c>
      <c r="BJ1250" s="43">
        <v>94.403829949111767</v>
      </c>
      <c r="BK1250" s="25">
        <f>BP1248+((BO1248-BP1248)/(1+POWER((BI1250)/POWER(10,-BQ1248),BR1248)))</f>
        <v>94.207725338429114</v>
      </c>
      <c r="BL1250" s="25">
        <f t="shared" si="161"/>
        <v>-0.19610461068265295</v>
      </c>
      <c r="BM1250" s="24">
        <f t="shared" si="162"/>
        <v>3.845701833099488E-2</v>
      </c>
      <c r="BN1250" s="19"/>
      <c r="BO1250" s="35" t="s">
        <v>33</v>
      </c>
      <c r="BP1250" s="34">
        <f>SUM(BM1246:BM1255)</f>
        <v>3.8288555654445382</v>
      </c>
      <c r="BQ1250" s="19"/>
      <c r="BR1250" s="19"/>
      <c r="BS1250" s="19"/>
      <c r="BT1250" s="19"/>
      <c r="BU1250" s="23"/>
      <c r="BV1250" s="23"/>
      <c r="BW1250" s="23"/>
      <c r="BX1250" s="23"/>
      <c r="BY1250" s="23"/>
      <c r="BZ1250" s="23"/>
    </row>
    <row r="1251" spans="58:78">
      <c r="BF1251" s="19"/>
      <c r="BG1251" s="28" t="s">
        <v>30</v>
      </c>
      <c r="BH1251" s="27">
        <v>6.5843621399176946E-2</v>
      </c>
      <c r="BI1251" s="20">
        <f t="shared" si="160"/>
        <v>6.5843621399176948E-8</v>
      </c>
      <c r="BJ1251" s="43">
        <v>92.640327355622972</v>
      </c>
      <c r="BK1251" s="25">
        <f>BP1248+((BO1248-BP1248)/(1+POWER((BI1251)/POWER(10,-BQ1248),BR1248)))</f>
        <v>91.476885471570995</v>
      </c>
      <c r="BL1251" s="25">
        <f t="shared" si="161"/>
        <v>-1.1634418840519771</v>
      </c>
      <c r="BM1251" s="24">
        <f t="shared" si="162"/>
        <v>1.3535970175664143</v>
      </c>
      <c r="BN1251" s="19"/>
      <c r="BO1251" s="19"/>
      <c r="BP1251" s="19"/>
      <c r="BQ1251" s="19"/>
      <c r="BR1251" s="33" t="s">
        <v>32</v>
      </c>
      <c r="BS1251" s="19"/>
      <c r="BT1251" s="19"/>
      <c r="BU1251" s="23"/>
      <c r="BV1251" s="23"/>
      <c r="BW1251" s="23"/>
      <c r="BX1251" s="23"/>
      <c r="BY1251" s="23"/>
      <c r="BZ1251" s="23"/>
    </row>
    <row r="1252" spans="58:78" ht="15.75" thickBot="1">
      <c r="BF1252" s="19"/>
      <c r="BG1252" s="28" t="s">
        <v>30</v>
      </c>
      <c r="BH1252" s="27">
        <v>4.38957475994513E-2</v>
      </c>
      <c r="BI1252" s="20">
        <f t="shared" si="160"/>
        <v>4.3895747599451298E-8</v>
      </c>
      <c r="BJ1252" s="43">
        <v>82.995539506487219</v>
      </c>
      <c r="BK1252" s="25">
        <f>BP1248+((BO1248-BP1248)/(1+POWER((BI1252)/POWER(10,-BQ1248),BR1248)))</f>
        <v>84.201179366898032</v>
      </c>
      <c r="BL1252" s="25">
        <f t="shared" si="161"/>
        <v>1.2056398604108125</v>
      </c>
      <c r="BM1252" s="24">
        <f t="shared" si="162"/>
        <v>1.4535674730114034</v>
      </c>
      <c r="BN1252" s="19"/>
      <c r="BO1252" s="32" t="s">
        <v>31</v>
      </c>
      <c r="BP1252" s="31">
        <f>POWER(10,-BQ1248)*1000000</f>
        <v>2.0927635029342265E-2</v>
      </c>
      <c r="BQ1252" s="25">
        <f>ROUND(BR1252,2)</f>
        <v>0.02</v>
      </c>
      <c r="BR1252" s="30">
        <f>10^((1/BR1248)*(LOG(((BO1248-BP1248)/(50-BP1248)-1),10)-BR1248*LOG((1/(10^(-BQ1248))),10)))*1000000</f>
        <v>2.1646983823292151E-2</v>
      </c>
      <c r="BS1252" s="19"/>
      <c r="BT1252" s="19"/>
      <c r="BU1252" s="23"/>
      <c r="BV1252" s="23"/>
      <c r="BW1252" s="23"/>
      <c r="BX1252" s="23"/>
      <c r="BY1252" s="23"/>
      <c r="BZ1252" s="23"/>
    </row>
    <row r="1253" spans="58:78">
      <c r="BF1253" s="19"/>
      <c r="BG1253" s="28" t="s">
        <v>30</v>
      </c>
      <c r="BH1253" s="27">
        <v>2.9263831732967534E-2</v>
      </c>
      <c r="BI1253" s="20">
        <f t="shared" si="160"/>
        <v>2.9263831732967536E-8</v>
      </c>
      <c r="BJ1253" s="43">
        <v>68.533358719177457</v>
      </c>
      <c r="BK1253" s="25">
        <f>BP1248+((BO1248-BP1248)/(1+POWER((BI1253)/POWER(10,-BQ1248),BR1248)))</f>
        <v>68.063973663330842</v>
      </c>
      <c r="BL1253" s="25">
        <f t="shared" si="161"/>
        <v>-0.46938505584661527</v>
      </c>
      <c r="BM1253" s="24">
        <f t="shared" si="162"/>
        <v>0.22032233065213014</v>
      </c>
      <c r="BN1253" s="19"/>
      <c r="BO1253" s="29"/>
      <c r="BP1253" s="25"/>
      <c r="BQ1253" s="19"/>
      <c r="BR1253" s="19"/>
      <c r="BS1253" s="19"/>
      <c r="BT1253" s="19"/>
      <c r="BU1253" s="23"/>
      <c r="BV1253" s="23"/>
      <c r="BW1253" s="23"/>
      <c r="BX1253" s="23"/>
      <c r="BY1253" s="23"/>
      <c r="BZ1253" s="23"/>
    </row>
    <row r="1254" spans="58:78">
      <c r="BF1254" s="19"/>
      <c r="BG1254" s="28" t="s">
        <v>30</v>
      </c>
      <c r="BH1254" s="27">
        <v>1.9509221155311691E-2</v>
      </c>
      <c r="BI1254" s="20">
        <f t="shared" si="160"/>
        <v>1.950922115531169E-8</v>
      </c>
      <c r="BJ1254" s="43">
        <v>43.233319743715846</v>
      </c>
      <c r="BK1254" s="25">
        <f>BP1248+((BO1248-BP1248)/(1+POWER((BI1254)/POWER(10,-BQ1248),BR1248)))</f>
        <v>43.317228744128812</v>
      </c>
      <c r="BL1254" s="25">
        <f t="shared" si="161"/>
        <v>8.3909000412965895E-2</v>
      </c>
      <c r="BM1254" s="24">
        <f t="shared" si="162"/>
        <v>7.0407203503031106E-3</v>
      </c>
      <c r="BN1254" s="19"/>
      <c r="BO1254" s="19"/>
      <c r="BP1254" s="19"/>
      <c r="BQ1254" s="19"/>
      <c r="BR1254" s="19"/>
      <c r="BS1254" s="19"/>
      <c r="BT1254" s="19"/>
      <c r="BU1254" s="23"/>
      <c r="BV1254" s="23"/>
      <c r="BW1254" s="23"/>
      <c r="BX1254" s="23"/>
      <c r="BY1254" s="23"/>
      <c r="BZ1254" s="23"/>
    </row>
    <row r="1255" spans="58:78">
      <c r="BF1255" s="19"/>
      <c r="BG1255" s="28" t="s">
        <v>30</v>
      </c>
      <c r="BH1255" s="27">
        <v>0</v>
      </c>
      <c r="BI1255" s="20">
        <f t="shared" si="160"/>
        <v>0</v>
      </c>
      <c r="BJ1255" s="43">
        <v>0</v>
      </c>
      <c r="BK1255" s="25">
        <f>BP1248+((BO1248-BP1248)/(1+POWER((BI1255)/POWER(10,-BQ1248),BR1248)))</f>
        <v>0</v>
      </c>
      <c r="BL1255" s="25">
        <f t="shared" si="161"/>
        <v>0</v>
      </c>
      <c r="BM1255" s="24">
        <f t="shared" si="162"/>
        <v>0</v>
      </c>
      <c r="BN1255" s="19"/>
      <c r="BO1255" s="19"/>
      <c r="BP1255" s="19"/>
      <c r="BQ1255" s="19"/>
      <c r="BR1255" s="19"/>
      <c r="BS1255" s="19"/>
      <c r="BT1255" s="19"/>
      <c r="BU1255" s="23"/>
      <c r="BV1255" s="23"/>
      <c r="BW1255" s="23"/>
      <c r="BX1255" s="23"/>
      <c r="BY1255" s="23"/>
      <c r="BZ1255" s="23"/>
    </row>
    <row r="1256" spans="58:78">
      <c r="BF1256" s="19"/>
      <c r="BG1256" s="19"/>
      <c r="BH1256" s="19"/>
      <c r="BI1256" s="19"/>
      <c r="BJ1256" s="22"/>
      <c r="BK1256" s="19"/>
      <c r="BL1256" s="19"/>
      <c r="BM1256" s="19"/>
      <c r="BN1256" s="19"/>
      <c r="BO1256" s="19"/>
      <c r="BP1256" s="19"/>
      <c r="BQ1256" s="19"/>
      <c r="BR1256" s="19"/>
      <c r="BS1256" s="19"/>
      <c r="BT1256" s="19"/>
      <c r="BU1256" s="19"/>
      <c r="BV1256" s="19"/>
      <c r="BW1256" s="19"/>
      <c r="BX1256" s="19"/>
      <c r="BY1256" s="19"/>
      <c r="BZ1256" s="19"/>
    </row>
    <row r="1257" spans="58:78">
      <c r="BF1257" s="19"/>
      <c r="BG1257" s="19"/>
      <c r="BH1257" s="19"/>
      <c r="BI1257" s="19"/>
      <c r="BJ1257" s="20"/>
      <c r="BK1257" s="19"/>
      <c r="BL1257" s="19"/>
      <c r="BM1257" s="19"/>
      <c r="BN1257" s="19"/>
      <c r="BO1257" s="19"/>
      <c r="BP1257" s="19"/>
      <c r="BQ1257" s="19"/>
      <c r="BR1257" s="19"/>
      <c r="BS1257" s="19"/>
      <c r="BT1257" s="19"/>
      <c r="BU1257" s="19"/>
      <c r="BV1257" s="19"/>
      <c r="BW1257" s="19"/>
      <c r="BX1257" s="19"/>
      <c r="BY1257" s="19"/>
      <c r="BZ1257" s="19"/>
    </row>
    <row r="1258" spans="58:78">
      <c r="BF1258" s="19"/>
      <c r="BG1258" s="19"/>
      <c r="BH1258" s="19"/>
      <c r="BI1258" s="19"/>
      <c r="BJ1258" s="20"/>
      <c r="BK1258" s="19"/>
      <c r="BL1258" s="19"/>
      <c r="BM1258" s="19"/>
      <c r="BN1258" s="19"/>
      <c r="BO1258" s="19"/>
      <c r="BP1258" s="19"/>
      <c r="BQ1258" s="19"/>
      <c r="BR1258" s="19"/>
      <c r="BS1258" s="19"/>
      <c r="BT1258" s="19"/>
      <c r="BU1258" s="19"/>
      <c r="BV1258" s="19"/>
      <c r="BW1258" s="19"/>
      <c r="BX1258" s="19"/>
      <c r="BY1258" s="19"/>
      <c r="BZ1258" s="19"/>
    </row>
    <row r="1259" spans="58:78">
      <c r="BF1259" s="19"/>
      <c r="BG1259" s="19"/>
      <c r="BH1259" s="19"/>
      <c r="BI1259" s="19"/>
      <c r="BJ1259" s="20"/>
      <c r="BK1259" s="19"/>
      <c r="BL1259" s="19"/>
      <c r="BM1259" s="19"/>
      <c r="BN1259" s="19"/>
      <c r="BO1259" s="19"/>
      <c r="BP1259" s="19"/>
      <c r="BQ1259" s="19"/>
      <c r="BR1259" s="19"/>
      <c r="BS1259" s="19"/>
      <c r="BT1259" s="19"/>
      <c r="BU1259" s="19"/>
      <c r="BV1259" s="19"/>
      <c r="BW1259" s="19"/>
      <c r="BX1259" s="19"/>
      <c r="BY1259" s="19"/>
      <c r="BZ1259" s="19"/>
    </row>
    <row r="1260" spans="58:78">
      <c r="BF1260" s="19"/>
      <c r="BG1260" s="19"/>
      <c r="BH1260" s="19"/>
      <c r="BI1260" s="19"/>
      <c r="BJ1260" s="20"/>
      <c r="BK1260" s="19"/>
      <c r="BL1260" s="19"/>
      <c r="BM1260" s="19"/>
      <c r="BN1260" s="19"/>
      <c r="BO1260" s="19"/>
      <c r="BP1260" s="19"/>
      <c r="BQ1260" s="19"/>
      <c r="BR1260" s="19"/>
      <c r="BS1260" s="19"/>
      <c r="BT1260" s="19"/>
      <c r="BU1260" s="19"/>
      <c r="BV1260" s="19"/>
      <c r="BW1260" s="19"/>
      <c r="BX1260" s="19"/>
      <c r="BY1260" s="19"/>
      <c r="BZ1260" s="19"/>
    </row>
    <row r="1261" spans="58:78">
      <c r="BF1261" s="19"/>
      <c r="BG1261" s="19"/>
      <c r="BH1261" s="19"/>
      <c r="BI1261" s="19"/>
      <c r="BJ1261" s="20"/>
      <c r="BK1261" s="19"/>
      <c r="BL1261" s="19"/>
      <c r="BM1261" s="19"/>
      <c r="BN1261" s="19"/>
      <c r="BO1261" s="19"/>
      <c r="BP1261" s="19"/>
      <c r="BQ1261" s="19"/>
      <c r="BR1261" s="19"/>
      <c r="BS1261" s="19"/>
      <c r="BT1261" s="19"/>
      <c r="BU1261" s="19"/>
      <c r="BV1261" s="19"/>
      <c r="BW1261" s="19"/>
      <c r="BX1261" s="19"/>
      <c r="BY1261" s="19"/>
      <c r="BZ1261" s="19"/>
    </row>
    <row r="1262" spans="58:78">
      <c r="BF1262" s="19"/>
      <c r="BG1262" s="19"/>
      <c r="BH1262" s="19"/>
      <c r="BI1262" s="21"/>
      <c r="BJ1262" s="20"/>
      <c r="BK1262" s="19"/>
      <c r="BL1262" s="19"/>
      <c r="BM1262" s="19"/>
      <c r="BN1262" s="19"/>
      <c r="BO1262" s="19"/>
      <c r="BP1262" s="19"/>
      <c r="BQ1262" s="19"/>
      <c r="BR1262" s="19"/>
      <c r="BS1262" s="19"/>
      <c r="BT1262" s="19"/>
      <c r="BU1262" s="19"/>
      <c r="BV1262" s="19"/>
      <c r="BW1262" s="19"/>
      <c r="BX1262" s="19"/>
      <c r="BY1262" s="19"/>
      <c r="BZ1262" s="19"/>
    </row>
    <row r="1263" spans="58:78">
      <c r="BF1263" s="19"/>
      <c r="BG1263" s="39"/>
      <c r="BH1263" s="39"/>
      <c r="BI1263" s="39"/>
      <c r="BJ1263" s="38" t="s">
        <v>46</v>
      </c>
      <c r="BK1263" s="39"/>
      <c r="BL1263" s="39"/>
      <c r="BM1263" s="39"/>
      <c r="BN1263" s="19"/>
      <c r="BO1263" s="19"/>
      <c r="BP1263" s="19"/>
      <c r="BQ1263" s="19"/>
      <c r="BR1263" s="19"/>
      <c r="BS1263" s="19"/>
      <c r="BT1263" s="19"/>
      <c r="BU1263" s="19"/>
      <c r="BV1263" s="19"/>
      <c r="BW1263" s="19"/>
      <c r="BX1263" s="19"/>
      <c r="BY1263" s="19"/>
      <c r="BZ1263" s="19"/>
    </row>
    <row r="1264" spans="58:78">
      <c r="BF1264" s="40" t="s">
        <v>58</v>
      </c>
      <c r="BG1264" s="39" t="s">
        <v>44</v>
      </c>
      <c r="BH1264" s="38" t="s">
        <v>43</v>
      </c>
      <c r="BI1264" s="38" t="s">
        <v>42</v>
      </c>
      <c r="BJ1264" s="38" t="s">
        <v>41</v>
      </c>
      <c r="BK1264" s="38" t="s">
        <v>40</v>
      </c>
      <c r="BL1264" s="38" t="s">
        <v>39</v>
      </c>
      <c r="BM1264" s="38" t="s">
        <v>38</v>
      </c>
      <c r="BN1264" s="19"/>
      <c r="BO1264" s="19"/>
      <c r="BP1264" s="19"/>
      <c r="BQ1264" s="19"/>
      <c r="BR1264" s="19"/>
      <c r="BS1264" s="19"/>
      <c r="BT1264" s="20"/>
      <c r="BU1264" s="19"/>
      <c r="BV1264" s="19"/>
      <c r="BW1264" s="19"/>
      <c r="BX1264" s="19"/>
      <c r="BY1264" s="19"/>
      <c r="BZ1264" s="19"/>
    </row>
    <row r="1265" spans="58:78">
      <c r="BF1265" s="19"/>
      <c r="BG1265" s="28" t="s">
        <v>30</v>
      </c>
      <c r="BH1265" s="27">
        <v>0.5</v>
      </c>
      <c r="BI1265" s="20">
        <f t="shared" ref="BI1265:BI1274" si="163">+BH1265/1000000</f>
        <v>4.9999999999999998E-7</v>
      </c>
      <c r="BJ1265" s="43">
        <v>92.725388444301245</v>
      </c>
      <c r="BK1265" s="25">
        <f>BP1267+((BO1267-BP1267)/(1+POWER((BI1265)/POWER(10,-BQ1267),BR1267)))</f>
        <v>91.544395822820277</v>
      </c>
      <c r="BL1265" s="25">
        <f t="shared" ref="BL1265:BL1274" si="164">BK1265-BJ1265</f>
        <v>-1.1809926214809678</v>
      </c>
      <c r="BM1265" s="24">
        <f t="shared" ref="BM1265:BM1274" si="165">BL1265^2</f>
        <v>1.3947435719924886</v>
      </c>
      <c r="BN1265" s="19"/>
      <c r="BO1265" s="19"/>
      <c r="BP1265" s="19"/>
      <c r="BQ1265" s="19"/>
      <c r="BR1265" s="19"/>
      <c r="BS1265" s="19"/>
      <c r="BT1265" s="19"/>
      <c r="BU1265" s="23"/>
      <c r="BV1265" s="23"/>
      <c r="BW1265" s="23"/>
      <c r="BX1265" s="23"/>
      <c r="BY1265" s="23"/>
      <c r="BZ1265" s="23"/>
    </row>
    <row r="1266" spans="58:78">
      <c r="BF1266" s="19"/>
      <c r="BG1266" s="28" t="s">
        <v>30</v>
      </c>
      <c r="BH1266" s="27">
        <v>0.33333333333333331</v>
      </c>
      <c r="BI1266" s="20">
        <f t="shared" si="163"/>
        <v>3.333333333333333E-7</v>
      </c>
      <c r="BJ1266" s="43">
        <v>92.291861052895442</v>
      </c>
      <c r="BK1266" s="25">
        <f>BP1267+((BO1267-BP1267)/(1+POWER((BI1266)/POWER(10,-BQ1267),BR1267)))</f>
        <v>91.40182732172461</v>
      </c>
      <c r="BL1266" s="25">
        <f t="shared" si="164"/>
        <v>-0.89003373117083129</v>
      </c>
      <c r="BM1266" s="24">
        <f t="shared" si="165"/>
        <v>0.79216004262187156</v>
      </c>
      <c r="BN1266" s="19"/>
      <c r="BO1266" s="20" t="s">
        <v>37</v>
      </c>
      <c r="BP1266" s="20" t="s">
        <v>36</v>
      </c>
      <c r="BQ1266" s="37" t="s">
        <v>35</v>
      </c>
      <c r="BR1266" s="20" t="s">
        <v>34</v>
      </c>
      <c r="BS1266" s="19"/>
      <c r="BT1266" s="19"/>
      <c r="BU1266" s="23"/>
      <c r="BV1266" s="23"/>
      <c r="BW1266" s="23"/>
      <c r="BX1266" s="23"/>
      <c r="BY1266" s="23"/>
      <c r="BZ1266" s="23"/>
    </row>
    <row r="1267" spans="58:78">
      <c r="BF1267" s="19"/>
      <c r="BG1267" s="28" t="s">
        <v>30</v>
      </c>
      <c r="BH1267" s="27">
        <v>0.22222222222222221</v>
      </c>
      <c r="BI1267" s="20">
        <f t="shared" si="163"/>
        <v>2.2222222222222222E-7</v>
      </c>
      <c r="BJ1267" s="43">
        <v>90.433067154267178</v>
      </c>
      <c r="BK1267" s="25">
        <f>BP1267+((BO1267-BP1267)/(1+POWER((BI1267)/POWER(10,-BQ1267),BR1267)))</f>
        <v>91.058702556676934</v>
      </c>
      <c r="BL1267" s="25">
        <f t="shared" si="164"/>
        <v>0.62563540240975613</v>
      </c>
      <c r="BM1267" s="24">
        <f t="shared" si="165"/>
        <v>0.3914196567484175</v>
      </c>
      <c r="BN1267" s="19"/>
      <c r="BO1267" s="19">
        <v>0</v>
      </c>
      <c r="BP1267" s="36">
        <v>91.645093649801154</v>
      </c>
      <c r="BQ1267" s="19">
        <v>7.6586870077360754</v>
      </c>
      <c r="BR1267" s="19">
        <v>2.1792040535227044</v>
      </c>
      <c r="BS1267" s="19"/>
      <c r="BT1267" s="19"/>
      <c r="BU1267" s="23"/>
      <c r="BV1267" s="23"/>
      <c r="BW1267" s="23"/>
      <c r="BX1267" s="23"/>
      <c r="BY1267" s="23"/>
      <c r="BZ1267" s="23"/>
    </row>
    <row r="1268" spans="58:78">
      <c r="BF1268" s="19"/>
      <c r="BG1268" s="28" t="s">
        <v>30</v>
      </c>
      <c r="BH1268" s="27">
        <v>0.14814814814814814</v>
      </c>
      <c r="BI1268" s="20">
        <f t="shared" si="163"/>
        <v>1.4814814814814815E-7</v>
      </c>
      <c r="BJ1268" s="43">
        <v>91.107303149785011</v>
      </c>
      <c r="BK1268" s="25">
        <f>BP1267+((BO1267-BP1267)/(1+POWER((BI1268)/POWER(10,-BQ1267),BR1267)))</f>
        <v>90.23904871258658</v>
      </c>
      <c r="BL1268" s="25">
        <f t="shared" si="164"/>
        <v>-0.86825443719843065</v>
      </c>
      <c r="BM1268" s="24">
        <f t="shared" si="165"/>
        <v>0.75386576771476355</v>
      </c>
      <c r="BN1268" s="19"/>
      <c r="BO1268" s="19"/>
      <c r="BP1268" s="19"/>
      <c r="BQ1268" s="19"/>
      <c r="BR1268" s="19"/>
      <c r="BS1268" s="19"/>
      <c r="BT1268" s="19"/>
      <c r="BU1268" s="23"/>
      <c r="BV1268" s="23"/>
      <c r="BW1268" s="23"/>
      <c r="BX1268" s="23"/>
      <c r="BY1268" s="23"/>
      <c r="BZ1268" s="23"/>
    </row>
    <row r="1269" spans="58:78" ht="15.75" thickBot="1">
      <c r="BF1269" s="19"/>
      <c r="BG1269" s="28" t="s">
        <v>30</v>
      </c>
      <c r="BH1269" s="27">
        <v>9.8765432098765427E-2</v>
      </c>
      <c r="BI1269" s="20">
        <f t="shared" si="163"/>
        <v>9.8765432098765421E-8</v>
      </c>
      <c r="BJ1269" s="43">
        <v>88.123441933011492</v>
      </c>
      <c r="BK1269" s="25">
        <f>BP1267+((BO1267-BP1267)/(1+POWER((BI1269)/POWER(10,-BQ1267),BR1267)))</f>
        <v>88.315579971476666</v>
      </c>
      <c r="BL1269" s="25">
        <f t="shared" si="164"/>
        <v>0.19213803846517408</v>
      </c>
      <c r="BM1269" s="24">
        <f t="shared" si="165"/>
        <v>3.6917025825244712E-2</v>
      </c>
      <c r="BN1269" s="19"/>
      <c r="BO1269" s="35" t="s">
        <v>33</v>
      </c>
      <c r="BP1269" s="34">
        <f>SUM(BM1265:BM1274)</f>
        <v>39.967199923166291</v>
      </c>
      <c r="BQ1269" s="19"/>
      <c r="BR1269" s="19"/>
      <c r="BS1269" s="19"/>
      <c r="BT1269" s="19"/>
      <c r="BU1269" s="23"/>
      <c r="BV1269" s="23"/>
      <c r="BW1269" s="23"/>
      <c r="BX1269" s="23"/>
      <c r="BY1269" s="23"/>
      <c r="BZ1269" s="23"/>
    </row>
    <row r="1270" spans="58:78">
      <c r="BF1270" s="19"/>
      <c r="BG1270" s="28" t="s">
        <v>30</v>
      </c>
      <c r="BH1270" s="27">
        <v>6.5843621399176946E-2</v>
      </c>
      <c r="BI1270" s="20">
        <f t="shared" si="163"/>
        <v>6.5843621399176948E-8</v>
      </c>
      <c r="BJ1270" s="43">
        <v>78.939551569845634</v>
      </c>
      <c r="BK1270" s="25">
        <f>BP1267+((BO1267-BP1267)/(1+POWER((BI1270)/POWER(10,-BQ1267),BR1267)))</f>
        <v>83.984193212791951</v>
      </c>
      <c r="BL1270" s="25">
        <f t="shared" si="164"/>
        <v>5.044641642946317</v>
      </c>
      <c r="BM1270" s="24">
        <f t="shared" si="165"/>
        <v>25.448409305748118</v>
      </c>
      <c r="BN1270" s="19"/>
      <c r="BO1270" s="19"/>
      <c r="BP1270" s="19"/>
      <c r="BQ1270" s="19"/>
      <c r="BR1270" s="33" t="s">
        <v>32</v>
      </c>
      <c r="BS1270" s="19"/>
      <c r="BT1270" s="19"/>
      <c r="BU1270" s="23"/>
      <c r="BV1270" s="23"/>
      <c r="BW1270" s="23"/>
      <c r="BX1270" s="23"/>
      <c r="BY1270" s="23"/>
      <c r="BZ1270" s="23"/>
    </row>
    <row r="1271" spans="58:78" ht="15.75" thickBot="1">
      <c r="BF1271" s="19"/>
      <c r="BG1271" s="28" t="s">
        <v>30</v>
      </c>
      <c r="BH1271" s="27">
        <v>4.38957475994513E-2</v>
      </c>
      <c r="BI1271" s="20">
        <f t="shared" si="163"/>
        <v>4.3895747599451298E-8</v>
      </c>
      <c r="BJ1271" s="43">
        <v>77.692833865105598</v>
      </c>
      <c r="BK1271" s="25">
        <f>BP1267+((BO1267-BP1267)/(1+POWER((BI1271)/POWER(10,-BQ1267),BR1267)))</f>
        <v>75.075267949720057</v>
      </c>
      <c r="BL1271" s="25">
        <f t="shared" si="164"/>
        <v>-2.6175659153855406</v>
      </c>
      <c r="BM1271" s="24">
        <f t="shared" si="165"/>
        <v>6.8516513213881431</v>
      </c>
      <c r="BN1271" s="19"/>
      <c r="BO1271" s="32" t="s">
        <v>31</v>
      </c>
      <c r="BP1271" s="31">
        <f>POWER(10,-BQ1267)*1000000</f>
        <v>2.1943858404401582E-2</v>
      </c>
      <c r="BQ1271" s="25">
        <f>ROUND(BR1271,2)</f>
        <v>0.02</v>
      </c>
      <c r="BR1271" s="30">
        <f>10^((1/BR1267)*(LOG(((BO1267-BP1267)/(50-BP1267)-1),10)-BR1267*LOG((1/(10^(-BQ1267))),10)))*1000000</f>
        <v>2.3864434132194891E-2</v>
      </c>
      <c r="BS1271" s="19"/>
      <c r="BT1271" s="19"/>
      <c r="BU1271" s="23"/>
      <c r="BV1271" s="23"/>
      <c r="BW1271" s="23"/>
      <c r="BX1271" s="23"/>
      <c r="BY1271" s="23"/>
      <c r="BZ1271" s="23"/>
    </row>
    <row r="1272" spans="58:78">
      <c r="BF1272" s="19"/>
      <c r="BG1272" s="28" t="s">
        <v>30</v>
      </c>
      <c r="BH1272" s="27">
        <v>2.9263831732967534E-2</v>
      </c>
      <c r="BI1272" s="20">
        <f t="shared" si="163"/>
        <v>2.9263831732967536E-8</v>
      </c>
      <c r="BJ1272" s="43">
        <v>61.250756822205375</v>
      </c>
      <c r="BK1272" s="25">
        <f>BP1267+((BO1267-BP1267)/(1+POWER((BI1272)/POWER(10,-BQ1267),BR1267)))</f>
        <v>59.74167468017157</v>
      </c>
      <c r="BL1272" s="25">
        <f t="shared" si="164"/>
        <v>-1.5090821420338045</v>
      </c>
      <c r="BM1272" s="24">
        <f t="shared" si="165"/>
        <v>2.2773289114053359</v>
      </c>
      <c r="BN1272" s="19"/>
      <c r="BO1272" s="29"/>
      <c r="BP1272" s="25"/>
      <c r="BQ1272" s="19"/>
      <c r="BR1272" s="19"/>
      <c r="BS1272" s="19"/>
      <c r="BT1272" s="19"/>
      <c r="BU1272" s="23"/>
      <c r="BV1272" s="23"/>
      <c r="BW1272" s="23"/>
      <c r="BX1272" s="23"/>
      <c r="BY1272" s="23"/>
      <c r="BZ1272" s="23"/>
    </row>
    <row r="1273" spans="58:78">
      <c r="BF1273" s="19"/>
      <c r="BG1273" s="28" t="s">
        <v>30</v>
      </c>
      <c r="BH1273" s="27">
        <v>1.9509221155311691E-2</v>
      </c>
      <c r="BI1273" s="20">
        <f t="shared" si="163"/>
        <v>1.950922115531169E-8</v>
      </c>
      <c r="BJ1273" s="43">
        <v>38.561381676173504</v>
      </c>
      <c r="BK1273" s="25">
        <f>BP1267+((BO1267-BP1267)/(1+POWER((BI1273)/POWER(10,-BQ1267),BR1267)))</f>
        <v>39.982896473747523</v>
      </c>
      <c r="BL1273" s="25">
        <f t="shared" si="164"/>
        <v>1.4215147975740194</v>
      </c>
      <c r="BM1273" s="24">
        <f t="shared" si="165"/>
        <v>2.0207043197219057</v>
      </c>
      <c r="BN1273" s="19"/>
      <c r="BO1273" s="19"/>
      <c r="BP1273" s="19"/>
      <c r="BQ1273" s="19"/>
      <c r="BR1273" s="19"/>
      <c r="BS1273" s="19"/>
      <c r="BT1273" s="19"/>
      <c r="BU1273" s="23"/>
      <c r="BV1273" s="23"/>
      <c r="BW1273" s="23"/>
      <c r="BX1273" s="23"/>
      <c r="BY1273" s="23"/>
      <c r="BZ1273" s="23"/>
    </row>
    <row r="1274" spans="58:78">
      <c r="BF1274" s="19"/>
      <c r="BG1274" s="28" t="s">
        <v>30</v>
      </c>
      <c r="BH1274" s="27">
        <v>0</v>
      </c>
      <c r="BI1274" s="20">
        <f t="shared" si="163"/>
        <v>0</v>
      </c>
      <c r="BJ1274" s="43">
        <v>0</v>
      </c>
      <c r="BK1274" s="25">
        <f>BP1267+((BO1267-BP1267)/(1+POWER((BI1274)/POWER(10,-BQ1267),BR1267)))</f>
        <v>0</v>
      </c>
      <c r="BL1274" s="25">
        <f t="shared" si="164"/>
        <v>0</v>
      </c>
      <c r="BM1274" s="24">
        <f t="shared" si="165"/>
        <v>0</v>
      </c>
      <c r="BN1274" s="19"/>
      <c r="BO1274" s="19"/>
      <c r="BP1274" s="19"/>
      <c r="BQ1274" s="19"/>
      <c r="BR1274" s="19"/>
      <c r="BS1274" s="19"/>
      <c r="BT1274" s="19"/>
      <c r="BU1274" s="23"/>
      <c r="BV1274" s="23"/>
      <c r="BW1274" s="23"/>
      <c r="BX1274" s="23"/>
      <c r="BY1274" s="23"/>
      <c r="BZ1274" s="23"/>
    </row>
    <row r="1275" spans="58:78">
      <c r="BF1275" s="19"/>
      <c r="BG1275" s="19"/>
      <c r="BH1275" s="19"/>
      <c r="BI1275" s="19"/>
      <c r="BJ1275" s="22"/>
      <c r="BK1275" s="19"/>
      <c r="BL1275" s="19"/>
      <c r="BM1275" s="19"/>
      <c r="BN1275" s="19"/>
      <c r="BO1275" s="19"/>
      <c r="BP1275" s="19"/>
      <c r="BQ1275" s="19"/>
      <c r="BR1275" s="19"/>
      <c r="BS1275" s="19"/>
      <c r="BT1275" s="19"/>
      <c r="BU1275" s="19"/>
      <c r="BV1275" s="19"/>
      <c r="BW1275" s="19"/>
      <c r="BX1275" s="19"/>
      <c r="BY1275" s="19"/>
      <c r="BZ1275" s="19"/>
    </row>
    <row r="1276" spans="58:78">
      <c r="BF1276" s="19"/>
      <c r="BG1276" s="19"/>
      <c r="BH1276" s="19"/>
      <c r="BI1276" s="19"/>
      <c r="BJ1276" s="20"/>
      <c r="BK1276" s="19"/>
      <c r="BL1276" s="19"/>
      <c r="BM1276" s="19"/>
      <c r="BN1276" s="19"/>
      <c r="BO1276" s="19"/>
      <c r="BP1276" s="19"/>
      <c r="BQ1276" s="19"/>
      <c r="BR1276" s="19"/>
      <c r="BS1276" s="19"/>
      <c r="BT1276" s="19"/>
      <c r="BU1276" s="19"/>
      <c r="BV1276" s="19"/>
      <c r="BW1276" s="19"/>
      <c r="BX1276" s="19"/>
      <c r="BY1276" s="19"/>
      <c r="BZ1276" s="19"/>
    </row>
    <row r="1277" spans="58:78">
      <c r="BF1277" s="19"/>
      <c r="BG1277" s="19"/>
      <c r="BH1277" s="19"/>
      <c r="BI1277" s="19"/>
      <c r="BJ1277" s="20"/>
      <c r="BK1277" s="19"/>
      <c r="BL1277" s="19"/>
      <c r="BM1277" s="19"/>
      <c r="BN1277" s="19"/>
      <c r="BO1277" s="19"/>
      <c r="BP1277" s="19"/>
      <c r="BQ1277" s="19"/>
      <c r="BR1277" s="19"/>
      <c r="BS1277" s="19"/>
      <c r="BT1277" s="19"/>
      <c r="BU1277" s="19"/>
      <c r="BV1277" s="19"/>
      <c r="BW1277" s="19"/>
      <c r="BX1277" s="19"/>
      <c r="BY1277" s="19"/>
      <c r="BZ1277" s="19"/>
    </row>
    <row r="1278" spans="58:78">
      <c r="BF1278" s="19"/>
      <c r="BG1278" s="19"/>
      <c r="BH1278" s="19"/>
      <c r="BI1278" s="19"/>
      <c r="BJ1278" s="20"/>
      <c r="BK1278" s="19"/>
      <c r="BL1278" s="19"/>
      <c r="BM1278" s="19"/>
      <c r="BN1278" s="19"/>
      <c r="BO1278" s="19"/>
      <c r="BP1278" s="19"/>
      <c r="BQ1278" s="19"/>
      <c r="BR1278" s="19"/>
      <c r="BS1278" s="19"/>
      <c r="BT1278" s="19"/>
      <c r="BU1278" s="19"/>
      <c r="BV1278" s="19"/>
      <c r="BW1278" s="19"/>
      <c r="BX1278" s="19"/>
      <c r="BY1278" s="19"/>
      <c r="BZ1278" s="19"/>
    </row>
    <row r="1279" spans="58:78">
      <c r="BF1279" s="19"/>
      <c r="BG1279" s="19"/>
      <c r="BH1279" s="19"/>
      <c r="BI1279" s="19"/>
      <c r="BJ1279" s="20"/>
      <c r="BK1279" s="19"/>
      <c r="BL1279" s="19"/>
      <c r="BM1279" s="19"/>
      <c r="BN1279" s="19"/>
      <c r="BO1279" s="19"/>
      <c r="BP1279" s="19"/>
      <c r="BQ1279" s="19"/>
      <c r="BR1279" s="19"/>
      <c r="BS1279" s="19"/>
      <c r="BT1279" s="19"/>
      <c r="BU1279" s="19"/>
      <c r="BV1279" s="19"/>
      <c r="BW1279" s="19"/>
      <c r="BX1279" s="19"/>
      <c r="BY1279" s="19"/>
      <c r="BZ1279" s="19"/>
    </row>
    <row r="1280" spans="58:78">
      <c r="BF1280" s="19"/>
      <c r="BG1280" s="19"/>
      <c r="BH1280" s="19"/>
      <c r="BI1280" s="21"/>
      <c r="BJ1280" s="20"/>
      <c r="BK1280" s="19"/>
      <c r="BL1280" s="19"/>
      <c r="BM1280" s="19"/>
      <c r="BN1280" s="19"/>
      <c r="BO1280" s="19"/>
      <c r="BP1280" s="19"/>
      <c r="BQ1280" s="19"/>
      <c r="BR1280" s="19"/>
      <c r="BS1280" s="19"/>
      <c r="BT1280" s="19"/>
      <c r="BU1280" s="19"/>
      <c r="BV1280" s="19"/>
      <c r="BW1280" s="19"/>
      <c r="BX1280" s="19"/>
      <c r="BY1280" s="19"/>
      <c r="BZ1280" s="19"/>
    </row>
    <row r="1281" spans="58:78">
      <c r="BF1281" s="19"/>
      <c r="BG1281" s="39"/>
      <c r="BH1281" s="39"/>
      <c r="BI1281" s="39"/>
      <c r="BJ1281" s="38" t="s">
        <v>46</v>
      </c>
      <c r="BK1281" s="39"/>
      <c r="BL1281" s="39"/>
      <c r="BM1281" s="39"/>
      <c r="BN1281" s="19"/>
      <c r="BO1281" s="19"/>
      <c r="BP1281" s="19"/>
      <c r="BQ1281" s="19"/>
      <c r="BR1281" s="19"/>
      <c r="BS1281" s="19"/>
      <c r="BT1281" s="19"/>
      <c r="BU1281" s="19"/>
      <c r="BV1281" s="19"/>
      <c r="BW1281" s="19"/>
      <c r="BX1281" s="19"/>
      <c r="BY1281" s="19"/>
      <c r="BZ1281" s="19"/>
    </row>
    <row r="1282" spans="58:78">
      <c r="BF1282" s="40" t="s">
        <v>57</v>
      </c>
      <c r="BG1282" s="39" t="s">
        <v>44</v>
      </c>
      <c r="BH1282" s="38" t="s">
        <v>43</v>
      </c>
      <c r="BI1282" s="38" t="s">
        <v>42</v>
      </c>
      <c r="BJ1282" s="38" t="s">
        <v>41</v>
      </c>
      <c r="BK1282" s="38" t="s">
        <v>40</v>
      </c>
      <c r="BL1282" s="38" t="s">
        <v>39</v>
      </c>
      <c r="BM1282" s="38" t="s">
        <v>38</v>
      </c>
      <c r="BN1282" s="19"/>
      <c r="BO1282" s="19"/>
      <c r="BP1282" s="19"/>
      <c r="BQ1282" s="19"/>
      <c r="BR1282" s="19"/>
      <c r="BS1282" s="19"/>
      <c r="BT1282" s="20"/>
      <c r="BU1282" s="19"/>
      <c r="BV1282" s="19"/>
      <c r="BW1282" s="19"/>
      <c r="BX1282" s="19"/>
      <c r="BY1282" s="19"/>
      <c r="BZ1282" s="19"/>
    </row>
    <row r="1283" spans="58:78">
      <c r="BF1283" s="19"/>
      <c r="BG1283" s="28" t="s">
        <v>30</v>
      </c>
      <c r="BH1283" s="27">
        <v>0.5</v>
      </c>
      <c r="BI1283" s="20">
        <f t="shared" ref="BI1283:BI1292" si="166">+BH1283/1000000</f>
        <v>4.9999999999999998E-7</v>
      </c>
      <c r="BJ1283" s="43">
        <v>93.28939760483533</v>
      </c>
      <c r="BK1283" s="25">
        <f>BP1285+((BO1285-BP1285)/(1+POWER((BI1283)/POWER(10,-BQ1285),BR1285)))</f>
        <v>93.081456554569073</v>
      </c>
      <c r="BL1283" s="25">
        <f t="shared" ref="BL1283:BL1292" si="167">BK1283-BJ1283</f>
        <v>-0.20794105026625687</v>
      </c>
      <c r="BM1283" s="24">
        <f t="shared" ref="BM1283:BM1292" si="168">BL1283^2</f>
        <v>4.3239480385833966E-2</v>
      </c>
      <c r="BN1283" s="19"/>
      <c r="BO1283" s="19"/>
      <c r="BP1283" s="19"/>
      <c r="BQ1283" s="19"/>
      <c r="BR1283" s="19"/>
      <c r="BS1283" s="19"/>
      <c r="BT1283" s="19"/>
      <c r="BU1283" s="23"/>
      <c r="BV1283" s="23"/>
      <c r="BW1283" s="23"/>
      <c r="BX1283" s="23"/>
      <c r="BY1283" s="23"/>
      <c r="BZ1283" s="23"/>
    </row>
    <row r="1284" spans="58:78">
      <c r="BF1284" s="19"/>
      <c r="BG1284" s="28" t="s">
        <v>30</v>
      </c>
      <c r="BH1284" s="27">
        <v>0.33333333333333331</v>
      </c>
      <c r="BI1284" s="20">
        <f t="shared" si="166"/>
        <v>3.333333333333333E-7</v>
      </c>
      <c r="BJ1284" s="43">
        <v>92.4724255850482</v>
      </c>
      <c r="BK1284" s="25">
        <f>BP1285+((BO1285-BP1285)/(1+POWER((BI1284)/POWER(10,-BQ1285),BR1285)))</f>
        <v>92.946050098759301</v>
      </c>
      <c r="BL1284" s="25">
        <f t="shared" si="167"/>
        <v>0.47362451371110126</v>
      </c>
      <c r="BM1284" s="24">
        <f t="shared" si="168"/>
        <v>0.22432017998807716</v>
      </c>
      <c r="BN1284" s="19"/>
      <c r="BO1284" s="20" t="s">
        <v>37</v>
      </c>
      <c r="BP1284" s="20" t="s">
        <v>36</v>
      </c>
      <c r="BQ1284" s="37" t="s">
        <v>35</v>
      </c>
      <c r="BR1284" s="20" t="s">
        <v>34</v>
      </c>
      <c r="BS1284" s="19"/>
      <c r="BT1284" s="19"/>
      <c r="BU1284" s="23"/>
      <c r="BV1284" s="23"/>
      <c r="BW1284" s="23"/>
      <c r="BX1284" s="23"/>
      <c r="BY1284" s="23"/>
      <c r="BZ1284" s="23"/>
    </row>
    <row r="1285" spans="58:78">
      <c r="BF1285" s="19"/>
      <c r="BG1285" s="28" t="s">
        <v>30</v>
      </c>
      <c r="BH1285" s="27">
        <v>0.22222222222222221</v>
      </c>
      <c r="BI1285" s="20">
        <f t="shared" si="166"/>
        <v>2.2222222222222222E-7</v>
      </c>
      <c r="BJ1285" s="43">
        <v>92.905520667222447</v>
      </c>
      <c r="BK1285" s="25">
        <f>BP1285+((BO1285-BP1285)/(1+POWER((BI1285)/POWER(10,-BQ1285),BR1285)))</f>
        <v>92.546951356683209</v>
      </c>
      <c r="BL1285" s="25">
        <f t="shared" si="167"/>
        <v>-0.35856931053923802</v>
      </c>
      <c r="BM1285" s="24">
        <f t="shared" si="168"/>
        <v>0.12857195046058451</v>
      </c>
      <c r="BN1285" s="19"/>
      <c r="BO1285" s="19">
        <v>2.3769769860827943E-2</v>
      </c>
      <c r="BP1285" s="36">
        <v>93.150537018229784</v>
      </c>
      <c r="BQ1285" s="19">
        <v>7.4686706433880454</v>
      </c>
      <c r="BR1285" s="19">
        <v>2.6801028338253481</v>
      </c>
      <c r="BS1285" s="19"/>
      <c r="BT1285" s="19"/>
      <c r="BU1285" s="23"/>
      <c r="BV1285" s="23"/>
      <c r="BW1285" s="23"/>
      <c r="BX1285" s="23"/>
      <c r="BY1285" s="23"/>
      <c r="BZ1285" s="23"/>
    </row>
    <row r="1286" spans="58:78">
      <c r="BF1286" s="19"/>
      <c r="BG1286" s="28" t="s">
        <v>30</v>
      </c>
      <c r="BH1286" s="27">
        <v>0.14814814814814814</v>
      </c>
      <c r="BI1286" s="20">
        <f t="shared" si="166"/>
        <v>1.4814814814814815E-7</v>
      </c>
      <c r="BJ1286" s="43">
        <v>91.221821122926059</v>
      </c>
      <c r="BK1286" s="25">
        <f>BP1285+((BO1285-BP1285)/(1+POWER((BI1286)/POWER(10,-BQ1285),BR1285)))</f>
        <v>91.383738682521241</v>
      </c>
      <c r="BL1286" s="25">
        <f t="shared" si="167"/>
        <v>0.16191755959518161</v>
      </c>
      <c r="BM1286" s="24">
        <f t="shared" si="168"/>
        <v>2.6217296105259191E-2</v>
      </c>
      <c r="BN1286" s="19"/>
      <c r="BO1286" s="19"/>
      <c r="BP1286" s="19"/>
      <c r="BQ1286" s="19"/>
      <c r="BR1286" s="19"/>
      <c r="BS1286" s="19"/>
      <c r="BT1286" s="19"/>
      <c r="BU1286" s="23"/>
      <c r="BV1286" s="23"/>
      <c r="BW1286" s="23"/>
      <c r="BX1286" s="23"/>
      <c r="BY1286" s="23"/>
      <c r="BZ1286" s="23"/>
    </row>
    <row r="1287" spans="58:78" ht="15.75" thickBot="1">
      <c r="BF1287" s="19"/>
      <c r="BG1287" s="28" t="s">
        <v>30</v>
      </c>
      <c r="BH1287" s="27">
        <v>9.8765432098765427E-2</v>
      </c>
      <c r="BI1287" s="20">
        <f t="shared" si="166"/>
        <v>9.8765432098765421E-8</v>
      </c>
      <c r="BJ1287" s="43">
        <v>88.413953006240618</v>
      </c>
      <c r="BK1287" s="25">
        <f>BP1285+((BO1285-BP1285)/(1+POWER((BI1287)/POWER(10,-BQ1285),BR1285)))</f>
        <v>88.101156046436756</v>
      </c>
      <c r="BL1287" s="25">
        <f t="shared" si="167"/>
        <v>-0.3127969598038618</v>
      </c>
      <c r="BM1287" s="24">
        <f t="shared" si="168"/>
        <v>9.7841938062538727E-2</v>
      </c>
      <c r="BN1287" s="19"/>
      <c r="BO1287" s="35" t="s">
        <v>33</v>
      </c>
      <c r="BP1287" s="34">
        <f>SUM(BM1283:BM1292)</f>
        <v>1.268209864822085</v>
      </c>
      <c r="BQ1287" s="19"/>
      <c r="BR1287" s="19"/>
      <c r="BS1287" s="19"/>
      <c r="BT1287" s="19"/>
      <c r="BU1287" s="23"/>
      <c r="BV1287" s="23"/>
      <c r="BW1287" s="23"/>
      <c r="BX1287" s="23"/>
      <c r="BY1287" s="23"/>
      <c r="BZ1287" s="23"/>
    </row>
    <row r="1288" spans="58:78">
      <c r="BF1288" s="19"/>
      <c r="BG1288" s="28" t="s">
        <v>30</v>
      </c>
      <c r="BH1288" s="27">
        <v>6.5843621399176946E-2</v>
      </c>
      <c r="BI1288" s="20">
        <f t="shared" si="166"/>
        <v>6.5843621399176948E-8</v>
      </c>
      <c r="BJ1288" s="43">
        <v>79.074168619814557</v>
      </c>
      <c r="BK1288" s="25">
        <f>BP1285+((BO1285-BP1285)/(1+POWER((BI1288)/POWER(10,-BQ1285),BR1285)))</f>
        <v>79.622825879768172</v>
      </c>
      <c r="BL1288" s="25">
        <f t="shared" si="167"/>
        <v>0.54865725995361458</v>
      </c>
      <c r="BM1288" s="24">
        <f t="shared" si="168"/>
        <v>0.30102478889980822</v>
      </c>
      <c r="BN1288" s="19"/>
      <c r="BO1288" s="19"/>
      <c r="BP1288" s="19"/>
      <c r="BQ1288" s="19"/>
      <c r="BR1288" s="33" t="s">
        <v>32</v>
      </c>
      <c r="BS1288" s="19"/>
      <c r="BT1288" s="19"/>
      <c r="BU1288" s="23"/>
      <c r="BV1288" s="23"/>
      <c r="BW1288" s="23"/>
      <c r="BX1288" s="23"/>
      <c r="BY1288" s="23"/>
      <c r="BZ1288" s="23"/>
    </row>
    <row r="1289" spans="58:78" ht="15.75" thickBot="1">
      <c r="BF1289" s="19"/>
      <c r="BG1289" s="28" t="s">
        <v>30</v>
      </c>
      <c r="BH1289" s="27">
        <v>4.38957475994513E-2</v>
      </c>
      <c r="BI1289" s="20">
        <f t="shared" si="166"/>
        <v>4.3895747599451298E-8</v>
      </c>
      <c r="BJ1289" s="43">
        <v>62.481751939731026</v>
      </c>
      <c r="BK1289" s="25">
        <f>BP1285+((BO1285-BP1285)/(1+POWER((BI1289)/POWER(10,-BQ1285),BR1285)))</f>
        <v>61.951353878491048</v>
      </c>
      <c r="BL1289" s="25">
        <f t="shared" si="167"/>
        <v>-0.53039806123997835</v>
      </c>
      <c r="BM1289" s="24">
        <f t="shared" si="168"/>
        <v>0.28132210336712782</v>
      </c>
      <c r="BN1289" s="19"/>
      <c r="BO1289" s="32" t="s">
        <v>31</v>
      </c>
      <c r="BP1289" s="31">
        <f>POWER(10,-BQ1285)*1000000</f>
        <v>3.3988293244887495E-2</v>
      </c>
      <c r="BQ1289" s="25">
        <f>ROUND(BR1289,2)</f>
        <v>0.04</v>
      </c>
      <c r="BR1289" s="30">
        <f>10^((1/BR1285)*(LOG(((BO1285-BP1285)/(50-BP1285)-1),10)-BR1285*LOG((1/(10^(-BQ1285))),10)))*1000000</f>
        <v>3.5902603204876385E-2</v>
      </c>
      <c r="BS1289" s="19"/>
      <c r="BT1289" s="19"/>
      <c r="BU1289" s="23"/>
      <c r="BV1289" s="23"/>
      <c r="BW1289" s="23"/>
      <c r="BX1289" s="23"/>
      <c r="BY1289" s="23"/>
      <c r="BZ1289" s="23"/>
    </row>
    <row r="1290" spans="58:78">
      <c r="BF1290" s="19"/>
      <c r="BG1290" s="28" t="s">
        <v>30</v>
      </c>
      <c r="BH1290" s="27">
        <v>2.9263831732967534E-2</v>
      </c>
      <c r="BI1290" s="20">
        <f t="shared" si="166"/>
        <v>2.9263831732967536E-8</v>
      </c>
      <c r="BJ1290" s="43">
        <v>37.000227877867296</v>
      </c>
      <c r="BK1290" s="25">
        <f>BP1285+((BO1285-BP1285)/(1+POWER((BI1290)/POWER(10,-BQ1285),BR1285)))</f>
        <v>37.371759142708825</v>
      </c>
      <c r="BL1290" s="25">
        <f t="shared" si="167"/>
        <v>0.37153126484152921</v>
      </c>
      <c r="BM1290" s="24">
        <f t="shared" si="168"/>
        <v>0.1380354807547465</v>
      </c>
      <c r="BN1290" s="19"/>
      <c r="BO1290" s="29"/>
      <c r="BP1290" s="25"/>
      <c r="BQ1290" s="19"/>
      <c r="BR1290" s="19"/>
      <c r="BS1290" s="19"/>
      <c r="BT1290" s="19"/>
      <c r="BU1290" s="23"/>
      <c r="BV1290" s="23"/>
      <c r="BW1290" s="23"/>
      <c r="BX1290" s="23"/>
      <c r="BY1290" s="23"/>
      <c r="BZ1290" s="23"/>
    </row>
    <row r="1291" spans="58:78">
      <c r="BF1291" s="19"/>
      <c r="BG1291" s="28" t="s">
        <v>30</v>
      </c>
      <c r="BH1291" s="27">
        <v>1.9509221155311691E-2</v>
      </c>
      <c r="BI1291" s="20">
        <f t="shared" si="166"/>
        <v>1.950922115531169E-8</v>
      </c>
      <c r="BJ1291" s="43">
        <v>17.347076783072325</v>
      </c>
      <c r="BK1291" s="25">
        <f>BP1285+((BO1285-BP1285)/(1+POWER((BI1291)/POWER(10,-BQ1285),BR1285)))</f>
        <v>17.18254215194905</v>
      </c>
      <c r="BL1291" s="25">
        <f t="shared" si="167"/>
        <v>-0.16453463112327427</v>
      </c>
      <c r="BM1291" s="24">
        <f t="shared" si="168"/>
        <v>2.7071644838871933E-2</v>
      </c>
      <c r="BN1291" s="19"/>
      <c r="BO1291" s="19"/>
      <c r="BP1291" s="19"/>
      <c r="BQ1291" s="19"/>
      <c r="BR1291" s="19"/>
      <c r="BS1291" s="19"/>
      <c r="BT1291" s="19"/>
      <c r="BU1291" s="23"/>
      <c r="BV1291" s="23"/>
      <c r="BW1291" s="23"/>
      <c r="BX1291" s="23"/>
      <c r="BY1291" s="23"/>
      <c r="BZ1291" s="23"/>
    </row>
    <row r="1292" spans="58:78">
      <c r="BF1292" s="19"/>
      <c r="BG1292" s="28" t="s">
        <v>30</v>
      </c>
      <c r="BH1292" s="27">
        <v>0</v>
      </c>
      <c r="BI1292" s="20">
        <f t="shared" si="166"/>
        <v>0</v>
      </c>
      <c r="BJ1292" s="43">
        <v>0</v>
      </c>
      <c r="BK1292" s="25">
        <f>BP1285+((BO1285-BP1285)/(1+POWER((BI1292)/POWER(10,-BQ1285),BR1285)))</f>
        <v>2.3769769860834344E-2</v>
      </c>
      <c r="BL1292" s="25">
        <f t="shared" si="167"/>
        <v>2.3769769860834344E-2</v>
      </c>
      <c r="BM1292" s="24">
        <f t="shared" si="168"/>
        <v>5.6500195923702876E-4</v>
      </c>
      <c r="BN1292" s="19"/>
      <c r="BO1292" s="19"/>
      <c r="BP1292" s="19"/>
      <c r="BQ1292" s="19"/>
      <c r="BR1292" s="19"/>
      <c r="BS1292" s="19"/>
      <c r="BT1292" s="19"/>
      <c r="BU1292" s="23"/>
      <c r="BV1292" s="23"/>
      <c r="BW1292" s="23"/>
      <c r="BX1292" s="23"/>
      <c r="BY1292" s="23"/>
      <c r="BZ1292" s="23"/>
    </row>
    <row r="1293" spans="58:78">
      <c r="BF1293" s="19"/>
      <c r="BG1293" s="19"/>
      <c r="BH1293" s="19"/>
      <c r="BI1293" s="19"/>
      <c r="BJ1293" s="22"/>
      <c r="BK1293" s="19"/>
      <c r="BL1293" s="19"/>
      <c r="BM1293" s="19"/>
      <c r="BN1293" s="19"/>
      <c r="BO1293" s="19"/>
      <c r="BP1293" s="19"/>
      <c r="BQ1293" s="19"/>
      <c r="BR1293" s="19"/>
      <c r="BS1293" s="19"/>
      <c r="BT1293" s="19"/>
      <c r="BU1293" s="19"/>
      <c r="BV1293" s="19"/>
      <c r="BW1293" s="19"/>
      <c r="BX1293" s="19"/>
      <c r="BY1293" s="19"/>
      <c r="BZ1293" s="19"/>
    </row>
    <row r="1294" spans="58:78">
      <c r="BF1294" s="19"/>
      <c r="BG1294" s="19"/>
      <c r="BH1294" s="19"/>
      <c r="BI1294" s="19"/>
      <c r="BJ1294" s="20"/>
      <c r="BK1294" s="19"/>
      <c r="BL1294" s="19"/>
      <c r="BM1294" s="19"/>
      <c r="BN1294" s="19"/>
      <c r="BO1294" s="19"/>
      <c r="BP1294" s="19"/>
      <c r="BQ1294" s="19"/>
      <c r="BR1294" s="19"/>
      <c r="BS1294" s="19"/>
      <c r="BT1294" s="19"/>
      <c r="BU1294" s="19"/>
      <c r="BV1294" s="19"/>
      <c r="BW1294" s="19"/>
      <c r="BX1294" s="19"/>
      <c r="BY1294" s="19"/>
      <c r="BZ1294" s="19"/>
    </row>
    <row r="1295" spans="58:78">
      <c r="BF1295" s="19"/>
      <c r="BG1295" s="19"/>
      <c r="BH1295" s="19"/>
      <c r="BI1295" s="19"/>
      <c r="BJ1295" s="20"/>
      <c r="BK1295" s="19"/>
      <c r="BL1295" s="19"/>
      <c r="BM1295" s="19"/>
      <c r="BN1295" s="19"/>
      <c r="BO1295" s="19"/>
      <c r="BP1295" s="19"/>
      <c r="BQ1295" s="19"/>
      <c r="BR1295" s="19"/>
      <c r="BS1295" s="19"/>
      <c r="BT1295" s="19"/>
      <c r="BU1295" s="19"/>
      <c r="BV1295" s="19"/>
      <c r="BW1295" s="19"/>
      <c r="BX1295" s="19"/>
      <c r="BY1295" s="19"/>
      <c r="BZ1295" s="19"/>
    </row>
    <row r="1296" spans="58:78">
      <c r="BF1296" s="19"/>
      <c r="BG1296" s="19"/>
      <c r="BH1296" s="19"/>
      <c r="BI1296" s="19"/>
      <c r="BJ1296" s="20"/>
      <c r="BK1296" s="19"/>
      <c r="BL1296" s="19"/>
      <c r="BM1296" s="19"/>
      <c r="BN1296" s="19"/>
      <c r="BO1296" s="19"/>
      <c r="BP1296" s="19"/>
      <c r="BQ1296" s="19"/>
      <c r="BR1296" s="19"/>
      <c r="BS1296" s="19"/>
      <c r="BT1296" s="19"/>
      <c r="BU1296" s="19"/>
      <c r="BV1296" s="19"/>
      <c r="BW1296" s="19"/>
      <c r="BX1296" s="19"/>
      <c r="BY1296" s="19"/>
      <c r="BZ1296" s="19"/>
    </row>
    <row r="1297" spans="58:78">
      <c r="BF1297" s="19"/>
      <c r="BG1297" s="19"/>
      <c r="BH1297" s="19"/>
      <c r="BI1297" s="19"/>
      <c r="BJ1297" s="20"/>
      <c r="BK1297" s="19"/>
      <c r="BL1297" s="19"/>
      <c r="BM1297" s="19"/>
      <c r="BN1297" s="19"/>
      <c r="BO1297" s="19"/>
      <c r="BP1297" s="19"/>
      <c r="BQ1297" s="19"/>
      <c r="BR1297" s="19"/>
      <c r="BS1297" s="19"/>
      <c r="BT1297" s="19"/>
      <c r="BU1297" s="19"/>
      <c r="BV1297" s="19"/>
      <c r="BW1297" s="19"/>
      <c r="BX1297" s="19"/>
      <c r="BY1297" s="19"/>
      <c r="BZ1297" s="19"/>
    </row>
    <row r="1298" spans="58:78">
      <c r="BF1298" s="19"/>
      <c r="BG1298" s="19"/>
      <c r="BH1298" s="19"/>
      <c r="BI1298" s="21"/>
      <c r="BJ1298" s="20"/>
      <c r="BK1298" s="19"/>
      <c r="BL1298" s="19"/>
      <c r="BM1298" s="19"/>
      <c r="BN1298" s="19"/>
      <c r="BO1298" s="19"/>
      <c r="BP1298" s="19"/>
      <c r="BQ1298" s="19"/>
      <c r="BR1298" s="19"/>
      <c r="BS1298" s="19"/>
      <c r="BT1298" s="19"/>
      <c r="BU1298" s="19"/>
      <c r="BV1298" s="19"/>
      <c r="BW1298" s="19"/>
      <c r="BX1298" s="19"/>
      <c r="BY1298" s="19"/>
      <c r="BZ1298" s="19"/>
    </row>
    <row r="1299" spans="58:78">
      <c r="BF1299" s="19"/>
      <c r="BG1299" s="39"/>
      <c r="BH1299" s="39"/>
      <c r="BI1299" s="39"/>
      <c r="BJ1299" s="38" t="s">
        <v>46</v>
      </c>
      <c r="BK1299" s="39"/>
      <c r="BL1299" s="39"/>
      <c r="BM1299" s="39"/>
      <c r="BN1299" s="19"/>
      <c r="BO1299" s="19"/>
      <c r="BP1299" s="19"/>
      <c r="BQ1299" s="19"/>
      <c r="BR1299" s="19"/>
      <c r="BS1299" s="19"/>
      <c r="BT1299" s="19"/>
      <c r="BU1299" s="19"/>
      <c r="BV1299" s="19"/>
      <c r="BW1299" s="19"/>
      <c r="BX1299" s="19"/>
      <c r="BY1299" s="19"/>
      <c r="BZ1299" s="19"/>
    </row>
    <row r="1300" spans="58:78">
      <c r="BF1300" s="40" t="s">
        <v>56</v>
      </c>
      <c r="BG1300" s="39" t="s">
        <v>44</v>
      </c>
      <c r="BH1300" s="38" t="s">
        <v>43</v>
      </c>
      <c r="BI1300" s="38" t="s">
        <v>42</v>
      </c>
      <c r="BJ1300" s="38" t="s">
        <v>41</v>
      </c>
      <c r="BK1300" s="38" t="s">
        <v>40</v>
      </c>
      <c r="BL1300" s="38" t="s">
        <v>39</v>
      </c>
      <c r="BM1300" s="38" t="s">
        <v>38</v>
      </c>
      <c r="BN1300" s="19"/>
      <c r="BO1300" s="19"/>
      <c r="BP1300" s="19"/>
      <c r="BQ1300" s="19"/>
      <c r="BR1300" s="19"/>
      <c r="BS1300" s="19"/>
      <c r="BT1300" s="20"/>
      <c r="BU1300" s="19"/>
      <c r="BV1300" s="19"/>
      <c r="BW1300" s="19"/>
      <c r="BX1300" s="19"/>
      <c r="BY1300" s="19"/>
      <c r="BZ1300" s="19"/>
    </row>
    <row r="1301" spans="58:78">
      <c r="BF1301" s="19"/>
      <c r="BG1301" s="28" t="s">
        <v>30</v>
      </c>
      <c r="BH1301" s="27">
        <v>0.5</v>
      </c>
      <c r="BI1301" s="20">
        <f t="shared" ref="BI1301:BI1310" si="169">+BH1301/1000000</f>
        <v>4.9999999999999998E-7</v>
      </c>
      <c r="BJ1301" s="43">
        <v>94.461245129543585</v>
      </c>
      <c r="BK1301" s="25">
        <f>BP1303+((BO1303-BP1303)/(1+POWER((BI1301)/POWER(10,-BQ1303),BR1303)))</f>
        <v>94.44151287330547</v>
      </c>
      <c r="BL1301" s="25">
        <f t="shared" ref="BL1301:BL1310" si="170">BK1301-BJ1301</f>
        <v>-1.9732256238114587E-2</v>
      </c>
      <c r="BM1301" s="24">
        <f t="shared" ref="BM1301:BM1310" si="171">BL1301^2</f>
        <v>3.8936193624661205E-4</v>
      </c>
      <c r="BN1301" s="19"/>
      <c r="BO1301" s="19"/>
      <c r="BP1301" s="19"/>
      <c r="BQ1301" s="19"/>
      <c r="BR1301" s="19"/>
      <c r="BS1301" s="19"/>
      <c r="BT1301" s="19"/>
      <c r="BU1301" s="23"/>
      <c r="BV1301" s="23"/>
      <c r="BW1301" s="23"/>
      <c r="BX1301" s="23"/>
      <c r="BY1301" s="23"/>
      <c r="BZ1301" s="23"/>
    </row>
    <row r="1302" spans="58:78">
      <c r="BF1302" s="19"/>
      <c r="BG1302" s="28" t="s">
        <v>30</v>
      </c>
      <c r="BH1302" s="27">
        <v>0.33333333333333331</v>
      </c>
      <c r="BI1302" s="20">
        <f t="shared" si="169"/>
        <v>3.333333333333333E-7</v>
      </c>
      <c r="BJ1302" s="43">
        <v>93.830864140859305</v>
      </c>
      <c r="BK1302" s="25">
        <f>BP1303+((BO1303-BP1303)/(1+POWER((BI1302)/POWER(10,-BQ1303),BR1303)))</f>
        <v>94.129547971459417</v>
      </c>
      <c r="BL1302" s="25">
        <f t="shared" si="170"/>
        <v>0.29868383060011183</v>
      </c>
      <c r="BM1302" s="24">
        <f t="shared" si="171"/>
        <v>8.9212030661956307E-2</v>
      </c>
      <c r="BN1302" s="19"/>
      <c r="BO1302" s="20" t="s">
        <v>37</v>
      </c>
      <c r="BP1302" s="20" t="s">
        <v>36</v>
      </c>
      <c r="BQ1302" s="37" t="s">
        <v>35</v>
      </c>
      <c r="BR1302" s="20" t="s">
        <v>34</v>
      </c>
      <c r="BS1302" s="19"/>
      <c r="BT1302" s="19"/>
      <c r="BU1302" s="23"/>
      <c r="BV1302" s="23"/>
      <c r="BW1302" s="23"/>
      <c r="BX1302" s="23"/>
      <c r="BY1302" s="23"/>
      <c r="BZ1302" s="23"/>
    </row>
    <row r="1303" spans="58:78">
      <c r="BF1303" s="19"/>
      <c r="BG1303" s="28" t="s">
        <v>30</v>
      </c>
      <c r="BH1303" s="27">
        <v>0.22222222222222221</v>
      </c>
      <c r="BI1303" s="20">
        <f t="shared" si="169"/>
        <v>2.2222222222222222E-7</v>
      </c>
      <c r="BJ1303" s="43">
        <v>93.192324133817721</v>
      </c>
      <c r="BK1303" s="25">
        <f>BP1303+((BO1303-BP1303)/(1+POWER((BI1303)/POWER(10,-BQ1303),BR1303)))</f>
        <v>93.504087187976239</v>
      </c>
      <c r="BL1303" s="25">
        <f t="shared" si="170"/>
        <v>0.31176305415851857</v>
      </c>
      <c r="BM1303" s="24">
        <f t="shared" si="171"/>
        <v>9.7196201938247379E-2</v>
      </c>
      <c r="BN1303" s="19"/>
      <c r="BO1303" s="19">
        <v>0.19192224850559153</v>
      </c>
      <c r="BP1303" s="36">
        <v>94.747857513637626</v>
      </c>
      <c r="BQ1303" s="19">
        <v>7.7307832583736591</v>
      </c>
      <c r="BR1303" s="19">
        <v>1.7402087834966364</v>
      </c>
      <c r="BS1303" s="19"/>
      <c r="BT1303" s="19"/>
      <c r="BU1303" s="23"/>
      <c r="BV1303" s="23"/>
      <c r="BW1303" s="23"/>
      <c r="BX1303" s="23"/>
      <c r="BY1303" s="23"/>
      <c r="BZ1303" s="23"/>
    </row>
    <row r="1304" spans="58:78">
      <c r="BF1304" s="19"/>
      <c r="BG1304" s="28" t="s">
        <v>30</v>
      </c>
      <c r="BH1304" s="27">
        <v>0.14814814814814814</v>
      </c>
      <c r="BI1304" s="20">
        <f t="shared" si="169"/>
        <v>1.4814814814814815E-7</v>
      </c>
      <c r="BJ1304" s="43">
        <v>91.702279359425745</v>
      </c>
      <c r="BK1304" s="25">
        <f>BP1303+((BO1303-BP1303)/(1+POWER((BI1304)/POWER(10,-BQ1303),BR1303)))</f>
        <v>92.262670064159479</v>
      </c>
      <c r="BL1304" s="25">
        <f t="shared" si="170"/>
        <v>0.56039070473373442</v>
      </c>
      <c r="BM1304" s="24">
        <f t="shared" si="171"/>
        <v>0.31403774195197154</v>
      </c>
      <c r="BN1304" s="19"/>
      <c r="BO1304" s="19"/>
      <c r="BP1304" s="19"/>
      <c r="BQ1304" s="19"/>
      <c r="BR1304" s="19"/>
      <c r="BS1304" s="19"/>
      <c r="BT1304" s="19"/>
      <c r="BU1304" s="23"/>
      <c r="BV1304" s="23"/>
      <c r="BW1304" s="23"/>
      <c r="BX1304" s="23"/>
      <c r="BY1304" s="23"/>
      <c r="BZ1304" s="23"/>
    </row>
    <row r="1305" spans="58:78" ht="15.75" thickBot="1">
      <c r="BF1305" s="19"/>
      <c r="BG1305" s="28" t="s">
        <v>30</v>
      </c>
      <c r="BH1305" s="27">
        <v>9.8765432098765427E-2</v>
      </c>
      <c r="BI1305" s="20">
        <f t="shared" si="169"/>
        <v>9.8765432098765421E-8</v>
      </c>
      <c r="BJ1305" s="43">
        <v>91.23531976614035</v>
      </c>
      <c r="BK1305" s="25">
        <f>BP1303+((BO1303-BP1303)/(1+POWER((BI1305)/POWER(10,-BQ1303),BR1303)))</f>
        <v>89.847258368879238</v>
      </c>
      <c r="BL1305" s="25">
        <f t="shared" si="170"/>
        <v>-1.3880613972611116</v>
      </c>
      <c r="BM1305" s="24">
        <f t="shared" si="171"/>
        <v>1.9267144425664693</v>
      </c>
      <c r="BN1305" s="19"/>
      <c r="BO1305" s="35" t="s">
        <v>33</v>
      </c>
      <c r="BP1305" s="34">
        <f>SUM(BM1301:BM1310)</f>
        <v>12.431244028253529</v>
      </c>
      <c r="BQ1305" s="19"/>
      <c r="BR1305" s="19"/>
      <c r="BS1305" s="19"/>
      <c r="BT1305" s="19"/>
      <c r="BU1305" s="23"/>
      <c r="BV1305" s="23"/>
      <c r="BW1305" s="23"/>
      <c r="BX1305" s="23"/>
      <c r="BY1305" s="23"/>
      <c r="BZ1305" s="23"/>
    </row>
    <row r="1306" spans="58:78">
      <c r="BF1306" s="19"/>
      <c r="BG1306" s="28" t="s">
        <v>30</v>
      </c>
      <c r="BH1306" s="27">
        <v>6.5843621399176946E-2</v>
      </c>
      <c r="BI1306" s="20">
        <f t="shared" si="169"/>
        <v>6.5843621399176948E-8</v>
      </c>
      <c r="BJ1306" s="43">
        <v>85.008733590323274</v>
      </c>
      <c r="BK1306" s="25">
        <f>BP1303+((BO1303-BP1303)/(1+POWER((BI1306)/POWER(10,-BQ1303),BR1303)))</f>
        <v>85.324525238773546</v>
      </c>
      <c r="BL1306" s="25">
        <f t="shared" si="170"/>
        <v>0.31579164845027208</v>
      </c>
      <c r="BM1306" s="24">
        <f t="shared" si="171"/>
        <v>9.9724365230940221E-2</v>
      </c>
      <c r="BN1306" s="19"/>
      <c r="BO1306" s="19"/>
      <c r="BP1306" s="19"/>
      <c r="BQ1306" s="19"/>
      <c r="BR1306" s="33" t="s">
        <v>32</v>
      </c>
      <c r="BS1306" s="19"/>
      <c r="BT1306" s="19"/>
      <c r="BU1306" s="23"/>
      <c r="BV1306" s="23"/>
      <c r="BW1306" s="23"/>
      <c r="BX1306" s="23"/>
      <c r="BY1306" s="23"/>
      <c r="BZ1306" s="23"/>
    </row>
    <row r="1307" spans="58:78" ht="15.75" thickBot="1">
      <c r="BF1307" s="19"/>
      <c r="BG1307" s="28" t="s">
        <v>30</v>
      </c>
      <c r="BH1307" s="27">
        <v>4.38957475994513E-2</v>
      </c>
      <c r="BI1307" s="20">
        <f t="shared" si="169"/>
        <v>4.3895747599451298E-8</v>
      </c>
      <c r="BJ1307" s="43">
        <v>79.004123137479908</v>
      </c>
      <c r="BK1307" s="25">
        <f>BP1303+((BO1303-BP1303)/(1+POWER((BI1307)/POWER(10,-BQ1303),BR1303)))</f>
        <v>77.433861377157797</v>
      </c>
      <c r="BL1307" s="25">
        <f t="shared" si="170"/>
        <v>-1.5702617603221114</v>
      </c>
      <c r="BM1307" s="24">
        <f t="shared" si="171"/>
        <v>2.4657219959298962</v>
      </c>
      <c r="BN1307" s="19"/>
      <c r="BO1307" s="32" t="s">
        <v>31</v>
      </c>
      <c r="BP1307" s="31">
        <f>POWER(10,-BQ1303)*1000000</f>
        <v>1.8587318535974864E-2</v>
      </c>
      <c r="BQ1307" s="25">
        <f>ROUND(BR1307,2)</f>
        <v>0.02</v>
      </c>
      <c r="BR1307" s="30">
        <f>10^((1/BR1303)*(LOG(((BO1303-BP1303)/(50-BP1303)-1),10)-BR1303*LOG((1/(10^(-BQ1303))),10)))*1000000</f>
        <v>1.9767579585591749E-2</v>
      </c>
      <c r="BS1307" s="19"/>
      <c r="BT1307" s="19"/>
      <c r="BU1307" s="23"/>
      <c r="BV1307" s="23"/>
      <c r="BW1307" s="23"/>
      <c r="BX1307" s="23"/>
      <c r="BY1307" s="23"/>
      <c r="BZ1307" s="23"/>
    </row>
    <row r="1308" spans="58:78">
      <c r="BF1308" s="19"/>
      <c r="BG1308" s="28" t="s">
        <v>30</v>
      </c>
      <c r="BH1308" s="27">
        <v>2.9263831732967534E-2</v>
      </c>
      <c r="BI1308" s="20">
        <f t="shared" si="169"/>
        <v>2.9263831732967536E-8</v>
      </c>
      <c r="BJ1308" s="43">
        <v>62.723829376551187</v>
      </c>
      <c r="BK1308" s="25">
        <f>BP1303+((BO1303-BP1303)/(1+POWER((BI1308)/POWER(10,-BQ1303),BR1303)))</f>
        <v>65.227074844222471</v>
      </c>
      <c r="BL1308" s="25">
        <f t="shared" si="170"/>
        <v>2.5032454676712845</v>
      </c>
      <c r="BM1308" s="24">
        <f t="shared" si="171"/>
        <v>6.2662378714168279</v>
      </c>
      <c r="BN1308" s="19"/>
      <c r="BO1308" s="29"/>
      <c r="BP1308" s="25"/>
      <c r="BQ1308" s="19"/>
      <c r="BR1308" s="19"/>
      <c r="BS1308" s="19"/>
      <c r="BT1308" s="19"/>
      <c r="BU1308" s="23"/>
      <c r="BV1308" s="23"/>
      <c r="BW1308" s="23"/>
      <c r="BX1308" s="23"/>
      <c r="BY1308" s="23"/>
      <c r="BZ1308" s="23"/>
    </row>
    <row r="1309" spans="58:78">
      <c r="BF1309" s="19"/>
      <c r="BG1309" s="28" t="s">
        <v>30</v>
      </c>
      <c r="BH1309" s="27">
        <v>1.9509221155311691E-2</v>
      </c>
      <c r="BI1309" s="20">
        <f t="shared" si="169"/>
        <v>1.950922115531169E-8</v>
      </c>
      <c r="BJ1309" s="43">
        <v>50.525495099647088</v>
      </c>
      <c r="BK1309" s="25">
        <f>BP1303+((BO1303-BP1303)/(1+POWER((BI1309)/POWER(10,-BQ1303),BR1303)))</f>
        <v>49.46004877666806</v>
      </c>
      <c r="BL1309" s="25">
        <f t="shared" si="170"/>
        <v>-1.0654463229790281</v>
      </c>
      <c r="BM1309" s="24">
        <f t="shared" si="171"/>
        <v>1.1351758671495313</v>
      </c>
      <c r="BN1309" s="19"/>
      <c r="BO1309" s="19"/>
      <c r="BP1309" s="19"/>
      <c r="BQ1309" s="19"/>
      <c r="BR1309" s="19"/>
      <c r="BS1309" s="19"/>
      <c r="BT1309" s="19"/>
      <c r="BU1309" s="23"/>
      <c r="BV1309" s="23"/>
      <c r="BW1309" s="23"/>
      <c r="BX1309" s="23"/>
      <c r="BY1309" s="23"/>
      <c r="BZ1309" s="23"/>
    </row>
    <row r="1310" spans="58:78">
      <c r="BF1310" s="19"/>
      <c r="BG1310" s="28" t="s">
        <v>30</v>
      </c>
      <c r="BH1310" s="27">
        <v>0</v>
      </c>
      <c r="BI1310" s="20">
        <f t="shared" si="169"/>
        <v>0</v>
      </c>
      <c r="BJ1310" s="43">
        <v>0</v>
      </c>
      <c r="BK1310" s="25">
        <f>BP1303+((BO1303-BP1303)/(1+POWER((BI1310)/POWER(10,-BQ1303),BR1303)))</f>
        <v>0.19192224850559114</v>
      </c>
      <c r="BL1310" s="25">
        <f t="shared" si="170"/>
        <v>0.19192224850559114</v>
      </c>
      <c r="BM1310" s="24">
        <f t="shared" si="171"/>
        <v>3.6834149471441882E-2</v>
      </c>
      <c r="BN1310" s="19"/>
      <c r="BO1310" s="19"/>
      <c r="BP1310" s="19"/>
      <c r="BQ1310" s="19"/>
      <c r="BR1310" s="19"/>
      <c r="BS1310" s="19"/>
      <c r="BT1310" s="19"/>
      <c r="BU1310" s="23"/>
      <c r="BV1310" s="23"/>
      <c r="BW1310" s="23"/>
      <c r="BX1310" s="23"/>
      <c r="BY1310" s="23"/>
      <c r="BZ1310" s="23"/>
    </row>
    <row r="1311" spans="58:78">
      <c r="BF1311" s="19"/>
      <c r="BG1311" s="19"/>
      <c r="BH1311" s="19"/>
      <c r="BI1311" s="19"/>
      <c r="BJ1311" s="22"/>
      <c r="BK1311" s="19"/>
      <c r="BL1311" s="19"/>
      <c r="BM1311" s="19"/>
      <c r="BN1311" s="19"/>
      <c r="BO1311" s="19"/>
      <c r="BP1311" s="19"/>
      <c r="BQ1311" s="19"/>
      <c r="BR1311" s="19"/>
      <c r="BS1311" s="19"/>
      <c r="BT1311" s="19"/>
      <c r="BU1311" s="19"/>
      <c r="BV1311" s="19"/>
      <c r="BW1311" s="19"/>
      <c r="BX1311" s="19"/>
      <c r="BY1311" s="19"/>
      <c r="BZ1311" s="19"/>
    </row>
    <row r="1312" spans="58:78">
      <c r="BF1312" s="19"/>
      <c r="BG1312" s="19"/>
      <c r="BH1312" s="19"/>
      <c r="BI1312" s="19"/>
      <c r="BJ1312" s="20"/>
      <c r="BK1312" s="19"/>
      <c r="BL1312" s="19"/>
      <c r="BM1312" s="19"/>
      <c r="BN1312" s="19"/>
      <c r="BO1312" s="19"/>
      <c r="BP1312" s="19"/>
      <c r="BQ1312" s="19"/>
      <c r="BR1312" s="19"/>
      <c r="BS1312" s="19"/>
      <c r="BT1312" s="19"/>
      <c r="BU1312" s="19"/>
      <c r="BV1312" s="19"/>
      <c r="BW1312" s="19"/>
      <c r="BX1312" s="19"/>
      <c r="BY1312" s="19"/>
      <c r="BZ1312" s="19"/>
    </row>
    <row r="1313" spans="58:78">
      <c r="BF1313" s="19"/>
      <c r="BG1313" s="19"/>
      <c r="BH1313" s="19"/>
      <c r="BI1313" s="19"/>
      <c r="BJ1313" s="20"/>
      <c r="BK1313" s="19"/>
      <c r="BL1313" s="19"/>
      <c r="BM1313" s="19"/>
      <c r="BN1313" s="19"/>
      <c r="BO1313" s="19"/>
      <c r="BP1313" s="19"/>
      <c r="BQ1313" s="19"/>
      <c r="BR1313" s="19"/>
      <c r="BS1313" s="19"/>
      <c r="BT1313" s="19"/>
      <c r="BU1313" s="19"/>
      <c r="BV1313" s="19"/>
      <c r="BW1313" s="19"/>
      <c r="BX1313" s="19"/>
      <c r="BY1313" s="19"/>
      <c r="BZ1313" s="19"/>
    </row>
    <row r="1314" spans="58:78">
      <c r="BF1314" s="19"/>
      <c r="BG1314" s="19"/>
      <c r="BH1314" s="19"/>
      <c r="BI1314" s="19"/>
      <c r="BJ1314" s="20"/>
      <c r="BK1314" s="19"/>
      <c r="BL1314" s="19"/>
      <c r="BM1314" s="19"/>
      <c r="BN1314" s="19"/>
      <c r="BO1314" s="19"/>
      <c r="BP1314" s="19"/>
      <c r="BQ1314" s="19"/>
      <c r="BR1314" s="19"/>
      <c r="BS1314" s="19"/>
      <c r="BT1314" s="19"/>
      <c r="BU1314" s="19"/>
      <c r="BV1314" s="19"/>
      <c r="BW1314" s="19"/>
      <c r="BX1314" s="19"/>
      <c r="BY1314" s="19"/>
      <c r="BZ1314" s="19"/>
    </row>
    <row r="1315" spans="58:78">
      <c r="BF1315" s="19"/>
      <c r="BG1315" s="19"/>
      <c r="BH1315" s="19"/>
      <c r="BI1315" s="19"/>
      <c r="BJ1315" s="20"/>
      <c r="BK1315" s="19"/>
      <c r="BL1315" s="19"/>
      <c r="BM1315" s="19"/>
      <c r="BN1315" s="19"/>
      <c r="BO1315" s="19"/>
      <c r="BP1315" s="19"/>
      <c r="BQ1315" s="19"/>
      <c r="BR1315" s="19"/>
      <c r="BS1315" s="19"/>
      <c r="BT1315" s="19"/>
      <c r="BU1315" s="19"/>
      <c r="BV1315" s="19"/>
      <c r="BW1315" s="19"/>
      <c r="BX1315" s="19"/>
      <c r="BY1315" s="19"/>
      <c r="BZ1315" s="19"/>
    </row>
    <row r="1316" spans="58:78">
      <c r="BF1316" s="19"/>
      <c r="BG1316" s="19"/>
      <c r="BH1316" s="19"/>
      <c r="BI1316" s="21"/>
      <c r="BJ1316" s="20"/>
      <c r="BK1316" s="19"/>
      <c r="BL1316" s="19"/>
      <c r="BM1316" s="19"/>
      <c r="BN1316" s="19"/>
      <c r="BO1316" s="19"/>
      <c r="BP1316" s="19"/>
      <c r="BQ1316" s="19"/>
      <c r="BR1316" s="19"/>
      <c r="BS1316" s="19"/>
      <c r="BT1316" s="19"/>
      <c r="BU1316" s="19"/>
      <c r="BV1316" s="19"/>
      <c r="BW1316" s="19"/>
      <c r="BX1316" s="19"/>
      <c r="BY1316" s="19"/>
      <c r="BZ1316" s="19"/>
    </row>
    <row r="1317" spans="58:78">
      <c r="BF1317" s="19"/>
      <c r="BG1317" s="39"/>
      <c r="BH1317" s="39"/>
      <c r="BI1317" s="39"/>
      <c r="BJ1317" s="38" t="s">
        <v>46</v>
      </c>
      <c r="BK1317" s="39"/>
      <c r="BL1317" s="39"/>
      <c r="BM1317" s="39"/>
      <c r="BN1317" s="19"/>
      <c r="BO1317" s="19"/>
      <c r="BP1317" s="19"/>
      <c r="BQ1317" s="19"/>
      <c r="BR1317" s="19"/>
      <c r="BS1317" s="19"/>
      <c r="BT1317" s="19"/>
      <c r="BU1317" s="19"/>
      <c r="BV1317" s="19"/>
      <c r="BW1317" s="19"/>
      <c r="BX1317" s="19"/>
      <c r="BY1317" s="19"/>
      <c r="BZ1317" s="19"/>
    </row>
    <row r="1318" spans="58:78">
      <c r="BF1318" s="40" t="s">
        <v>47</v>
      </c>
      <c r="BG1318" s="39" t="s">
        <v>44</v>
      </c>
      <c r="BH1318" s="38" t="s">
        <v>43</v>
      </c>
      <c r="BI1318" s="38" t="s">
        <v>42</v>
      </c>
      <c r="BJ1318" s="38" t="s">
        <v>41</v>
      </c>
      <c r="BK1318" s="38" t="s">
        <v>40</v>
      </c>
      <c r="BL1318" s="38" t="s">
        <v>39</v>
      </c>
      <c r="BM1318" s="38" t="s">
        <v>38</v>
      </c>
      <c r="BN1318" s="19"/>
      <c r="BO1318" s="19"/>
      <c r="BP1318" s="19"/>
      <c r="BQ1318" s="19"/>
      <c r="BR1318" s="19"/>
      <c r="BS1318" s="19"/>
      <c r="BT1318" s="20"/>
      <c r="BU1318" s="19"/>
      <c r="BV1318" s="19"/>
      <c r="BW1318" s="19"/>
      <c r="BX1318" s="19"/>
      <c r="BY1318" s="19"/>
      <c r="BZ1318" s="19"/>
    </row>
    <row r="1319" spans="58:78">
      <c r="BF1319" s="19"/>
      <c r="BG1319" s="28" t="s">
        <v>30</v>
      </c>
      <c r="BH1319" s="27">
        <v>0.5</v>
      </c>
      <c r="BI1319" s="20">
        <f t="shared" ref="BI1319:BI1328" si="172">+BH1319/1000000</f>
        <v>4.9999999999999998E-7</v>
      </c>
      <c r="BJ1319" s="43">
        <v>95.25723913214361</v>
      </c>
      <c r="BK1319" s="25">
        <f>BP1321+((BO1321-BP1321)/(1+POWER((BI1319)/POWER(10,-BQ1321),BR1321)))</f>
        <v>94.893487819618485</v>
      </c>
      <c r="BL1319" s="25">
        <f t="shared" ref="BL1319:BL1328" si="173">BK1319-BJ1319</f>
        <v>-0.3637513125251246</v>
      </c>
      <c r="BM1319" s="24">
        <f t="shared" ref="BM1319:BM1328" si="174">BL1319^2</f>
        <v>0.13231501736375087</v>
      </c>
      <c r="BN1319" s="19"/>
      <c r="BO1319" s="19"/>
      <c r="BP1319" s="19"/>
      <c r="BQ1319" s="19"/>
      <c r="BR1319" s="19"/>
      <c r="BS1319" s="19"/>
      <c r="BT1319" s="19"/>
      <c r="BU1319" s="23"/>
      <c r="BV1319" s="23"/>
      <c r="BW1319" s="23"/>
      <c r="BX1319" s="23"/>
      <c r="BY1319" s="23"/>
      <c r="BZ1319" s="23"/>
    </row>
    <row r="1320" spans="58:78">
      <c r="BF1320" s="19"/>
      <c r="BG1320" s="28" t="s">
        <v>30</v>
      </c>
      <c r="BH1320" s="27">
        <v>0.33333333333333331</v>
      </c>
      <c r="BI1320" s="20">
        <f t="shared" si="172"/>
        <v>3.333333333333333E-7</v>
      </c>
      <c r="BJ1320" s="43">
        <v>95.69251704986192</v>
      </c>
      <c r="BK1320" s="25">
        <f>BP1321+((BO1321-BP1321)/(1+POWER((BI1320)/POWER(10,-BQ1321),BR1321)))</f>
        <v>94.865675012150234</v>
      </c>
      <c r="BL1320" s="25">
        <f t="shared" si="173"/>
        <v>-0.82684203771168541</v>
      </c>
      <c r="BM1320" s="24">
        <f t="shared" si="174"/>
        <v>0.68366775532721225</v>
      </c>
      <c r="BN1320" s="19"/>
      <c r="BO1320" s="20" t="s">
        <v>37</v>
      </c>
      <c r="BP1320" s="20" t="s">
        <v>36</v>
      </c>
      <c r="BQ1320" s="37" t="s">
        <v>35</v>
      </c>
      <c r="BR1320" s="20" t="s">
        <v>34</v>
      </c>
      <c r="BS1320" s="19"/>
      <c r="BT1320" s="19"/>
      <c r="BU1320" s="23"/>
      <c r="BV1320" s="23"/>
      <c r="BW1320" s="23"/>
      <c r="BX1320" s="23"/>
      <c r="BY1320" s="23"/>
      <c r="BZ1320" s="23"/>
    </row>
    <row r="1321" spans="58:78">
      <c r="BF1321" s="19"/>
      <c r="BG1321" s="28" t="s">
        <v>30</v>
      </c>
      <c r="BH1321" s="27">
        <v>0.22222222222222221</v>
      </c>
      <c r="BI1321" s="20">
        <f t="shared" si="172"/>
        <v>2.2222222222222222E-7</v>
      </c>
      <c r="BJ1321" s="43">
        <v>95.057364095249312</v>
      </c>
      <c r="BK1321" s="25">
        <f>BP1321+((BO1321-BP1321)/(1+POWER((BI1321)/POWER(10,-BQ1321),BR1321)))</f>
        <v>94.771357854220966</v>
      </c>
      <c r="BL1321" s="25">
        <f t="shared" si="173"/>
        <v>-0.28600624102834615</v>
      </c>
      <c r="BM1321" s="24">
        <f t="shared" si="174"/>
        <v>8.1799569907164429E-2</v>
      </c>
      <c r="BN1321" s="19"/>
      <c r="BO1321" s="19">
        <v>0</v>
      </c>
      <c r="BP1321" s="36">
        <v>94.905103029610899</v>
      </c>
      <c r="BQ1321" s="19">
        <v>7.5986362192272487</v>
      </c>
      <c r="BR1321" s="19">
        <v>3.0149434185562929</v>
      </c>
      <c r="BS1321" s="19"/>
      <c r="BT1321" s="19"/>
      <c r="BU1321" s="23"/>
      <c r="BV1321" s="23"/>
      <c r="BW1321" s="23"/>
      <c r="BX1321" s="23"/>
      <c r="BY1321" s="23"/>
      <c r="BZ1321" s="23"/>
    </row>
    <row r="1322" spans="58:78">
      <c r="BF1322" s="19"/>
      <c r="BG1322" s="28" t="s">
        <v>30</v>
      </c>
      <c r="BH1322" s="27">
        <v>0.14814814814814814</v>
      </c>
      <c r="BI1322" s="20">
        <f t="shared" si="172"/>
        <v>1.4814814814814815E-7</v>
      </c>
      <c r="BJ1322" s="43">
        <v>94.296985783847916</v>
      </c>
      <c r="BK1322" s="25">
        <f>BP1321+((BO1321-BP1321)/(1+POWER((BI1322)/POWER(10,-BQ1321),BR1321)))</f>
        <v>94.452497713174111</v>
      </c>
      <c r="BL1322" s="25">
        <f t="shared" si="173"/>
        <v>0.15551192932619529</v>
      </c>
      <c r="BM1322" s="24">
        <f t="shared" si="174"/>
        <v>2.4183960162755556E-2</v>
      </c>
      <c r="BN1322" s="19"/>
      <c r="BO1322" s="19"/>
      <c r="BP1322" s="19"/>
      <c r="BQ1322" s="19"/>
      <c r="BR1322" s="19"/>
      <c r="BS1322" s="19"/>
      <c r="BT1322" s="19"/>
      <c r="BU1322" s="23"/>
      <c r="BV1322" s="23"/>
      <c r="BW1322" s="23"/>
      <c r="BX1322" s="23"/>
      <c r="BY1322" s="23"/>
      <c r="BZ1322" s="23"/>
    </row>
    <row r="1323" spans="58:78" ht="15.75" thickBot="1">
      <c r="BF1323" s="19"/>
      <c r="BG1323" s="28" t="s">
        <v>30</v>
      </c>
      <c r="BH1323" s="27">
        <v>9.8765432098765427E-2</v>
      </c>
      <c r="BI1323" s="20">
        <f t="shared" si="172"/>
        <v>9.8765432098765421E-8</v>
      </c>
      <c r="BJ1323" s="43">
        <v>93.403765174161592</v>
      </c>
      <c r="BK1323" s="25">
        <f>BP1321+((BO1321-BP1321)/(1+POWER((BI1323)/POWER(10,-BQ1321),BR1321)))</f>
        <v>93.385635357667553</v>
      </c>
      <c r="BL1323" s="25">
        <f t="shared" si="173"/>
        <v>-1.8129816494038664E-2</v>
      </c>
      <c r="BM1323" s="24">
        <f t="shared" si="174"/>
        <v>3.2869024610751639E-4</v>
      </c>
      <c r="BN1323" s="19"/>
      <c r="BO1323" s="35" t="s">
        <v>33</v>
      </c>
      <c r="BP1323" s="34">
        <f>SUM(BM1319:BM1328)</f>
        <v>8.6869578075329894</v>
      </c>
      <c r="BQ1323" s="19"/>
      <c r="BR1323" s="19"/>
      <c r="BS1323" s="19"/>
      <c r="BT1323" s="19"/>
      <c r="BU1323" s="23"/>
      <c r="BV1323" s="23"/>
      <c r="BW1323" s="23"/>
      <c r="BX1323" s="23"/>
      <c r="BY1323" s="23"/>
      <c r="BZ1323" s="23"/>
    </row>
    <row r="1324" spans="58:78">
      <c r="BF1324" s="19"/>
      <c r="BG1324" s="28" t="s">
        <v>30</v>
      </c>
      <c r="BH1324" s="27">
        <v>6.5843621399176946E-2</v>
      </c>
      <c r="BI1324" s="20">
        <f t="shared" si="172"/>
        <v>6.5843621399176948E-8</v>
      </c>
      <c r="BJ1324" s="43">
        <v>88.486538517856758</v>
      </c>
      <c r="BK1324" s="25">
        <f>BP1321+((BO1321-BP1321)/(1+POWER((BI1324)/POWER(10,-BQ1321),BR1321)))</f>
        <v>89.936302116887049</v>
      </c>
      <c r="BL1324" s="25">
        <f t="shared" si="173"/>
        <v>1.4497635990302911</v>
      </c>
      <c r="BM1324" s="24">
        <f t="shared" si="174"/>
        <v>2.1018144930732627</v>
      </c>
      <c r="BN1324" s="19"/>
      <c r="BO1324" s="19"/>
      <c r="BP1324" s="19"/>
      <c r="BQ1324" s="19"/>
      <c r="BR1324" s="33" t="s">
        <v>32</v>
      </c>
      <c r="BS1324" s="19"/>
      <c r="BT1324" s="19"/>
      <c r="BU1324" s="23"/>
      <c r="BV1324" s="23"/>
      <c r="BW1324" s="23"/>
      <c r="BX1324" s="23"/>
      <c r="BY1324" s="23"/>
      <c r="BZ1324" s="23"/>
    </row>
    <row r="1325" spans="58:78" ht="15.75" thickBot="1">
      <c r="BF1325" s="19"/>
      <c r="BG1325" s="28" t="s">
        <v>30</v>
      </c>
      <c r="BH1325" s="27">
        <v>4.38957475994513E-2</v>
      </c>
      <c r="BI1325" s="20">
        <f t="shared" si="172"/>
        <v>4.3895747599451298E-8</v>
      </c>
      <c r="BJ1325" s="43">
        <v>79.044491673131674</v>
      </c>
      <c r="BK1325" s="25">
        <f>BP1321+((BO1321-BP1321)/(1+POWER((BI1325)/POWER(10,-BQ1321),BR1321)))</f>
        <v>79.913679341079543</v>
      </c>
      <c r="BL1325" s="25">
        <f t="shared" si="173"/>
        <v>0.86918766794786961</v>
      </c>
      <c r="BM1325" s="24">
        <f t="shared" si="174"/>
        <v>0.75548720211265608</v>
      </c>
      <c r="BN1325" s="19"/>
      <c r="BO1325" s="32" t="s">
        <v>31</v>
      </c>
      <c r="BP1325" s="31">
        <f>POWER(10,-BQ1321)*1000000</f>
        <v>2.5197867085453123E-2</v>
      </c>
      <c r="BQ1325" s="25">
        <f>ROUND(BR1325,2)</f>
        <v>0.03</v>
      </c>
      <c r="BR1325" s="30">
        <f>10^((1/BR1321)*(LOG(((BO1321-BP1321)/(50-BP1321)-1),10)-BR1321*LOG((1/(10^(-BQ1321))),10)))*1000000</f>
        <v>2.6112278568360757E-2</v>
      </c>
      <c r="BS1325" s="19"/>
      <c r="BT1325" s="19"/>
      <c r="BU1325" s="23"/>
      <c r="BV1325" s="23"/>
      <c r="BW1325" s="23"/>
      <c r="BX1325" s="23"/>
      <c r="BY1325" s="23"/>
      <c r="BZ1325" s="23"/>
    </row>
    <row r="1326" spans="58:78">
      <c r="BF1326" s="19"/>
      <c r="BG1326" s="28" t="s">
        <v>30</v>
      </c>
      <c r="BH1326" s="27">
        <v>2.9263831732967534E-2</v>
      </c>
      <c r="BI1326" s="20">
        <f t="shared" si="172"/>
        <v>2.9263831732967536E-8</v>
      </c>
      <c r="BJ1326" s="43">
        <v>59.845007651183003</v>
      </c>
      <c r="BK1326" s="25">
        <f>BP1321+((BO1321-BP1321)/(1+POWER((BI1326)/POWER(10,-BQ1321),BR1321)))</f>
        <v>57.975666337476497</v>
      </c>
      <c r="BL1326" s="25">
        <f t="shared" si="173"/>
        <v>-1.8693413137065065</v>
      </c>
      <c r="BM1326" s="24">
        <f t="shared" si="174"/>
        <v>3.4944369471299672</v>
      </c>
      <c r="BN1326" s="19"/>
      <c r="BO1326" s="29"/>
      <c r="BP1326" s="25"/>
      <c r="BQ1326" s="19"/>
      <c r="BR1326" s="19"/>
      <c r="BS1326" s="19"/>
      <c r="BT1326" s="19"/>
      <c r="BU1326" s="23"/>
      <c r="BV1326" s="23"/>
      <c r="BW1326" s="23"/>
      <c r="BX1326" s="23"/>
      <c r="BY1326" s="23"/>
      <c r="BZ1326" s="23"/>
    </row>
    <row r="1327" spans="58:78">
      <c r="BF1327" s="19"/>
      <c r="BG1327" s="28" t="s">
        <v>30</v>
      </c>
      <c r="BH1327" s="27">
        <v>1.9509221155311691E-2</v>
      </c>
      <c r="BI1327" s="20">
        <f t="shared" si="172"/>
        <v>1.950922115531169E-8</v>
      </c>
      <c r="BJ1327" s="43">
        <v>28.817262970104039</v>
      </c>
      <c r="BK1327" s="25">
        <f>BP1321+((BO1321-BP1321)/(1+POWER((BI1327)/POWER(10,-BQ1321),BR1321)))</f>
        <v>30.005927839699382</v>
      </c>
      <c r="BL1327" s="25">
        <f t="shared" si="173"/>
        <v>1.1886648695953426</v>
      </c>
      <c r="BM1327" s="24">
        <f t="shared" si="174"/>
        <v>1.4129241722101127</v>
      </c>
      <c r="BN1327" s="19"/>
      <c r="BO1327" s="19"/>
      <c r="BP1327" s="19"/>
      <c r="BQ1327" s="19"/>
      <c r="BR1327" s="19"/>
      <c r="BS1327" s="19"/>
      <c r="BT1327" s="19"/>
      <c r="BU1327" s="23"/>
      <c r="BV1327" s="23"/>
      <c r="BW1327" s="23"/>
      <c r="BX1327" s="23"/>
      <c r="BY1327" s="23"/>
      <c r="BZ1327" s="23"/>
    </row>
    <row r="1328" spans="58:78">
      <c r="BF1328" s="19"/>
      <c r="BG1328" s="28" t="s">
        <v>30</v>
      </c>
      <c r="BH1328" s="27">
        <v>0</v>
      </c>
      <c r="BI1328" s="20">
        <f t="shared" si="172"/>
        <v>0</v>
      </c>
      <c r="BJ1328" s="43">
        <v>0</v>
      </c>
      <c r="BK1328" s="25">
        <f>BP1321+((BO1321-BP1321)/(1+POWER((BI1328)/POWER(10,-BQ1321),BR1321)))</f>
        <v>0</v>
      </c>
      <c r="BL1328" s="25">
        <f t="shared" si="173"/>
        <v>0</v>
      </c>
      <c r="BM1328" s="24">
        <f t="shared" si="174"/>
        <v>0</v>
      </c>
      <c r="BN1328" s="19"/>
      <c r="BO1328" s="19"/>
      <c r="BP1328" s="19"/>
      <c r="BQ1328" s="19"/>
      <c r="BR1328" s="19"/>
      <c r="BS1328" s="19"/>
      <c r="BT1328" s="19"/>
      <c r="BU1328" s="23"/>
      <c r="BV1328" s="23"/>
      <c r="BW1328" s="23"/>
      <c r="BX1328" s="23"/>
      <c r="BY1328" s="23"/>
      <c r="BZ1328" s="23"/>
    </row>
    <row r="1329" spans="58:78">
      <c r="BF1329" s="19"/>
      <c r="BG1329" s="19"/>
      <c r="BH1329" s="19"/>
      <c r="BI1329" s="19"/>
      <c r="BJ1329" s="22"/>
      <c r="BK1329" s="19"/>
      <c r="BL1329" s="19"/>
      <c r="BM1329" s="19"/>
      <c r="BN1329" s="19"/>
      <c r="BO1329" s="19"/>
      <c r="BP1329" s="19"/>
      <c r="BQ1329" s="19"/>
      <c r="BR1329" s="19"/>
      <c r="BS1329" s="19"/>
      <c r="BT1329" s="19"/>
      <c r="BU1329" s="19"/>
      <c r="BV1329" s="19"/>
      <c r="BW1329" s="19"/>
      <c r="BX1329" s="19"/>
      <c r="BY1329" s="19"/>
      <c r="BZ1329" s="19"/>
    </row>
    <row r="1330" spans="58:78">
      <c r="BF1330" s="19"/>
      <c r="BG1330" s="19"/>
      <c r="BH1330" s="19"/>
      <c r="BI1330" s="19"/>
      <c r="BJ1330" s="20"/>
      <c r="BK1330" s="19"/>
      <c r="BL1330" s="19"/>
      <c r="BM1330" s="19"/>
      <c r="BN1330" s="19"/>
      <c r="BO1330" s="19"/>
      <c r="BP1330" s="19"/>
      <c r="BQ1330" s="19"/>
      <c r="BR1330" s="19"/>
      <c r="BS1330" s="19"/>
      <c r="BT1330" s="19"/>
      <c r="BU1330" s="19"/>
      <c r="BV1330" s="19"/>
      <c r="BW1330" s="19"/>
      <c r="BX1330" s="19"/>
      <c r="BY1330" s="19"/>
      <c r="BZ1330" s="19"/>
    </row>
    <row r="1331" spans="58:78">
      <c r="BF1331" s="19"/>
      <c r="BG1331" s="19"/>
      <c r="BH1331" s="19"/>
      <c r="BI1331" s="19"/>
      <c r="BJ1331" s="20"/>
      <c r="BK1331" s="19"/>
      <c r="BL1331" s="19"/>
      <c r="BM1331" s="19"/>
      <c r="BN1331" s="19"/>
      <c r="BO1331" s="19"/>
      <c r="BP1331" s="19"/>
      <c r="BQ1331" s="19"/>
      <c r="BR1331" s="19"/>
      <c r="BS1331" s="19"/>
      <c r="BT1331" s="19"/>
      <c r="BU1331" s="19"/>
      <c r="BV1331" s="19"/>
      <c r="BW1331" s="19"/>
      <c r="BX1331" s="19"/>
      <c r="BY1331" s="19"/>
      <c r="BZ1331" s="19"/>
    </row>
    <row r="1332" spans="58:78">
      <c r="BF1332" s="19"/>
      <c r="BG1332" s="19"/>
      <c r="BH1332" s="19"/>
      <c r="BI1332" s="19"/>
      <c r="BJ1332" s="20"/>
      <c r="BK1332" s="19"/>
      <c r="BL1332" s="19"/>
      <c r="BM1332" s="19"/>
      <c r="BN1332" s="19"/>
      <c r="BO1332" s="19"/>
      <c r="BP1332" s="19"/>
      <c r="BQ1332" s="19"/>
      <c r="BR1332" s="19"/>
      <c r="BS1332" s="19"/>
      <c r="BT1332" s="19"/>
      <c r="BU1332" s="19"/>
      <c r="BV1332" s="19"/>
      <c r="BW1332" s="19"/>
      <c r="BX1332" s="19"/>
      <c r="BY1332" s="19"/>
      <c r="BZ1332" s="19"/>
    </row>
    <row r="1333" spans="58:78">
      <c r="BF1333" s="19"/>
      <c r="BG1333" s="19"/>
      <c r="BH1333" s="19"/>
      <c r="BI1333" s="19"/>
      <c r="BJ1333" s="20"/>
      <c r="BK1333" s="19"/>
      <c r="BL1333" s="19"/>
      <c r="BM1333" s="19"/>
      <c r="BN1333" s="19"/>
      <c r="BO1333" s="19"/>
      <c r="BP1333" s="19"/>
      <c r="BQ1333" s="19"/>
      <c r="BR1333" s="19"/>
      <c r="BS1333" s="19"/>
      <c r="BT1333" s="19"/>
      <c r="BU1333" s="19"/>
      <c r="BV1333" s="19"/>
      <c r="BW1333" s="19"/>
      <c r="BX1333" s="19"/>
      <c r="BY1333" s="19"/>
      <c r="BZ1333" s="19"/>
    </row>
    <row r="1334" spans="58:78">
      <c r="BF1334" s="19"/>
      <c r="BG1334" s="19"/>
      <c r="BH1334" s="19"/>
      <c r="BI1334" s="21"/>
      <c r="BJ1334" s="20"/>
      <c r="BK1334" s="19"/>
      <c r="BL1334" s="19"/>
      <c r="BM1334" s="19"/>
      <c r="BN1334" s="19"/>
      <c r="BO1334" s="19"/>
      <c r="BP1334" s="19"/>
      <c r="BQ1334" s="19"/>
      <c r="BR1334" s="19"/>
      <c r="BS1334" s="19"/>
      <c r="BT1334" s="19"/>
      <c r="BU1334" s="19"/>
      <c r="BV1334" s="19"/>
      <c r="BW1334" s="19"/>
      <c r="BX1334" s="19"/>
      <c r="BY1334" s="19"/>
      <c r="BZ1334" s="19"/>
    </row>
    <row r="1335" spans="58:78">
      <c r="BF1335" s="19"/>
      <c r="BG1335" s="39"/>
      <c r="BH1335" s="39"/>
      <c r="BI1335" s="39"/>
      <c r="BJ1335" s="38" t="s">
        <v>46</v>
      </c>
      <c r="BK1335" s="39"/>
      <c r="BL1335" s="39"/>
      <c r="BM1335" s="39"/>
      <c r="BN1335" s="19"/>
      <c r="BO1335" s="19"/>
      <c r="BP1335" s="19"/>
      <c r="BQ1335" s="19"/>
      <c r="BR1335" s="19"/>
      <c r="BS1335" s="19"/>
      <c r="BT1335" s="19"/>
      <c r="BU1335" s="19"/>
      <c r="BV1335" s="19"/>
      <c r="BW1335" s="19"/>
      <c r="BX1335" s="19"/>
      <c r="BY1335" s="19"/>
      <c r="BZ1335" s="19"/>
    </row>
    <row r="1336" spans="58:78">
      <c r="BF1336" s="40" t="s">
        <v>55</v>
      </c>
      <c r="BG1336" s="39" t="s">
        <v>44</v>
      </c>
      <c r="BH1336" s="38" t="s">
        <v>43</v>
      </c>
      <c r="BI1336" s="38" t="s">
        <v>42</v>
      </c>
      <c r="BJ1336" s="38" t="s">
        <v>41</v>
      </c>
      <c r="BK1336" s="38" t="s">
        <v>40</v>
      </c>
      <c r="BL1336" s="38" t="s">
        <v>39</v>
      </c>
      <c r="BM1336" s="38" t="s">
        <v>38</v>
      </c>
      <c r="BN1336" s="19"/>
      <c r="BO1336" s="19"/>
      <c r="BP1336" s="19"/>
      <c r="BQ1336" s="19"/>
      <c r="BR1336" s="19"/>
      <c r="BS1336" s="19"/>
      <c r="BT1336" s="20"/>
      <c r="BU1336" s="19"/>
      <c r="BV1336" s="19"/>
      <c r="BW1336" s="19"/>
      <c r="BX1336" s="19"/>
      <c r="BY1336" s="19"/>
      <c r="BZ1336" s="19"/>
    </row>
    <row r="1337" spans="58:78">
      <c r="BF1337" s="19"/>
      <c r="BG1337" s="28" t="s">
        <v>30</v>
      </c>
      <c r="BH1337" s="27">
        <v>0.5</v>
      </c>
      <c r="BI1337" s="20">
        <f t="shared" ref="BI1337:BI1346" si="175">+BH1337/1000000</f>
        <v>4.9999999999999998E-7</v>
      </c>
      <c r="BJ1337" s="43">
        <v>96.98893373116492</v>
      </c>
      <c r="BK1337" s="25">
        <f>BP1339+((BO1339-BP1339)/(1+POWER((BI1337)/POWER(10,-BQ1339),BR1339)))</f>
        <v>97.71200492713254</v>
      </c>
      <c r="BL1337" s="25">
        <f t="shared" ref="BL1337:BL1346" si="176">BK1337-BJ1337</f>
        <v>0.72307119596761993</v>
      </c>
      <c r="BM1337" s="24">
        <f t="shared" ref="BM1337:BM1346" si="177">BL1337^2</f>
        <v>0.5228319544380442</v>
      </c>
      <c r="BN1337" s="19"/>
      <c r="BO1337" s="19"/>
      <c r="BP1337" s="19"/>
      <c r="BQ1337" s="19"/>
      <c r="BR1337" s="19"/>
      <c r="BS1337" s="19"/>
      <c r="BT1337" s="19"/>
      <c r="BU1337" s="23"/>
      <c r="BV1337" s="23"/>
      <c r="BW1337" s="23"/>
      <c r="BX1337" s="23"/>
      <c r="BY1337" s="23"/>
      <c r="BZ1337" s="23"/>
    </row>
    <row r="1338" spans="58:78">
      <c r="BF1338" s="19"/>
      <c r="BG1338" s="28" t="s">
        <v>30</v>
      </c>
      <c r="BH1338" s="27">
        <v>0.33333333333333331</v>
      </c>
      <c r="BI1338" s="20">
        <f t="shared" si="175"/>
        <v>3.333333333333333E-7</v>
      </c>
      <c r="BJ1338" s="43">
        <v>96.726279251526535</v>
      </c>
      <c r="BK1338" s="25">
        <f>BP1339+((BO1339-BP1339)/(1+POWER((BI1338)/POWER(10,-BQ1339),BR1339)))</f>
        <v>97.488323974403514</v>
      </c>
      <c r="BL1338" s="25">
        <f t="shared" si="176"/>
        <v>0.76204472287697911</v>
      </c>
      <c r="BM1338" s="24">
        <f t="shared" si="177"/>
        <v>0.58071215966465184</v>
      </c>
      <c r="BN1338" s="19"/>
      <c r="BO1338" s="20" t="s">
        <v>37</v>
      </c>
      <c r="BP1338" s="20" t="s">
        <v>36</v>
      </c>
      <c r="BQ1338" s="37" t="s">
        <v>35</v>
      </c>
      <c r="BR1338" s="20" t="s">
        <v>34</v>
      </c>
      <c r="BS1338" s="19"/>
      <c r="BT1338" s="19"/>
      <c r="BU1338" s="23"/>
      <c r="BV1338" s="23"/>
      <c r="BW1338" s="23"/>
      <c r="BX1338" s="23"/>
      <c r="BY1338" s="23"/>
      <c r="BZ1338" s="23"/>
    </row>
    <row r="1339" spans="58:78">
      <c r="BF1339" s="19"/>
      <c r="BG1339" s="28" t="s">
        <v>30</v>
      </c>
      <c r="BH1339" s="27">
        <v>0.22222222222222221</v>
      </c>
      <c r="BI1339" s="20">
        <f t="shared" si="175"/>
        <v>2.2222222222222222E-7</v>
      </c>
      <c r="BJ1339" s="43">
        <v>96.343483815368572</v>
      </c>
      <c r="BK1339" s="25">
        <f>BP1339+((BO1339-BP1339)/(1+POWER((BI1339)/POWER(10,-BQ1339),BR1339)))</f>
        <v>96.991891493638491</v>
      </c>
      <c r="BL1339" s="25">
        <f t="shared" si="176"/>
        <v>0.64840767826991907</v>
      </c>
      <c r="BM1339" s="24">
        <f t="shared" si="177"/>
        <v>0.4204325172393869</v>
      </c>
      <c r="BN1339" s="19"/>
      <c r="BO1339" s="19">
        <v>0.36410824208324266</v>
      </c>
      <c r="BP1339" s="36">
        <v>97.893744147893059</v>
      </c>
      <c r="BQ1339" s="19">
        <v>7.6761155661395204</v>
      </c>
      <c r="BR1339" s="19">
        <v>1.9845149781983062</v>
      </c>
      <c r="BS1339" s="19"/>
      <c r="BT1339" s="19"/>
      <c r="BU1339" s="23"/>
      <c r="BV1339" s="23"/>
      <c r="BW1339" s="23"/>
      <c r="BX1339" s="23"/>
      <c r="BY1339" s="23"/>
      <c r="BZ1339" s="23"/>
    </row>
    <row r="1340" spans="58:78">
      <c r="BF1340" s="19"/>
      <c r="BG1340" s="28" t="s">
        <v>30</v>
      </c>
      <c r="BH1340" s="27">
        <v>0.14814814814814814</v>
      </c>
      <c r="BI1340" s="20">
        <f t="shared" si="175"/>
        <v>1.4814814814814815E-7</v>
      </c>
      <c r="BJ1340" s="43">
        <v>96.389997367309846</v>
      </c>
      <c r="BK1340" s="25">
        <f>BP1339+((BO1339-BP1339)/(1+POWER((BI1340)/POWER(10,-BQ1339),BR1339)))</f>
        <v>95.900060938636869</v>
      </c>
      <c r="BL1340" s="25">
        <f t="shared" si="176"/>
        <v>-0.48993642867297638</v>
      </c>
      <c r="BM1340" s="24">
        <f t="shared" si="177"/>
        <v>0.24003770414083048</v>
      </c>
      <c r="BN1340" s="19"/>
      <c r="BO1340" s="19"/>
      <c r="BP1340" s="19"/>
      <c r="BQ1340" s="19"/>
      <c r="BR1340" s="19"/>
      <c r="BS1340" s="19"/>
      <c r="BT1340" s="19"/>
      <c r="BU1340" s="23"/>
      <c r="BV1340" s="23"/>
      <c r="BW1340" s="23"/>
      <c r="BX1340" s="23"/>
      <c r="BY1340" s="23"/>
      <c r="BZ1340" s="23"/>
    </row>
    <row r="1341" spans="58:78" ht="15.75" thickBot="1">
      <c r="BF1341" s="19"/>
      <c r="BG1341" s="28" t="s">
        <v>30</v>
      </c>
      <c r="BH1341" s="27">
        <v>9.8765432098765427E-2</v>
      </c>
      <c r="BI1341" s="20">
        <f t="shared" si="175"/>
        <v>9.8765432098765421E-8</v>
      </c>
      <c r="BJ1341" s="43">
        <v>95.206938174957713</v>
      </c>
      <c r="BK1341" s="25">
        <f>BP1339+((BO1339-BP1339)/(1+POWER((BI1341)/POWER(10,-BQ1339),BR1339)))</f>
        <v>93.545879505790566</v>
      </c>
      <c r="BL1341" s="25">
        <f t="shared" si="176"/>
        <v>-1.6610586691671472</v>
      </c>
      <c r="BM1341" s="24">
        <f t="shared" si="177"/>
        <v>2.759115902415334</v>
      </c>
      <c r="BN1341" s="19"/>
      <c r="BO1341" s="35" t="s">
        <v>33</v>
      </c>
      <c r="BP1341" s="34">
        <f>SUM(BM1337:BM1346)</f>
        <v>13.025347640229901</v>
      </c>
      <c r="BQ1341" s="19"/>
      <c r="BR1341" s="19"/>
      <c r="BS1341" s="19"/>
      <c r="BT1341" s="19"/>
      <c r="BU1341" s="23"/>
      <c r="BV1341" s="23"/>
      <c r="BW1341" s="23"/>
      <c r="BX1341" s="23"/>
      <c r="BY1341" s="23"/>
      <c r="BZ1341" s="23"/>
    </row>
    <row r="1342" spans="58:78">
      <c r="BF1342" s="19"/>
      <c r="BG1342" s="28" t="s">
        <v>30</v>
      </c>
      <c r="BH1342" s="27">
        <v>6.5843621399176946E-2</v>
      </c>
      <c r="BI1342" s="20">
        <f t="shared" si="175"/>
        <v>6.5843621399176948E-8</v>
      </c>
      <c r="BJ1342" s="43">
        <v>89.336304628364203</v>
      </c>
      <c r="BK1342" s="25">
        <f>BP1339+((BO1339-BP1339)/(1+POWER((BI1342)/POWER(10,-BQ1339),BR1339)))</f>
        <v>88.679932667003342</v>
      </c>
      <c r="BL1342" s="25">
        <f t="shared" si="176"/>
        <v>-0.65637196136086118</v>
      </c>
      <c r="BM1342" s="24">
        <f t="shared" si="177"/>
        <v>0.43082415166070381</v>
      </c>
      <c r="BN1342" s="19"/>
      <c r="BO1342" s="19"/>
      <c r="BP1342" s="19"/>
      <c r="BQ1342" s="19"/>
      <c r="BR1342" s="33" t="s">
        <v>32</v>
      </c>
      <c r="BS1342" s="19"/>
      <c r="BT1342" s="19"/>
      <c r="BU1342" s="23"/>
      <c r="BV1342" s="23"/>
      <c r="BW1342" s="23"/>
      <c r="BX1342" s="23"/>
      <c r="BY1342" s="23"/>
      <c r="BZ1342" s="23"/>
    </row>
    <row r="1343" spans="58:78" ht="15.75" thickBot="1">
      <c r="BF1343" s="19"/>
      <c r="BG1343" s="28" t="s">
        <v>30</v>
      </c>
      <c r="BH1343" s="27">
        <v>4.38957475994513E-2</v>
      </c>
      <c r="BI1343" s="20">
        <f t="shared" si="175"/>
        <v>4.3895747599451298E-8</v>
      </c>
      <c r="BJ1343" s="43">
        <v>79.62684939904841</v>
      </c>
      <c r="BK1343" s="25">
        <f>BP1339+((BO1339-BP1339)/(1+POWER((BI1343)/POWER(10,-BQ1339),BR1339)))</f>
        <v>79.446333444976133</v>
      </c>
      <c r="BL1343" s="25">
        <f t="shared" si="176"/>
        <v>-0.18051595407227694</v>
      </c>
      <c r="BM1343" s="24">
        <f t="shared" si="177"/>
        <v>3.2586009674624397E-2</v>
      </c>
      <c r="BN1343" s="19"/>
      <c r="BO1343" s="32" t="s">
        <v>31</v>
      </c>
      <c r="BP1343" s="31">
        <f>POWER(10,-BQ1339)*1000000</f>
        <v>2.1080671167968548E-2</v>
      </c>
      <c r="BQ1343" s="25">
        <f>ROUND(BR1343,2)</f>
        <v>0.02</v>
      </c>
      <c r="BR1343" s="30">
        <f>10^((1/BR1339)*(LOG(((BO1339-BP1339)/(50-BP1339)-1),10)-BR1339*LOG((1/(10^(-BQ1339))),10)))*1000000</f>
        <v>2.1463645782321357E-2</v>
      </c>
      <c r="BS1343" s="19"/>
      <c r="BT1343" s="19"/>
      <c r="BU1343" s="23"/>
      <c r="BV1343" s="23"/>
      <c r="BW1343" s="23"/>
      <c r="BX1343" s="23"/>
      <c r="BY1343" s="23"/>
      <c r="BZ1343" s="23"/>
    </row>
    <row r="1344" spans="58:78">
      <c r="BF1344" s="19"/>
      <c r="BG1344" s="28" t="s">
        <v>30</v>
      </c>
      <c r="BH1344" s="27">
        <v>2.9263831732967534E-2</v>
      </c>
      <c r="BI1344" s="20">
        <f t="shared" si="175"/>
        <v>2.9263831732967536E-8</v>
      </c>
      <c r="BJ1344" s="43">
        <v>62.059471270812537</v>
      </c>
      <c r="BK1344" s="25">
        <f>BP1339+((BO1339-BP1339)/(1+POWER((BI1344)/POWER(10,-BQ1339),BR1339)))</f>
        <v>64.462152390696247</v>
      </c>
      <c r="BL1344" s="25">
        <f t="shared" si="176"/>
        <v>2.4026811198837095</v>
      </c>
      <c r="BM1344" s="24">
        <f t="shared" si="177"/>
        <v>5.7728765638456361</v>
      </c>
      <c r="BN1344" s="19"/>
      <c r="BO1344" s="29"/>
      <c r="BP1344" s="25"/>
      <c r="BQ1344" s="19"/>
      <c r="BR1344" s="19"/>
      <c r="BS1344" s="19"/>
      <c r="BT1344" s="19"/>
      <c r="BU1344" s="23"/>
      <c r="BV1344" s="23"/>
      <c r="BW1344" s="23"/>
      <c r="BX1344" s="23"/>
      <c r="BY1344" s="23"/>
      <c r="BZ1344" s="23"/>
    </row>
    <row r="1345" spans="58:78">
      <c r="BF1345" s="19"/>
      <c r="BG1345" s="28" t="s">
        <v>30</v>
      </c>
      <c r="BH1345" s="27">
        <v>1.9509221155311691E-2</v>
      </c>
      <c r="BI1345" s="20">
        <f t="shared" si="175"/>
        <v>1.950922115531169E-8</v>
      </c>
      <c r="BJ1345" s="43">
        <v>46.848365015281558</v>
      </c>
      <c r="BK1345" s="25">
        <f>BP1339+((BO1339-BP1339)/(1+POWER((BI1345)/POWER(10,-BQ1339),BR1339)))</f>
        <v>45.387763815364984</v>
      </c>
      <c r="BL1345" s="25">
        <f t="shared" si="176"/>
        <v>-1.4606011999165744</v>
      </c>
      <c r="BM1345" s="24">
        <f t="shared" si="177"/>
        <v>2.1333558651977369</v>
      </c>
      <c r="BN1345" s="19"/>
      <c r="BO1345" s="19"/>
      <c r="BP1345" s="19"/>
      <c r="BQ1345" s="19"/>
      <c r="BR1345" s="19"/>
      <c r="BS1345" s="19"/>
      <c r="BT1345" s="19"/>
      <c r="BU1345" s="23"/>
      <c r="BV1345" s="23"/>
      <c r="BW1345" s="23"/>
      <c r="BX1345" s="23"/>
      <c r="BY1345" s="23"/>
      <c r="BZ1345" s="23"/>
    </row>
    <row r="1346" spans="58:78">
      <c r="BF1346" s="19"/>
      <c r="BG1346" s="28" t="s">
        <v>30</v>
      </c>
      <c r="BH1346" s="27">
        <v>0</v>
      </c>
      <c r="BI1346" s="20">
        <f t="shared" si="175"/>
        <v>0</v>
      </c>
      <c r="BJ1346" s="43">
        <v>0</v>
      </c>
      <c r="BK1346" s="25">
        <f>BP1339+((BO1339-BP1339)/(1+POWER((BI1346)/POWER(10,-BQ1339),BR1339)))</f>
        <v>0.36410824208324755</v>
      </c>
      <c r="BL1346" s="25">
        <f t="shared" si="176"/>
        <v>0.36410824208324755</v>
      </c>
      <c r="BM1346" s="24">
        <f t="shared" si="177"/>
        <v>0.13257481195295279</v>
      </c>
      <c r="BN1346" s="19"/>
      <c r="BO1346" s="19"/>
      <c r="BP1346" s="19"/>
      <c r="BQ1346" s="19"/>
      <c r="BR1346" s="19"/>
      <c r="BS1346" s="19"/>
      <c r="BT1346" s="19"/>
      <c r="BU1346" s="23"/>
      <c r="BV1346" s="23"/>
      <c r="BW1346" s="23"/>
      <c r="BX1346" s="23"/>
      <c r="BY1346" s="23"/>
      <c r="BZ1346" s="23"/>
    </row>
    <row r="1347" spans="58:78">
      <c r="BF1347" s="19"/>
      <c r="BG1347" s="19"/>
      <c r="BH1347" s="19"/>
      <c r="BI1347" s="19"/>
      <c r="BJ1347" s="22"/>
      <c r="BK1347" s="19"/>
      <c r="BL1347" s="19"/>
      <c r="BM1347" s="19"/>
      <c r="BN1347" s="19"/>
      <c r="BO1347" s="19"/>
      <c r="BP1347" s="19"/>
      <c r="BQ1347" s="19"/>
      <c r="BR1347" s="19"/>
      <c r="BS1347" s="19"/>
      <c r="BT1347" s="19"/>
      <c r="BU1347" s="19"/>
      <c r="BV1347" s="19"/>
      <c r="BW1347" s="19"/>
      <c r="BX1347" s="19"/>
      <c r="BY1347" s="19"/>
      <c r="BZ1347" s="19"/>
    </row>
    <row r="1348" spans="58:78">
      <c r="BF1348" s="19"/>
      <c r="BG1348" s="19"/>
      <c r="BH1348" s="19"/>
      <c r="BI1348" s="19"/>
      <c r="BJ1348" s="20"/>
      <c r="BK1348" s="19"/>
      <c r="BL1348" s="19"/>
      <c r="BM1348" s="19"/>
      <c r="BN1348" s="19"/>
      <c r="BO1348" s="19"/>
      <c r="BP1348" s="19"/>
      <c r="BQ1348" s="19"/>
      <c r="BR1348" s="19"/>
      <c r="BS1348" s="19"/>
      <c r="BT1348" s="19"/>
      <c r="BU1348" s="19"/>
      <c r="BV1348" s="19"/>
      <c r="BW1348" s="19"/>
      <c r="BX1348" s="19"/>
      <c r="BY1348" s="19"/>
      <c r="BZ1348" s="19"/>
    </row>
    <row r="1349" spans="58:78">
      <c r="BF1349" s="19"/>
      <c r="BG1349" s="19"/>
      <c r="BH1349" s="19"/>
      <c r="BI1349" s="19"/>
      <c r="BJ1349" s="20"/>
      <c r="BK1349" s="19"/>
      <c r="BL1349" s="19"/>
      <c r="BM1349" s="19"/>
      <c r="BN1349" s="19"/>
      <c r="BO1349" s="19"/>
      <c r="BP1349" s="19"/>
      <c r="BQ1349" s="19"/>
      <c r="BR1349" s="19"/>
      <c r="BS1349" s="19"/>
      <c r="BT1349" s="19"/>
      <c r="BU1349" s="19"/>
      <c r="BV1349" s="19"/>
      <c r="BW1349" s="19"/>
      <c r="BX1349" s="19"/>
      <c r="BY1349" s="19"/>
      <c r="BZ1349" s="19"/>
    </row>
    <row r="1350" spans="58:78">
      <c r="BF1350" s="19"/>
      <c r="BG1350" s="19"/>
      <c r="BH1350" s="19"/>
      <c r="BI1350" s="19"/>
      <c r="BJ1350" s="20"/>
      <c r="BK1350" s="19"/>
      <c r="BL1350" s="19"/>
      <c r="BM1350" s="19"/>
      <c r="BN1350" s="19"/>
      <c r="BO1350" s="19"/>
      <c r="BP1350" s="19"/>
      <c r="BQ1350" s="19"/>
      <c r="BR1350" s="19"/>
      <c r="BS1350" s="19"/>
      <c r="BT1350" s="19"/>
      <c r="BU1350" s="19"/>
      <c r="BV1350" s="19"/>
      <c r="BW1350" s="19"/>
      <c r="BX1350" s="19"/>
      <c r="BY1350" s="19"/>
      <c r="BZ1350" s="19"/>
    </row>
    <row r="1351" spans="58:78">
      <c r="BF1351" s="19"/>
      <c r="BG1351" s="19"/>
      <c r="BH1351" s="19"/>
      <c r="BI1351" s="19"/>
      <c r="BJ1351" s="20"/>
      <c r="BK1351" s="19"/>
      <c r="BL1351" s="19"/>
      <c r="BM1351" s="19"/>
      <c r="BN1351" s="19"/>
      <c r="BO1351" s="19"/>
      <c r="BP1351" s="19"/>
      <c r="BQ1351" s="19"/>
      <c r="BR1351" s="19"/>
      <c r="BS1351" s="19"/>
      <c r="BT1351" s="19"/>
      <c r="BU1351" s="19"/>
      <c r="BV1351" s="19"/>
      <c r="BW1351" s="19"/>
      <c r="BX1351" s="19"/>
      <c r="BY1351" s="19"/>
      <c r="BZ1351" s="19"/>
    </row>
    <row r="1352" spans="58:78">
      <c r="BF1352" s="19"/>
      <c r="BG1352" s="19"/>
      <c r="BH1352" s="19"/>
      <c r="BI1352" s="21"/>
      <c r="BJ1352" s="20"/>
      <c r="BK1352" s="19"/>
      <c r="BL1352" s="19"/>
      <c r="BM1352" s="19"/>
      <c r="BN1352" s="19"/>
      <c r="BO1352" s="19"/>
      <c r="BP1352" s="19"/>
      <c r="BQ1352" s="19"/>
      <c r="BR1352" s="19"/>
      <c r="BS1352" s="19"/>
      <c r="BT1352" s="19"/>
      <c r="BU1352" s="19"/>
      <c r="BV1352" s="19"/>
      <c r="BW1352" s="19"/>
      <c r="BX1352" s="19"/>
      <c r="BY1352" s="19"/>
      <c r="BZ1352" s="19"/>
    </row>
    <row r="1353" spans="58:78">
      <c r="BF1353" s="19"/>
      <c r="BG1353" s="39"/>
      <c r="BH1353" s="39"/>
      <c r="BI1353" s="39"/>
      <c r="BJ1353" s="38" t="s">
        <v>46</v>
      </c>
      <c r="BK1353" s="39"/>
      <c r="BL1353" s="39"/>
      <c r="BM1353" s="39"/>
      <c r="BN1353" s="19"/>
      <c r="BO1353" s="19"/>
      <c r="BP1353" s="19"/>
      <c r="BQ1353" s="19"/>
      <c r="BR1353" s="19"/>
      <c r="BS1353" s="19"/>
      <c r="BT1353" s="19"/>
      <c r="BU1353" s="19"/>
      <c r="BV1353" s="19"/>
      <c r="BW1353" s="19"/>
      <c r="BX1353" s="19"/>
      <c r="BY1353" s="19"/>
      <c r="BZ1353" s="19"/>
    </row>
    <row r="1354" spans="58:78">
      <c r="BF1354" s="40" t="s">
        <v>54</v>
      </c>
      <c r="BG1354" s="39" t="s">
        <v>44</v>
      </c>
      <c r="BH1354" s="38" t="s">
        <v>43</v>
      </c>
      <c r="BI1354" s="38" t="s">
        <v>42</v>
      </c>
      <c r="BJ1354" s="38" t="s">
        <v>41</v>
      </c>
      <c r="BK1354" s="38" t="s">
        <v>40</v>
      </c>
      <c r="BL1354" s="38" t="s">
        <v>39</v>
      </c>
      <c r="BM1354" s="38" t="s">
        <v>38</v>
      </c>
      <c r="BN1354" s="19"/>
      <c r="BO1354" s="19"/>
      <c r="BP1354" s="19"/>
      <c r="BQ1354" s="19"/>
      <c r="BR1354" s="19"/>
      <c r="BS1354" s="19"/>
      <c r="BT1354" s="20"/>
      <c r="BU1354" s="19"/>
      <c r="BV1354" s="19"/>
      <c r="BW1354" s="19"/>
      <c r="BX1354" s="19"/>
      <c r="BY1354" s="19"/>
      <c r="BZ1354" s="19"/>
    </row>
    <row r="1355" spans="58:78">
      <c r="BF1355" s="19"/>
      <c r="BG1355" s="28" t="s">
        <v>30</v>
      </c>
      <c r="BH1355" s="27">
        <v>0.5</v>
      </c>
      <c r="BI1355" s="20">
        <f t="shared" ref="BI1355:BI1364" si="178">+BH1355/1000000</f>
        <v>4.9999999999999998E-7</v>
      </c>
      <c r="BJ1355" s="43">
        <v>94.338138928700403</v>
      </c>
      <c r="BK1355" s="25">
        <f>BP1357+((BO1357-BP1357)/(1+POWER((BI1355)/POWER(10,-BQ1357),BR1357)))</f>
        <v>94.426670074359734</v>
      </c>
      <c r="BL1355" s="25">
        <f t="shared" ref="BL1355:BL1364" si="179">BK1355-BJ1355</f>
        <v>8.8531145659331401E-2</v>
      </c>
      <c r="BM1355" s="24">
        <f t="shared" ref="BM1355:BM1364" si="180">BL1355^2</f>
        <v>7.8377637517537523E-3</v>
      </c>
      <c r="BN1355" s="19"/>
      <c r="BO1355" s="19"/>
      <c r="BP1355" s="19"/>
      <c r="BQ1355" s="19"/>
      <c r="BR1355" s="19"/>
      <c r="BS1355" s="19"/>
      <c r="BT1355" s="19"/>
      <c r="BU1355" s="23"/>
      <c r="BV1355" s="23"/>
      <c r="BW1355" s="23"/>
      <c r="BX1355" s="23"/>
      <c r="BY1355" s="23"/>
      <c r="BZ1355" s="23"/>
    </row>
    <row r="1356" spans="58:78">
      <c r="BF1356" s="19"/>
      <c r="BG1356" s="28" t="s">
        <v>30</v>
      </c>
      <c r="BH1356" s="27">
        <v>0.33333333333333331</v>
      </c>
      <c r="BI1356" s="20">
        <f t="shared" si="178"/>
        <v>3.333333333333333E-7</v>
      </c>
      <c r="BJ1356" s="43">
        <v>93.727130453044083</v>
      </c>
      <c r="BK1356" s="25">
        <f>BP1357+((BO1357-BP1357)/(1+POWER((BI1356)/POWER(10,-BQ1357),BR1357)))</f>
        <v>94.332057048478859</v>
      </c>
      <c r="BL1356" s="25">
        <f t="shared" si="179"/>
        <v>0.604926595434776</v>
      </c>
      <c r="BM1356" s="24">
        <f t="shared" si="180"/>
        <v>0.36593618586430915</v>
      </c>
      <c r="BN1356" s="19"/>
      <c r="BO1356" s="20" t="s">
        <v>37</v>
      </c>
      <c r="BP1356" s="20" t="s">
        <v>36</v>
      </c>
      <c r="BQ1356" s="37" t="s">
        <v>35</v>
      </c>
      <c r="BR1356" s="20" t="s">
        <v>34</v>
      </c>
      <c r="BS1356" s="19"/>
      <c r="BT1356" s="19"/>
      <c r="BU1356" s="23"/>
      <c r="BV1356" s="23"/>
      <c r="BW1356" s="23"/>
      <c r="BX1356" s="23"/>
      <c r="BY1356" s="23"/>
      <c r="BZ1356" s="23"/>
    </row>
    <row r="1357" spans="58:78">
      <c r="BF1357" s="19"/>
      <c r="BG1357" s="28" t="s">
        <v>30</v>
      </c>
      <c r="BH1357" s="27">
        <v>0.22222222222222221</v>
      </c>
      <c r="BI1357" s="20">
        <f t="shared" si="178"/>
        <v>2.2222222222222222E-7</v>
      </c>
      <c r="BJ1357" s="43">
        <v>94.951552930502658</v>
      </c>
      <c r="BK1357" s="25">
        <f>BP1357+((BO1357-BP1357)/(1+POWER((BI1357)/POWER(10,-BQ1357),BR1357)))</f>
        <v>94.109245279716916</v>
      </c>
      <c r="BL1357" s="25">
        <f t="shared" si="179"/>
        <v>-0.84230765078574166</v>
      </c>
      <c r="BM1357" s="24">
        <f t="shared" si="180"/>
        <v>0.70948217857219487</v>
      </c>
      <c r="BN1357" s="19"/>
      <c r="BO1357" s="19">
        <v>0</v>
      </c>
      <c r="BP1357" s="36">
        <v>94.496210073742375</v>
      </c>
      <c r="BQ1357" s="19">
        <v>7.7782555506998241</v>
      </c>
      <c r="BR1357" s="19">
        <v>2.1207729459673534</v>
      </c>
      <c r="BS1357" s="19"/>
      <c r="BT1357" s="19"/>
      <c r="BU1357" s="23"/>
      <c r="BV1357" s="23"/>
      <c r="BW1357" s="23"/>
      <c r="BX1357" s="23"/>
      <c r="BY1357" s="23"/>
      <c r="BZ1357" s="23"/>
    </row>
    <row r="1358" spans="58:78">
      <c r="BF1358" s="19"/>
      <c r="BG1358" s="28" t="s">
        <v>30</v>
      </c>
      <c r="BH1358" s="27">
        <v>0.14814814814814814</v>
      </c>
      <c r="BI1358" s="20">
        <f t="shared" si="178"/>
        <v>1.4814814814814815E-7</v>
      </c>
      <c r="BJ1358" s="43">
        <v>93.197324224333926</v>
      </c>
      <c r="BK1358" s="25">
        <f>BP1357+((BO1357-BP1357)/(1+POWER((BI1358)/POWER(10,-BQ1357),BR1357)))</f>
        <v>93.586916999632251</v>
      </c>
      <c r="BL1358" s="25">
        <f t="shared" si="179"/>
        <v>0.38959277529832548</v>
      </c>
      <c r="BM1358" s="24">
        <f t="shared" si="180"/>
        <v>0.15178253056465152</v>
      </c>
      <c r="BN1358" s="19"/>
      <c r="BO1358" s="19"/>
      <c r="BP1358" s="19"/>
      <c r="BQ1358" s="19"/>
      <c r="BR1358" s="19"/>
      <c r="BS1358" s="19"/>
      <c r="BT1358" s="19"/>
      <c r="BU1358" s="23"/>
      <c r="BV1358" s="23"/>
      <c r="BW1358" s="23"/>
      <c r="BX1358" s="23"/>
      <c r="BY1358" s="23"/>
      <c r="BZ1358" s="23"/>
    </row>
    <row r="1359" spans="58:78" ht="15.75" thickBot="1">
      <c r="BF1359" s="19"/>
      <c r="BG1359" s="28" t="s">
        <v>30</v>
      </c>
      <c r="BH1359" s="27">
        <v>9.8765432098765427E-2</v>
      </c>
      <c r="BI1359" s="20">
        <f t="shared" si="178"/>
        <v>9.8765432098765421E-8</v>
      </c>
      <c r="BJ1359" s="43">
        <v>93.210124235432303</v>
      </c>
      <c r="BK1359" s="25">
        <f>BP1357+((BO1357-BP1357)/(1+POWER((BI1359)/POWER(10,-BQ1357),BR1357)))</f>
        <v>92.375434012404568</v>
      </c>
      <c r="BL1359" s="25">
        <f t="shared" si="179"/>
        <v>-0.8346902230277351</v>
      </c>
      <c r="BM1359" s="24">
        <f t="shared" si="180"/>
        <v>0.69670776841809012</v>
      </c>
      <c r="BN1359" s="19"/>
      <c r="BO1359" s="35" t="s">
        <v>33</v>
      </c>
      <c r="BP1359" s="34">
        <f>SUM(BM1355:BM1364)</f>
        <v>2.6547876395362042</v>
      </c>
      <c r="BQ1359" s="19"/>
      <c r="BR1359" s="19"/>
      <c r="BS1359" s="19"/>
      <c r="BT1359" s="19"/>
      <c r="BU1359" s="23"/>
      <c r="BV1359" s="23"/>
      <c r="BW1359" s="23"/>
      <c r="BX1359" s="23"/>
      <c r="BY1359" s="23"/>
      <c r="BZ1359" s="23"/>
    </row>
    <row r="1360" spans="58:78">
      <c r="BF1360" s="19"/>
      <c r="BG1360" s="28" t="s">
        <v>30</v>
      </c>
      <c r="BH1360" s="27">
        <v>6.5843621399176946E-2</v>
      </c>
      <c r="BI1360" s="20">
        <f t="shared" si="178"/>
        <v>6.5843621399176948E-8</v>
      </c>
      <c r="BJ1360" s="43">
        <v>88.809591683778464</v>
      </c>
      <c r="BK1360" s="25">
        <f>BP1357+((BO1357-BP1357)/(1+POWER((BI1360)/POWER(10,-BQ1357),BR1357)))</f>
        <v>89.633713711336981</v>
      </c>
      <c r="BL1360" s="25">
        <f t="shared" si="179"/>
        <v>0.82412202755851638</v>
      </c>
      <c r="BM1360" s="24">
        <f t="shared" si="180"/>
        <v>0.67917711630716004</v>
      </c>
      <c r="BN1360" s="19"/>
      <c r="BO1360" s="19"/>
      <c r="BP1360" s="19"/>
      <c r="BQ1360" s="19"/>
      <c r="BR1360" s="33" t="s">
        <v>32</v>
      </c>
      <c r="BS1360" s="19"/>
      <c r="BT1360" s="19"/>
      <c r="BU1360" s="23"/>
      <c r="BV1360" s="23"/>
      <c r="BW1360" s="23"/>
      <c r="BX1360" s="23"/>
      <c r="BY1360" s="23"/>
      <c r="BZ1360" s="23"/>
    </row>
    <row r="1361" spans="58:78" ht="15.75" thickBot="1">
      <c r="BF1361" s="19"/>
      <c r="BG1361" s="28" t="s">
        <v>30</v>
      </c>
      <c r="BH1361" s="27">
        <v>4.38957475994513E-2</v>
      </c>
      <c r="BI1361" s="20">
        <f t="shared" si="178"/>
        <v>4.3895747599451298E-8</v>
      </c>
      <c r="BJ1361" s="43">
        <v>83.94145491889671</v>
      </c>
      <c r="BK1361" s="25">
        <f>BP1357+((BO1357-BP1357)/(1+POWER((BI1361)/POWER(10,-BQ1357),BR1357)))</f>
        <v>83.759492825164614</v>
      </c>
      <c r="BL1361" s="25">
        <f t="shared" si="179"/>
        <v>-0.18196209373209626</v>
      </c>
      <c r="BM1361" s="24">
        <f t="shared" si="180"/>
        <v>3.3110203555368187E-2</v>
      </c>
      <c r="BN1361" s="19"/>
      <c r="BO1361" s="32" t="s">
        <v>31</v>
      </c>
      <c r="BP1361" s="31">
        <f>POWER(10,-BQ1357)*1000000</f>
        <v>1.6662664474715937E-2</v>
      </c>
      <c r="BQ1361" s="25">
        <f>ROUND(BR1361,2)</f>
        <v>0.02</v>
      </c>
      <c r="BR1361" s="30">
        <f>10^((1/BR1357)*(LOG(((BO1357-BP1357)/(50-BP1357)-1),10)-BR1357*LOG((1/(10^(-BQ1357))),10)))*1000000</f>
        <v>1.7604586481397854E-2</v>
      </c>
      <c r="BS1361" s="19"/>
      <c r="BT1361" s="19"/>
      <c r="BU1361" s="23"/>
      <c r="BV1361" s="23"/>
      <c r="BW1361" s="23"/>
      <c r="BX1361" s="23"/>
      <c r="BY1361" s="23"/>
      <c r="BZ1361" s="23"/>
    </row>
    <row r="1362" spans="58:78">
      <c r="BF1362" s="19"/>
      <c r="BG1362" s="28" t="s">
        <v>30</v>
      </c>
      <c r="BH1362" s="27">
        <v>2.9263831732967534E-2</v>
      </c>
      <c r="BI1362" s="20">
        <f t="shared" si="178"/>
        <v>2.9263831732967536E-8</v>
      </c>
      <c r="BJ1362" s="43">
        <v>72.620718673657606</v>
      </c>
      <c r="BK1362" s="25">
        <f>BP1357+((BO1357-BP1357)/(1+POWER((BI1362)/POWER(10,-BQ1357),BR1357)))</f>
        <v>72.528074379878717</v>
      </c>
      <c r="BL1362" s="25">
        <f t="shared" si="179"/>
        <v>-9.2644293778889164E-2</v>
      </c>
      <c r="BM1362" s="24">
        <f t="shared" si="180"/>
        <v>8.5829651697891217E-3</v>
      </c>
      <c r="BN1362" s="19"/>
      <c r="BO1362" s="29"/>
      <c r="BP1362" s="25"/>
      <c r="BQ1362" s="19"/>
      <c r="BR1362" s="19"/>
      <c r="BS1362" s="19"/>
      <c r="BT1362" s="19"/>
      <c r="BU1362" s="23"/>
      <c r="BV1362" s="23"/>
      <c r="BW1362" s="23"/>
      <c r="BX1362" s="23"/>
      <c r="BY1362" s="23"/>
      <c r="BZ1362" s="23"/>
    </row>
    <row r="1363" spans="58:78">
      <c r="BF1363" s="19"/>
      <c r="BG1363" s="28" t="s">
        <v>30</v>
      </c>
      <c r="BH1363" s="27">
        <v>1.9509221155311691E-2</v>
      </c>
      <c r="BI1363" s="20">
        <f t="shared" si="178"/>
        <v>1.950922115531169E-8</v>
      </c>
      <c r="BJ1363" s="43">
        <v>55.0304600616196</v>
      </c>
      <c r="BK1363" s="25">
        <f>BP1357+((BO1357-BP1357)/(1+POWER((BI1363)/POWER(10,-BQ1357),BR1357)))</f>
        <v>55.077053272851359</v>
      </c>
      <c r="BL1363" s="25">
        <f t="shared" si="179"/>
        <v>4.6593211231758858E-2</v>
      </c>
      <c r="BM1363" s="24">
        <f t="shared" si="180"/>
        <v>2.1709273328872998E-3</v>
      </c>
      <c r="BN1363" s="19"/>
      <c r="BO1363" s="19"/>
      <c r="BP1363" s="19"/>
      <c r="BQ1363" s="19"/>
      <c r="BR1363" s="19"/>
      <c r="BS1363" s="19"/>
      <c r="BT1363" s="19"/>
      <c r="BU1363" s="23"/>
      <c r="BV1363" s="23"/>
      <c r="BW1363" s="23"/>
      <c r="BX1363" s="23"/>
      <c r="BY1363" s="23"/>
      <c r="BZ1363" s="23"/>
    </row>
    <row r="1364" spans="58:78">
      <c r="BF1364" s="19"/>
      <c r="BG1364" s="28" t="s">
        <v>30</v>
      </c>
      <c r="BH1364" s="27">
        <v>0</v>
      </c>
      <c r="BI1364" s="20">
        <f t="shared" si="178"/>
        <v>0</v>
      </c>
      <c r="BJ1364" s="43">
        <v>0</v>
      </c>
      <c r="BK1364" s="25">
        <f>BP1357+((BO1357-BP1357)/(1+POWER((BI1364)/POWER(10,-BQ1357),BR1357)))</f>
        <v>0</v>
      </c>
      <c r="BL1364" s="25">
        <f t="shared" si="179"/>
        <v>0</v>
      </c>
      <c r="BM1364" s="24">
        <f t="shared" si="180"/>
        <v>0</v>
      </c>
      <c r="BN1364" s="19"/>
      <c r="BO1364" s="19"/>
      <c r="BP1364" s="19"/>
      <c r="BQ1364" s="19"/>
      <c r="BR1364" s="19"/>
      <c r="BS1364" s="19"/>
      <c r="BT1364" s="19"/>
      <c r="BU1364" s="23"/>
      <c r="BV1364" s="23"/>
      <c r="BW1364" s="23"/>
      <c r="BX1364" s="23"/>
      <c r="BY1364" s="23"/>
      <c r="BZ1364" s="23"/>
    </row>
    <row r="1365" spans="58:78">
      <c r="BF1365" s="19"/>
      <c r="BG1365" s="19"/>
      <c r="BH1365" s="19"/>
      <c r="BI1365" s="19"/>
      <c r="BJ1365" s="22"/>
      <c r="BK1365" s="19"/>
      <c r="BL1365" s="19"/>
      <c r="BM1365" s="19"/>
      <c r="BN1365" s="19"/>
      <c r="BO1365" s="19"/>
      <c r="BP1365" s="19"/>
      <c r="BQ1365" s="19"/>
      <c r="BR1365" s="19"/>
      <c r="BS1365" s="19"/>
      <c r="BT1365" s="19"/>
      <c r="BU1365" s="19"/>
      <c r="BV1365" s="19"/>
      <c r="BW1365" s="19"/>
      <c r="BX1365" s="19"/>
      <c r="BY1365" s="19"/>
      <c r="BZ1365" s="19"/>
    </row>
    <row r="1366" spans="58:78">
      <c r="BF1366" s="19"/>
      <c r="BG1366" s="19"/>
      <c r="BH1366" s="19"/>
      <c r="BI1366" s="19"/>
      <c r="BJ1366" s="20"/>
      <c r="BK1366" s="19"/>
      <c r="BL1366" s="19"/>
      <c r="BM1366" s="19"/>
      <c r="BN1366" s="19"/>
      <c r="BO1366" s="19"/>
      <c r="BP1366" s="19"/>
      <c r="BQ1366" s="19"/>
      <c r="BR1366" s="19"/>
      <c r="BS1366" s="19"/>
      <c r="BT1366" s="19"/>
      <c r="BU1366" s="19"/>
      <c r="BV1366" s="19"/>
      <c r="BW1366" s="19"/>
      <c r="BX1366" s="19"/>
      <c r="BY1366" s="19"/>
      <c r="BZ1366" s="19"/>
    </row>
    <row r="1367" spans="58:78">
      <c r="BF1367" s="19"/>
      <c r="BG1367" s="19"/>
      <c r="BH1367" s="19"/>
      <c r="BI1367" s="19"/>
      <c r="BJ1367" s="20"/>
      <c r="BK1367" s="19"/>
      <c r="BL1367" s="19"/>
      <c r="BM1367" s="19"/>
      <c r="BN1367" s="19"/>
      <c r="BO1367" s="19"/>
      <c r="BP1367" s="19"/>
      <c r="BQ1367" s="19"/>
      <c r="BR1367" s="19"/>
      <c r="BS1367" s="19"/>
      <c r="BT1367" s="19"/>
      <c r="BU1367" s="19"/>
      <c r="BV1367" s="19"/>
      <c r="BW1367" s="19"/>
      <c r="BX1367" s="19"/>
      <c r="BY1367" s="19"/>
      <c r="BZ1367" s="19"/>
    </row>
    <row r="1368" spans="58:78">
      <c r="BF1368" s="19"/>
      <c r="BG1368" s="19"/>
      <c r="BH1368" s="19"/>
      <c r="BI1368" s="19"/>
      <c r="BJ1368" s="20"/>
      <c r="BK1368" s="19"/>
      <c r="BL1368" s="19"/>
      <c r="BM1368" s="19"/>
      <c r="BN1368" s="19"/>
      <c r="BO1368" s="19"/>
      <c r="BP1368" s="19"/>
      <c r="BQ1368" s="19"/>
      <c r="BR1368" s="19"/>
      <c r="BS1368" s="19"/>
      <c r="BT1368" s="19"/>
      <c r="BU1368" s="19"/>
      <c r="BV1368" s="19"/>
      <c r="BW1368" s="19"/>
      <c r="BX1368" s="19"/>
      <c r="BY1368" s="19"/>
      <c r="BZ1368" s="19"/>
    </row>
    <row r="1369" spans="58:78">
      <c r="BF1369" s="19"/>
      <c r="BG1369" s="19"/>
      <c r="BH1369" s="19"/>
      <c r="BI1369" s="19"/>
      <c r="BJ1369" s="20"/>
      <c r="BK1369" s="19"/>
      <c r="BL1369" s="19"/>
      <c r="BM1369" s="19"/>
      <c r="BN1369" s="19"/>
      <c r="BO1369" s="19"/>
      <c r="BP1369" s="19"/>
      <c r="BQ1369" s="19"/>
      <c r="BR1369" s="19"/>
      <c r="BS1369" s="19"/>
      <c r="BT1369" s="19"/>
      <c r="BU1369" s="19"/>
      <c r="BV1369" s="19"/>
      <c r="BW1369" s="19"/>
      <c r="BX1369" s="19"/>
      <c r="BY1369" s="19"/>
      <c r="BZ1369" s="19"/>
    </row>
    <row r="1370" spans="58:78">
      <c r="BF1370" s="19"/>
      <c r="BG1370" s="19"/>
      <c r="BH1370" s="19"/>
      <c r="BI1370" s="21"/>
      <c r="BJ1370" s="20"/>
      <c r="BK1370" s="19"/>
      <c r="BL1370" s="19"/>
      <c r="BM1370" s="19"/>
      <c r="BN1370" s="19"/>
      <c r="BO1370" s="19"/>
      <c r="BP1370" s="19"/>
      <c r="BQ1370" s="19"/>
      <c r="BR1370" s="19"/>
      <c r="BS1370" s="19"/>
      <c r="BT1370" s="19"/>
      <c r="BU1370" s="19"/>
      <c r="BV1370" s="19"/>
      <c r="BW1370" s="19"/>
      <c r="BX1370" s="19"/>
      <c r="BY1370" s="19"/>
      <c r="BZ1370" s="19"/>
    </row>
    <row r="1371" spans="58:78">
      <c r="BF1371" s="19"/>
      <c r="BG1371" s="39"/>
      <c r="BH1371" s="39"/>
      <c r="BI1371" s="39"/>
      <c r="BJ1371" s="38" t="s">
        <v>46</v>
      </c>
      <c r="BK1371" s="39"/>
      <c r="BL1371" s="39"/>
      <c r="BM1371" s="39"/>
      <c r="BN1371" s="19"/>
      <c r="BO1371" s="19"/>
      <c r="BP1371" s="19"/>
      <c r="BQ1371" s="19"/>
      <c r="BR1371" s="19"/>
      <c r="BS1371" s="19"/>
      <c r="BT1371" s="19"/>
      <c r="BU1371" s="19"/>
      <c r="BV1371" s="19"/>
      <c r="BW1371" s="19"/>
      <c r="BX1371" s="19"/>
      <c r="BY1371" s="19"/>
      <c r="BZ1371" s="19"/>
    </row>
    <row r="1372" spans="58:78">
      <c r="BF1372" s="40" t="s">
        <v>53</v>
      </c>
      <c r="BG1372" s="39" t="s">
        <v>44</v>
      </c>
      <c r="BH1372" s="38" t="s">
        <v>43</v>
      </c>
      <c r="BI1372" s="38" t="s">
        <v>42</v>
      </c>
      <c r="BJ1372" s="38" t="s">
        <v>41</v>
      </c>
      <c r="BK1372" s="38" t="s">
        <v>40</v>
      </c>
      <c r="BL1372" s="38" t="s">
        <v>39</v>
      </c>
      <c r="BM1372" s="38" t="s">
        <v>38</v>
      </c>
      <c r="BN1372" s="19"/>
      <c r="BO1372" s="19"/>
      <c r="BP1372" s="19"/>
      <c r="BQ1372" s="19"/>
      <c r="BR1372" s="19"/>
      <c r="BS1372" s="19"/>
      <c r="BT1372" s="20"/>
      <c r="BU1372" s="19"/>
      <c r="BV1372" s="19"/>
      <c r="BW1372" s="19"/>
      <c r="BX1372" s="19"/>
      <c r="BY1372" s="19"/>
      <c r="BZ1372" s="19"/>
    </row>
    <row r="1373" spans="58:78">
      <c r="BF1373" s="19"/>
      <c r="BG1373" s="28" t="s">
        <v>30</v>
      </c>
      <c r="BH1373" s="27">
        <v>0.5</v>
      </c>
      <c r="BI1373" s="20">
        <f t="shared" ref="BI1373:BI1382" si="181">+BH1373/1000000</f>
        <v>4.9999999999999998E-7</v>
      </c>
      <c r="BJ1373" s="43">
        <v>87.683837782074093</v>
      </c>
      <c r="BK1373" s="25">
        <f>BP1375+((BO1375-BP1375)/(1+POWER((BI1373)/POWER(10,-BQ1375),BR1375)))</f>
        <v>87.417366035913176</v>
      </c>
      <c r="BL1373" s="25">
        <f t="shared" ref="BL1373:BL1382" si="182">BK1373-BJ1373</f>
        <v>-0.26647174616091718</v>
      </c>
      <c r="BM1373" s="24">
        <f t="shared" ref="BM1373:BM1382" si="183">BL1373^2</f>
        <v>7.1007191502048275E-2</v>
      </c>
      <c r="BN1373" s="19"/>
      <c r="BO1373" s="19"/>
      <c r="BP1373" s="19"/>
      <c r="BQ1373" s="19"/>
      <c r="BR1373" s="19"/>
      <c r="BS1373" s="19"/>
      <c r="BT1373" s="19"/>
      <c r="BU1373" s="23"/>
      <c r="BV1373" s="23"/>
      <c r="BW1373" s="23"/>
      <c r="BX1373" s="23"/>
      <c r="BY1373" s="23"/>
      <c r="BZ1373" s="23"/>
    </row>
    <row r="1374" spans="58:78">
      <c r="BF1374" s="19"/>
      <c r="BG1374" s="28" t="s">
        <v>30</v>
      </c>
      <c r="BH1374" s="27">
        <v>0.33333333333333331</v>
      </c>
      <c r="BI1374" s="20">
        <f t="shared" si="181"/>
        <v>3.333333333333333E-7</v>
      </c>
      <c r="BJ1374" s="43">
        <v>86.953992706918143</v>
      </c>
      <c r="BK1374" s="25">
        <f>BP1375+((BO1375-BP1375)/(1+POWER((BI1374)/POWER(10,-BQ1375),BR1375)))</f>
        <v>87.089368248132615</v>
      </c>
      <c r="BL1374" s="25">
        <f t="shared" si="182"/>
        <v>0.13537554121447215</v>
      </c>
      <c r="BM1374" s="24">
        <f t="shared" si="183"/>
        <v>1.8326537159111249E-2</v>
      </c>
      <c r="BN1374" s="19"/>
      <c r="BO1374" s="20" t="s">
        <v>37</v>
      </c>
      <c r="BP1374" s="20" t="s">
        <v>36</v>
      </c>
      <c r="BQ1374" s="37" t="s">
        <v>35</v>
      </c>
      <c r="BR1374" s="20" t="s">
        <v>34</v>
      </c>
      <c r="BS1374" s="19"/>
      <c r="BT1374" s="19"/>
      <c r="BU1374" s="23"/>
      <c r="BV1374" s="23"/>
      <c r="BW1374" s="23"/>
      <c r="BX1374" s="23"/>
      <c r="BY1374" s="23"/>
      <c r="BZ1374" s="23"/>
    </row>
    <row r="1375" spans="58:78">
      <c r="BF1375" s="19"/>
      <c r="BG1375" s="28" t="s">
        <v>30</v>
      </c>
      <c r="BH1375" s="27">
        <v>0.22222222222222221</v>
      </c>
      <c r="BI1375" s="20">
        <f t="shared" si="181"/>
        <v>2.2222222222222222E-7</v>
      </c>
      <c r="BJ1375" s="43">
        <v>85.712046964093716</v>
      </c>
      <c r="BK1375" s="25">
        <f>BP1375+((BO1375-BP1375)/(1+POWER((BI1375)/POWER(10,-BQ1375),BR1375)))</f>
        <v>86.441873640058049</v>
      </c>
      <c r="BL1375" s="25">
        <f t="shared" si="182"/>
        <v>0.72982667596433259</v>
      </c>
      <c r="BM1375" s="24">
        <f t="shared" si="183"/>
        <v>0.53264697694914698</v>
      </c>
      <c r="BN1375" s="19"/>
      <c r="BO1375" s="19">
        <v>0</v>
      </c>
      <c r="BP1375" s="36">
        <v>87.749055814701862</v>
      </c>
      <c r="BQ1375" s="19">
        <v>7.7208774485102101</v>
      </c>
      <c r="BR1375" s="19">
        <v>1.7050181152362665</v>
      </c>
      <c r="BS1375" s="19"/>
      <c r="BT1375" s="19"/>
      <c r="BU1375" s="23"/>
      <c r="BV1375" s="23"/>
      <c r="BW1375" s="23"/>
      <c r="BX1375" s="23"/>
      <c r="BY1375" s="23"/>
      <c r="BZ1375" s="23"/>
    </row>
    <row r="1376" spans="58:78">
      <c r="BF1376" s="19"/>
      <c r="BG1376" s="28" t="s">
        <v>30</v>
      </c>
      <c r="BH1376" s="27">
        <v>0.14814814814814814</v>
      </c>
      <c r="BI1376" s="20">
        <f t="shared" si="181"/>
        <v>1.4814814814814815E-7</v>
      </c>
      <c r="BJ1376" s="43">
        <v>86.023175198432071</v>
      </c>
      <c r="BK1376" s="25">
        <f>BP1375+((BO1375-BP1375)/(1+POWER((BI1376)/POWER(10,-BQ1375),BR1375)))</f>
        <v>85.177616870527544</v>
      </c>
      <c r="BL1376" s="25">
        <f t="shared" si="182"/>
        <v>-0.84555832790452712</v>
      </c>
      <c r="BM1376" s="24">
        <f t="shared" si="183"/>
        <v>0.71496888588869978</v>
      </c>
      <c r="BN1376" s="19"/>
      <c r="BO1376" s="19"/>
      <c r="BP1376" s="19"/>
      <c r="BQ1376" s="19"/>
      <c r="BR1376" s="19"/>
      <c r="BS1376" s="19"/>
      <c r="BT1376" s="19"/>
      <c r="BU1376" s="23"/>
      <c r="BV1376" s="23"/>
      <c r="BW1376" s="23"/>
      <c r="BX1376" s="23"/>
      <c r="BY1376" s="23"/>
      <c r="BZ1376" s="23"/>
    </row>
    <row r="1377" spans="58:78" ht="15.75" thickBot="1">
      <c r="BF1377" s="19"/>
      <c r="BG1377" s="28" t="s">
        <v>30</v>
      </c>
      <c r="BH1377" s="27">
        <v>9.8765432098765427E-2</v>
      </c>
      <c r="BI1377" s="20">
        <f t="shared" si="181"/>
        <v>9.8765432098765421E-8</v>
      </c>
      <c r="BJ1377" s="43">
        <v>83.322880883864144</v>
      </c>
      <c r="BK1377" s="25">
        <f>BP1375+((BO1375-BP1375)/(1+POWER((BI1377)/POWER(10,-BQ1375),BR1375)))</f>
        <v>82.761173927893722</v>
      </c>
      <c r="BL1377" s="25">
        <f t="shared" si="182"/>
        <v>-0.56170695597042197</v>
      </c>
      <c r="BM1377" s="24">
        <f t="shared" si="183"/>
        <v>0.31551470438555757</v>
      </c>
      <c r="BN1377" s="19"/>
      <c r="BO1377" s="35" t="s">
        <v>33</v>
      </c>
      <c r="BP1377" s="34">
        <f>SUM(BM1373:BM1382)</f>
        <v>4.0229543413434614</v>
      </c>
      <c r="BQ1377" s="19"/>
      <c r="BR1377" s="19"/>
      <c r="BS1377" s="19"/>
      <c r="BT1377" s="19"/>
      <c r="BU1377" s="23"/>
      <c r="BV1377" s="23"/>
      <c r="BW1377" s="23"/>
      <c r="BX1377" s="23"/>
      <c r="BY1377" s="23"/>
      <c r="BZ1377" s="23"/>
    </row>
    <row r="1378" spans="58:78">
      <c r="BF1378" s="19"/>
      <c r="BG1378" s="28" t="s">
        <v>30</v>
      </c>
      <c r="BH1378" s="27">
        <v>6.5843621399176946E-2</v>
      </c>
      <c r="BI1378" s="20">
        <f t="shared" si="181"/>
        <v>6.5843621399176948E-8</v>
      </c>
      <c r="BJ1378" s="43">
        <v>76.938541060290135</v>
      </c>
      <c r="BK1378" s="25">
        <f>BP1375+((BO1375-BP1375)/(1+POWER((BI1378)/POWER(10,-BQ1375),BR1375)))</f>
        <v>78.325177050205198</v>
      </c>
      <c r="BL1378" s="25">
        <f t="shared" si="182"/>
        <v>1.3866359899150638</v>
      </c>
      <c r="BM1378" s="24">
        <f t="shared" si="183"/>
        <v>1.9227593685277289</v>
      </c>
      <c r="BN1378" s="19"/>
      <c r="BO1378" s="19"/>
      <c r="BP1378" s="19"/>
      <c r="BQ1378" s="19"/>
      <c r="BR1378" s="33" t="s">
        <v>32</v>
      </c>
      <c r="BS1378" s="19"/>
      <c r="BT1378" s="19"/>
      <c r="BU1378" s="23"/>
      <c r="BV1378" s="23"/>
      <c r="BW1378" s="23"/>
      <c r="BX1378" s="23"/>
      <c r="BY1378" s="23"/>
      <c r="BZ1378" s="23"/>
    </row>
    <row r="1379" spans="58:78" ht="15.75" thickBot="1">
      <c r="BF1379" s="19"/>
      <c r="BG1379" s="28" t="s">
        <v>30</v>
      </c>
      <c r="BH1379" s="27">
        <v>4.38957475994513E-2</v>
      </c>
      <c r="BI1379" s="20">
        <f t="shared" si="181"/>
        <v>4.3895747599451298E-8</v>
      </c>
      <c r="BJ1379" s="43">
        <v>71.135410034972821</v>
      </c>
      <c r="BK1379" s="25">
        <f>BP1375+((BO1375-BP1375)/(1+POWER((BI1379)/POWER(10,-BQ1375),BR1375)))</f>
        <v>70.754142185457667</v>
      </c>
      <c r="BL1379" s="25">
        <f t="shared" si="182"/>
        <v>-0.38126784951515447</v>
      </c>
      <c r="BM1379" s="24">
        <f t="shared" si="183"/>
        <v>0.14536517307391048</v>
      </c>
      <c r="BN1379" s="19"/>
      <c r="BO1379" s="32" t="s">
        <v>31</v>
      </c>
      <c r="BP1379" s="31">
        <f>POWER(10,-BQ1375)*1000000</f>
        <v>1.901614811838781E-2</v>
      </c>
      <c r="BQ1379" s="25">
        <f>ROUND(BR1379,2)</f>
        <v>0.02</v>
      </c>
      <c r="BR1379" s="30">
        <f>10^((1/BR1375)*(LOG(((BO1375-BP1375)/(50-BP1375)-1),10)-BR1375*LOG((1/(10^(-BQ1375))),10)))*1000000</f>
        <v>2.2424022857203026E-2</v>
      </c>
      <c r="BS1379" s="19"/>
      <c r="BT1379" s="19"/>
      <c r="BU1379" s="23"/>
      <c r="BV1379" s="23"/>
      <c r="BW1379" s="23"/>
      <c r="BX1379" s="23"/>
      <c r="BY1379" s="23"/>
      <c r="BZ1379" s="23"/>
    </row>
    <row r="1380" spans="58:78">
      <c r="BF1380" s="19"/>
      <c r="BG1380" s="28" t="s">
        <v>30</v>
      </c>
      <c r="BH1380" s="27">
        <v>2.9263831732967534E-2</v>
      </c>
      <c r="BI1380" s="20">
        <f t="shared" si="181"/>
        <v>2.9263831732967536E-8</v>
      </c>
      <c r="BJ1380" s="43">
        <v>59.776869209992967</v>
      </c>
      <c r="BK1380" s="25">
        <f>BP1375+((BO1375-BP1375)/(1+POWER((BI1380)/POWER(10,-BQ1375),BR1375)))</f>
        <v>59.309175471834685</v>
      </c>
      <c r="BL1380" s="25">
        <f t="shared" si="182"/>
        <v>-0.46769373815828175</v>
      </c>
      <c r="BM1380" s="24">
        <f t="shared" si="183"/>
        <v>0.2187374327124674</v>
      </c>
      <c r="BN1380" s="19"/>
      <c r="BO1380" s="29"/>
      <c r="BP1380" s="25"/>
      <c r="BQ1380" s="19"/>
      <c r="BR1380" s="19"/>
      <c r="BS1380" s="19"/>
      <c r="BT1380" s="19"/>
      <c r="BU1380" s="23"/>
      <c r="BV1380" s="23"/>
      <c r="BW1380" s="23"/>
      <c r="BX1380" s="23"/>
      <c r="BY1380" s="23"/>
      <c r="BZ1380" s="23"/>
    </row>
    <row r="1381" spans="58:78">
      <c r="BF1381" s="19"/>
      <c r="BG1381" s="28" t="s">
        <v>30</v>
      </c>
      <c r="BH1381" s="27">
        <v>1.9509221155311691E-2</v>
      </c>
      <c r="BI1381" s="20">
        <f t="shared" si="181"/>
        <v>1.950922115531169E-8</v>
      </c>
      <c r="BJ1381" s="43">
        <v>44.542670535763165</v>
      </c>
      <c r="BK1381" s="25">
        <f>BP1375+((BO1375-BP1375)/(1+POWER((BI1381)/POWER(10,-BQ1375),BR1375)))</f>
        <v>44.831855720627104</v>
      </c>
      <c r="BL1381" s="25">
        <f t="shared" si="182"/>
        <v>0.28918518486393907</v>
      </c>
      <c r="BM1381" s="24">
        <f t="shared" si="183"/>
        <v>8.3628071144790608E-2</v>
      </c>
      <c r="BN1381" s="19"/>
      <c r="BO1381" s="19"/>
      <c r="BP1381" s="19"/>
      <c r="BQ1381" s="19"/>
      <c r="BR1381" s="19"/>
      <c r="BS1381" s="19"/>
      <c r="BT1381" s="19"/>
      <c r="BU1381" s="23"/>
      <c r="BV1381" s="23"/>
      <c r="BW1381" s="23"/>
      <c r="BX1381" s="23"/>
      <c r="BY1381" s="23"/>
      <c r="BZ1381" s="23"/>
    </row>
    <row r="1382" spans="58:78">
      <c r="BF1382" s="19"/>
      <c r="BG1382" s="28" t="s">
        <v>30</v>
      </c>
      <c r="BH1382" s="27">
        <v>0</v>
      </c>
      <c r="BI1382" s="20">
        <f t="shared" si="181"/>
        <v>0</v>
      </c>
      <c r="BJ1382" s="43">
        <v>0</v>
      </c>
      <c r="BK1382" s="25">
        <f>BP1375+((BO1375-BP1375)/(1+POWER((BI1382)/POWER(10,-BQ1375),BR1375)))</f>
        <v>0</v>
      </c>
      <c r="BL1382" s="25">
        <f t="shared" si="182"/>
        <v>0</v>
      </c>
      <c r="BM1382" s="24">
        <f t="shared" si="183"/>
        <v>0</v>
      </c>
      <c r="BN1382" s="19"/>
      <c r="BO1382" s="19"/>
      <c r="BP1382" s="19"/>
      <c r="BQ1382" s="19"/>
      <c r="BR1382" s="19"/>
      <c r="BS1382" s="19"/>
      <c r="BT1382" s="19"/>
      <c r="BU1382" s="23"/>
      <c r="BV1382" s="23"/>
      <c r="BW1382" s="23"/>
      <c r="BX1382" s="23"/>
      <c r="BY1382" s="23"/>
      <c r="BZ1382" s="23"/>
    </row>
    <row r="1383" spans="58:78">
      <c r="BF1383" s="19"/>
      <c r="BG1383" s="19"/>
      <c r="BH1383" s="19"/>
      <c r="BI1383" s="19"/>
      <c r="BJ1383" s="22"/>
      <c r="BK1383" s="19"/>
      <c r="BL1383" s="19"/>
      <c r="BM1383" s="19"/>
      <c r="BN1383" s="19"/>
      <c r="BO1383" s="19"/>
      <c r="BP1383" s="19"/>
      <c r="BQ1383" s="19"/>
      <c r="BR1383" s="19"/>
      <c r="BS1383" s="19"/>
      <c r="BT1383" s="19"/>
      <c r="BU1383" s="19"/>
      <c r="BV1383" s="19"/>
      <c r="BW1383" s="19"/>
      <c r="BX1383" s="19"/>
      <c r="BY1383" s="19"/>
      <c r="BZ1383" s="19"/>
    </row>
    <row r="1384" spans="58:78">
      <c r="BF1384" s="19"/>
      <c r="BG1384" s="19"/>
      <c r="BH1384" s="19"/>
      <c r="BI1384" s="19"/>
      <c r="BJ1384" s="20"/>
      <c r="BK1384" s="19"/>
      <c r="BL1384" s="19"/>
      <c r="BM1384" s="19"/>
      <c r="BN1384" s="19"/>
      <c r="BO1384" s="19"/>
      <c r="BP1384" s="19"/>
      <c r="BQ1384" s="19"/>
      <c r="BR1384" s="19"/>
      <c r="BS1384" s="19"/>
      <c r="BT1384" s="19"/>
      <c r="BU1384" s="19"/>
      <c r="BV1384" s="19"/>
      <c r="BW1384" s="19"/>
      <c r="BX1384" s="19"/>
      <c r="BY1384" s="19"/>
      <c r="BZ1384" s="19"/>
    </row>
    <row r="1385" spans="58:78">
      <c r="BF1385" s="19"/>
      <c r="BG1385" s="19"/>
      <c r="BH1385" s="19"/>
      <c r="BI1385" s="19"/>
      <c r="BJ1385" s="20"/>
      <c r="BK1385" s="19"/>
      <c r="BL1385" s="19"/>
      <c r="BM1385" s="19"/>
      <c r="BN1385" s="19"/>
      <c r="BO1385" s="19"/>
      <c r="BP1385" s="19"/>
      <c r="BQ1385" s="19"/>
      <c r="BR1385" s="19"/>
      <c r="BS1385" s="19"/>
      <c r="BT1385" s="19"/>
      <c r="BU1385" s="19"/>
      <c r="BV1385" s="19"/>
      <c r="BW1385" s="19"/>
      <c r="BX1385" s="19"/>
      <c r="BY1385" s="19"/>
      <c r="BZ1385" s="19"/>
    </row>
    <row r="1386" spans="58:78">
      <c r="BF1386" s="19"/>
      <c r="BG1386" s="19"/>
      <c r="BH1386" s="19"/>
      <c r="BI1386" s="19"/>
      <c r="BJ1386" s="20"/>
      <c r="BK1386" s="19"/>
      <c r="BL1386" s="19"/>
      <c r="BM1386" s="19"/>
      <c r="BN1386" s="19"/>
      <c r="BO1386" s="19"/>
      <c r="BP1386" s="19"/>
      <c r="BQ1386" s="19"/>
      <c r="BR1386" s="19"/>
      <c r="BS1386" s="19"/>
      <c r="BT1386" s="19"/>
      <c r="BU1386" s="19"/>
      <c r="BV1386" s="19"/>
      <c r="BW1386" s="19"/>
      <c r="BX1386" s="19"/>
      <c r="BY1386" s="19"/>
      <c r="BZ1386" s="19"/>
    </row>
    <row r="1387" spans="58:78">
      <c r="BF1387" s="19"/>
      <c r="BG1387" s="19"/>
      <c r="BH1387" s="19"/>
      <c r="BI1387" s="19"/>
      <c r="BJ1387" s="20"/>
      <c r="BK1387" s="19"/>
      <c r="BL1387" s="19"/>
      <c r="BM1387" s="19"/>
      <c r="BN1387" s="19"/>
      <c r="BO1387" s="19"/>
      <c r="BP1387" s="19"/>
      <c r="BQ1387" s="19"/>
      <c r="BR1387" s="19"/>
      <c r="BS1387" s="19"/>
      <c r="BT1387" s="19"/>
      <c r="BU1387" s="19"/>
      <c r="BV1387" s="19"/>
      <c r="BW1387" s="19"/>
      <c r="BX1387" s="19"/>
      <c r="BY1387" s="19"/>
      <c r="BZ1387" s="19"/>
    </row>
    <row r="1388" spans="58:78">
      <c r="BF1388" s="19"/>
      <c r="BG1388" s="19"/>
      <c r="BH1388" s="19"/>
      <c r="BI1388" s="21"/>
      <c r="BJ1388" s="20"/>
      <c r="BK1388" s="19"/>
      <c r="BL1388" s="19"/>
      <c r="BM1388" s="19"/>
      <c r="BN1388" s="19"/>
      <c r="BO1388" s="19"/>
      <c r="BP1388" s="19"/>
      <c r="BQ1388" s="19"/>
      <c r="BR1388" s="19"/>
      <c r="BS1388" s="19"/>
      <c r="BT1388" s="19"/>
      <c r="BU1388" s="19"/>
      <c r="BV1388" s="19"/>
      <c r="BW1388" s="19"/>
      <c r="BX1388" s="19"/>
      <c r="BY1388" s="19"/>
      <c r="BZ1388" s="19"/>
    </row>
    <row r="1389" spans="58:78">
      <c r="BF1389" s="19"/>
      <c r="BG1389" s="39"/>
      <c r="BH1389" s="39"/>
      <c r="BI1389" s="39"/>
      <c r="BJ1389" s="38" t="s">
        <v>46</v>
      </c>
      <c r="BK1389" s="39"/>
      <c r="BL1389" s="39"/>
      <c r="BM1389" s="39"/>
      <c r="BN1389" s="19"/>
      <c r="BO1389" s="19"/>
      <c r="BP1389" s="19"/>
      <c r="BQ1389" s="19"/>
      <c r="BR1389" s="19"/>
      <c r="BS1389" s="19"/>
      <c r="BT1389" s="19"/>
      <c r="BU1389" s="19"/>
      <c r="BV1389" s="19"/>
      <c r="BW1389" s="19"/>
      <c r="BX1389" s="19"/>
      <c r="BY1389" s="19"/>
      <c r="BZ1389" s="19"/>
    </row>
    <row r="1390" spans="58:78">
      <c r="BF1390" s="40" t="s">
        <v>45</v>
      </c>
      <c r="BG1390" s="39" t="s">
        <v>44</v>
      </c>
      <c r="BH1390" s="38" t="s">
        <v>43</v>
      </c>
      <c r="BI1390" s="38" t="s">
        <v>42</v>
      </c>
      <c r="BJ1390" s="38" t="s">
        <v>41</v>
      </c>
      <c r="BK1390" s="38" t="s">
        <v>40</v>
      </c>
      <c r="BL1390" s="38" t="s">
        <v>39</v>
      </c>
      <c r="BM1390" s="38" t="s">
        <v>38</v>
      </c>
      <c r="BN1390" s="19"/>
      <c r="BO1390" s="19"/>
      <c r="BP1390" s="19"/>
      <c r="BQ1390" s="19"/>
      <c r="BR1390" s="19"/>
      <c r="BS1390" s="19"/>
      <c r="BT1390" s="20"/>
      <c r="BU1390" s="19"/>
      <c r="BV1390" s="19"/>
      <c r="BW1390" s="19"/>
      <c r="BX1390" s="19"/>
      <c r="BY1390" s="19"/>
      <c r="BZ1390" s="19"/>
    </row>
    <row r="1391" spans="58:78">
      <c r="BF1391" s="19"/>
      <c r="BG1391" s="28" t="s">
        <v>30</v>
      </c>
      <c r="BH1391" s="27">
        <v>0.5</v>
      </c>
      <c r="BI1391" s="20">
        <f t="shared" ref="BI1391:BI1400" si="184">+BH1391/1000000</f>
        <v>4.9999999999999998E-7</v>
      </c>
      <c r="BJ1391" s="43">
        <v>92.944717428217729</v>
      </c>
      <c r="BK1391" s="25">
        <f>BP1393+((BO1393-BP1393)/(1+POWER((BI1391)/POWER(10,-BQ1393),BR1393)))</f>
        <v>92.913685043686314</v>
      </c>
      <c r="BL1391" s="25">
        <f t="shared" ref="BL1391:BL1400" si="185">BK1391-BJ1391</f>
        <v>-3.1032384531414436E-2</v>
      </c>
      <c r="BM1391" s="24">
        <f t="shared" ref="BM1391:BM1400" si="186">BL1391^2</f>
        <v>9.6300888970556997E-4</v>
      </c>
      <c r="BN1391" s="19"/>
      <c r="BO1391" s="19"/>
      <c r="BP1391" s="19"/>
      <c r="BQ1391" s="19"/>
      <c r="BR1391" s="19"/>
      <c r="BS1391" s="19"/>
      <c r="BT1391" s="19"/>
      <c r="BU1391" s="23"/>
      <c r="BV1391" s="23"/>
      <c r="BW1391" s="23"/>
      <c r="BX1391" s="23"/>
      <c r="BY1391" s="23"/>
      <c r="BZ1391" s="23"/>
    </row>
    <row r="1392" spans="58:78">
      <c r="BF1392" s="19"/>
      <c r="BG1392" s="28" t="s">
        <v>30</v>
      </c>
      <c r="BH1392" s="27">
        <v>0.33333333333333331</v>
      </c>
      <c r="BI1392" s="20">
        <f t="shared" si="184"/>
        <v>3.333333333333333E-7</v>
      </c>
      <c r="BJ1392" s="43">
        <v>92.68295121471408</v>
      </c>
      <c r="BK1392" s="25">
        <f>BP1393+((BO1393-BP1393)/(1+POWER((BI1392)/POWER(10,-BQ1393),BR1393)))</f>
        <v>92.508101284744001</v>
      </c>
      <c r="BL1392" s="25">
        <f t="shared" si="185"/>
        <v>-0.17484992997007964</v>
      </c>
      <c r="BM1392" s="24">
        <f t="shared" si="186"/>
        <v>3.0572498010541755E-2</v>
      </c>
      <c r="BN1392" s="19"/>
      <c r="BO1392" s="20" t="s">
        <v>37</v>
      </c>
      <c r="BP1392" s="20" t="s">
        <v>36</v>
      </c>
      <c r="BQ1392" s="37" t="s">
        <v>35</v>
      </c>
      <c r="BR1392" s="20" t="s">
        <v>34</v>
      </c>
      <c r="BS1392" s="19"/>
      <c r="BT1392" s="19"/>
      <c r="BU1392" s="23"/>
      <c r="BV1392" s="23"/>
      <c r="BW1392" s="23"/>
      <c r="BX1392" s="23"/>
      <c r="BY1392" s="23"/>
      <c r="BZ1392" s="23"/>
    </row>
    <row r="1393" spans="58:78">
      <c r="BF1393" s="19"/>
      <c r="BG1393" s="28" t="s">
        <v>30</v>
      </c>
      <c r="BH1393" s="27">
        <v>0.22222222222222221</v>
      </c>
      <c r="BI1393" s="20">
        <f t="shared" si="184"/>
        <v>2.2222222222222222E-7</v>
      </c>
      <c r="BJ1393" s="43">
        <v>91.181544422866679</v>
      </c>
      <c r="BK1393" s="25">
        <f>BP1393+((BO1393-BP1393)/(1+POWER((BI1393)/POWER(10,-BQ1393),BR1393)))</f>
        <v>91.71025980854489</v>
      </c>
      <c r="BL1393" s="25">
        <f t="shared" si="185"/>
        <v>0.52871538567821119</v>
      </c>
      <c r="BM1393" s="24">
        <f t="shared" si="186"/>
        <v>0.27953995905285961</v>
      </c>
      <c r="BN1393" s="19"/>
      <c r="BO1393" s="19">
        <v>0.10111953378296154</v>
      </c>
      <c r="BP1393" s="36">
        <v>93.325748173772155</v>
      </c>
      <c r="BQ1393" s="19">
        <v>7.6842497146354036</v>
      </c>
      <c r="BR1393" s="19">
        <v>1.7008454897656453</v>
      </c>
      <c r="BS1393" s="19"/>
      <c r="BT1393" s="19"/>
      <c r="BU1393" s="23"/>
      <c r="BV1393" s="23"/>
      <c r="BW1393" s="23"/>
      <c r="BX1393" s="23"/>
      <c r="BY1393" s="23"/>
      <c r="BZ1393" s="23"/>
    </row>
    <row r="1394" spans="58:78">
      <c r="BF1394" s="19"/>
      <c r="BG1394" s="28" t="s">
        <v>30</v>
      </c>
      <c r="BH1394" s="27">
        <v>0.14814814814814814</v>
      </c>
      <c r="BI1394" s="20">
        <f t="shared" si="184"/>
        <v>1.4814814814814815E-7</v>
      </c>
      <c r="BJ1394" s="43">
        <v>89.950417919799563</v>
      </c>
      <c r="BK1394" s="25">
        <f>BP1393+((BO1393-BP1393)/(1+POWER((BI1394)/POWER(10,-BQ1393),BR1393)))</f>
        <v>90.160568724125298</v>
      </c>
      <c r="BL1394" s="25">
        <f t="shared" si="185"/>
        <v>0.21015080432573541</v>
      </c>
      <c r="BM1394" s="24">
        <f t="shared" si="186"/>
        <v>4.4163360558753528E-2</v>
      </c>
      <c r="BN1394" s="19"/>
      <c r="BO1394" s="19"/>
      <c r="BP1394" s="19"/>
      <c r="BQ1394" s="19"/>
      <c r="BR1394" s="19"/>
      <c r="BS1394" s="19"/>
      <c r="BT1394" s="19"/>
      <c r="BU1394" s="23"/>
      <c r="BV1394" s="23"/>
      <c r="BW1394" s="23"/>
      <c r="BX1394" s="23"/>
      <c r="BY1394" s="23"/>
      <c r="BZ1394" s="23"/>
    </row>
    <row r="1395" spans="58:78" ht="15.75" thickBot="1">
      <c r="BF1395" s="19"/>
      <c r="BG1395" s="28" t="s">
        <v>30</v>
      </c>
      <c r="BH1395" s="27">
        <v>9.8765432098765427E-2</v>
      </c>
      <c r="BI1395" s="20">
        <f t="shared" si="184"/>
        <v>9.8765432098765421E-8</v>
      </c>
      <c r="BJ1395" s="43">
        <v>87.418591065835045</v>
      </c>
      <c r="BK1395" s="25">
        <f>BP1393+((BO1393-BP1393)/(1+POWER((BI1395)/POWER(10,-BQ1393),BR1393)))</f>
        <v>87.223330056420082</v>
      </c>
      <c r="BL1395" s="25">
        <f t="shared" si="185"/>
        <v>-0.19526100941496338</v>
      </c>
      <c r="BM1395" s="24">
        <f t="shared" si="186"/>
        <v>3.8126861797750419E-2</v>
      </c>
      <c r="BN1395" s="19"/>
      <c r="BO1395" s="35" t="s">
        <v>33</v>
      </c>
      <c r="BP1395" s="34">
        <f>SUM(BM1391:BM1400)</f>
        <v>2.2959613133916439</v>
      </c>
      <c r="BQ1395" s="19"/>
      <c r="BR1395" s="19"/>
      <c r="BS1395" s="19"/>
      <c r="BT1395" s="19"/>
      <c r="BU1395" s="23"/>
      <c r="BV1395" s="23"/>
      <c r="BW1395" s="23"/>
      <c r="BX1395" s="23"/>
      <c r="BY1395" s="23"/>
      <c r="BZ1395" s="23"/>
    </row>
    <row r="1396" spans="58:78">
      <c r="BF1396" s="19"/>
      <c r="BG1396" s="28" t="s">
        <v>30</v>
      </c>
      <c r="BH1396" s="27">
        <v>6.5843621399176946E-2</v>
      </c>
      <c r="BI1396" s="20">
        <f t="shared" si="184"/>
        <v>6.5843621399176948E-8</v>
      </c>
      <c r="BJ1396" s="43">
        <v>82.681669632754719</v>
      </c>
      <c r="BK1396" s="25">
        <f>BP1393+((BO1393-BP1393)/(1+POWER((BI1396)/POWER(10,-BQ1393),BR1393)))</f>
        <v>81.906004943693262</v>
      </c>
      <c r="BL1396" s="25">
        <f t="shared" si="185"/>
        <v>-0.77566468906145758</v>
      </c>
      <c r="BM1396" s="24">
        <f t="shared" si="186"/>
        <v>0.60165570985680772</v>
      </c>
      <c r="BN1396" s="19"/>
      <c r="BO1396" s="19"/>
      <c r="BP1396" s="19"/>
      <c r="BQ1396" s="19"/>
      <c r="BR1396" s="33" t="s">
        <v>32</v>
      </c>
      <c r="BS1396" s="19"/>
      <c r="BT1396" s="19"/>
      <c r="BU1396" s="23"/>
      <c r="BV1396" s="23"/>
      <c r="BW1396" s="23"/>
      <c r="BX1396" s="23"/>
      <c r="BY1396" s="23"/>
      <c r="BZ1396" s="23"/>
    </row>
    <row r="1397" spans="58:78" ht="15.75" thickBot="1">
      <c r="BF1397" s="19"/>
      <c r="BG1397" s="28" t="s">
        <v>30</v>
      </c>
      <c r="BH1397" s="27">
        <v>4.38957475994513E-2</v>
      </c>
      <c r="BI1397" s="20">
        <f t="shared" si="184"/>
        <v>4.3895747599451298E-8</v>
      </c>
      <c r="BJ1397" s="43">
        <v>73.046643343008427</v>
      </c>
      <c r="BK1397" s="25">
        <f>BP1393+((BO1393-BP1393)/(1+POWER((BI1397)/POWER(10,-BQ1393),BR1393)))</f>
        <v>73.034547402528489</v>
      </c>
      <c r="BL1397" s="25">
        <f t="shared" si="185"/>
        <v>-1.2095940479937894E-2</v>
      </c>
      <c r="BM1397" s="24">
        <f t="shared" si="186"/>
        <v>1.4631177609420018E-4</v>
      </c>
      <c r="BN1397" s="19"/>
      <c r="BO1397" s="32" t="s">
        <v>31</v>
      </c>
      <c r="BP1397" s="31">
        <f>POWER(10,-BQ1393)*1000000</f>
        <v>2.06895138202106E-2</v>
      </c>
      <c r="BQ1397" s="25">
        <f>ROUND(BR1397,2)</f>
        <v>0.02</v>
      </c>
      <c r="BR1397" s="30">
        <f>10^((1/BR1393)*(LOG(((BO1393-BP1393)/(50-BP1393)-1),10)-BR1393*LOG((1/(10^(-BQ1393))),10)))*1000000</f>
        <v>2.2481096157431709E-2</v>
      </c>
      <c r="BS1397" s="19"/>
      <c r="BT1397" s="19"/>
      <c r="BU1397" s="23"/>
      <c r="BV1397" s="23"/>
      <c r="BW1397" s="23"/>
      <c r="BX1397" s="23"/>
      <c r="BY1397" s="23"/>
      <c r="BZ1397" s="23"/>
    </row>
    <row r="1398" spans="58:78">
      <c r="BF1398" s="19"/>
      <c r="BG1398" s="28" t="s">
        <v>30</v>
      </c>
      <c r="BH1398" s="27">
        <v>2.9263831732967534E-2</v>
      </c>
      <c r="BI1398" s="20">
        <f t="shared" si="184"/>
        <v>2.9263831732967536E-8</v>
      </c>
      <c r="BJ1398" s="43">
        <v>59.091350171287061</v>
      </c>
      <c r="BK1398" s="25">
        <f>BP1393+((BO1393-BP1393)/(1+POWER((BI1398)/POWER(10,-BQ1393),BR1393)))</f>
        <v>60.072740459018313</v>
      </c>
      <c r="BL1398" s="25">
        <f t="shared" si="185"/>
        <v>0.98139028773125148</v>
      </c>
      <c r="BM1398" s="24">
        <f t="shared" si="186"/>
        <v>0.96312689685322861</v>
      </c>
      <c r="BN1398" s="19"/>
      <c r="BO1398" s="29"/>
      <c r="BP1398" s="25"/>
      <c r="BQ1398" s="19"/>
      <c r="BR1398" s="19"/>
      <c r="BS1398" s="19"/>
      <c r="BT1398" s="19"/>
      <c r="BU1398" s="23"/>
      <c r="BV1398" s="23"/>
      <c r="BW1398" s="23"/>
      <c r="BX1398" s="23"/>
      <c r="BY1398" s="23"/>
      <c r="BZ1398" s="23"/>
    </row>
    <row r="1399" spans="58:78">
      <c r="BF1399" s="19"/>
      <c r="BG1399" s="28" t="s">
        <v>30</v>
      </c>
      <c r="BH1399" s="27">
        <v>1.9509221155311691E-2</v>
      </c>
      <c r="BI1399" s="20">
        <f t="shared" si="184"/>
        <v>1.950922115531169E-8</v>
      </c>
      <c r="BJ1399" s="43">
        <v>44.959139595438828</v>
      </c>
      <c r="BK1399" s="25">
        <f>BP1393+((BO1393-BP1393)/(1+POWER((BI1399)/POWER(10,-BQ1393),BR1393)))</f>
        <v>44.386914511679457</v>
      </c>
      <c r="BL1399" s="25">
        <f t="shared" si="185"/>
        <v>-0.57222508375937053</v>
      </c>
      <c r="BM1399" s="24">
        <f t="shared" si="186"/>
        <v>0.32744154648341861</v>
      </c>
      <c r="BN1399" s="19"/>
      <c r="BO1399" s="19"/>
      <c r="BP1399" s="19"/>
      <c r="BQ1399" s="19"/>
      <c r="BR1399" s="19"/>
      <c r="BS1399" s="19"/>
      <c r="BT1399" s="19"/>
      <c r="BU1399" s="23"/>
      <c r="BV1399" s="23"/>
      <c r="BW1399" s="23"/>
      <c r="BX1399" s="23"/>
      <c r="BY1399" s="23"/>
      <c r="BZ1399" s="23"/>
    </row>
    <row r="1400" spans="58:78">
      <c r="BF1400" s="19"/>
      <c r="BG1400" s="28" t="s">
        <v>30</v>
      </c>
      <c r="BH1400" s="27">
        <v>0</v>
      </c>
      <c r="BI1400" s="20">
        <f t="shared" si="184"/>
        <v>0</v>
      </c>
      <c r="BJ1400" s="43">
        <v>0</v>
      </c>
      <c r="BK1400" s="25">
        <f>BP1393+((BO1393-BP1393)/(1+POWER((BI1400)/POWER(10,-BQ1393),BR1393)))</f>
        <v>0.10111953378296334</v>
      </c>
      <c r="BL1400" s="25">
        <f t="shared" si="185"/>
        <v>0.10111953378296334</v>
      </c>
      <c r="BM1400" s="24">
        <f t="shared" si="186"/>
        <v>1.0225160112483865E-2</v>
      </c>
      <c r="BN1400" s="19"/>
      <c r="BO1400" s="19"/>
      <c r="BP1400" s="19"/>
      <c r="BQ1400" s="19"/>
      <c r="BR1400" s="19"/>
      <c r="BS1400" s="19"/>
      <c r="BT1400" s="19"/>
      <c r="BU1400" s="23"/>
      <c r="BV1400" s="23"/>
      <c r="BW1400" s="23"/>
      <c r="BX1400" s="23"/>
      <c r="BY1400" s="23"/>
      <c r="BZ1400" s="23"/>
    </row>
    <row r="1401" spans="58:78">
      <c r="BF1401" s="19"/>
      <c r="BG1401" s="19"/>
      <c r="BH1401" s="19"/>
      <c r="BI1401" s="19"/>
      <c r="BJ1401" s="22"/>
      <c r="BK1401" s="19"/>
      <c r="BL1401" s="19"/>
      <c r="BM1401" s="19"/>
      <c r="BN1401" s="19"/>
      <c r="BO1401" s="19"/>
      <c r="BP1401" s="19"/>
      <c r="BQ1401" s="19"/>
      <c r="BR1401" s="19"/>
      <c r="BS1401" s="19"/>
      <c r="BT1401" s="19"/>
      <c r="BU1401" s="19"/>
      <c r="BV1401" s="19"/>
      <c r="BW1401" s="19"/>
      <c r="BX1401" s="19"/>
      <c r="BY1401" s="19"/>
      <c r="BZ1401" s="19"/>
    </row>
    <row r="1402" spans="58:78">
      <c r="BF1402" s="19"/>
      <c r="BG1402" s="19"/>
      <c r="BH1402" s="19"/>
      <c r="BI1402" s="19"/>
      <c r="BJ1402" s="20"/>
      <c r="BK1402" s="19"/>
      <c r="BL1402" s="19"/>
      <c r="BM1402" s="19"/>
      <c r="BN1402" s="19"/>
      <c r="BO1402" s="19"/>
      <c r="BP1402" s="19"/>
      <c r="BQ1402" s="19"/>
      <c r="BR1402" s="19"/>
      <c r="BS1402" s="19"/>
      <c r="BT1402" s="19"/>
      <c r="BU1402" s="19"/>
      <c r="BV1402" s="19"/>
      <c r="BW1402" s="19"/>
      <c r="BX1402" s="19"/>
      <c r="BY1402" s="19"/>
      <c r="BZ1402" s="19"/>
    </row>
    <row r="1403" spans="58:78">
      <c r="BF1403" s="19"/>
      <c r="BG1403" s="19"/>
      <c r="BH1403" s="19"/>
      <c r="BI1403" s="19"/>
      <c r="BJ1403" s="20"/>
      <c r="BK1403" s="19"/>
      <c r="BL1403" s="19"/>
      <c r="BM1403" s="19"/>
      <c r="BN1403" s="19"/>
      <c r="BO1403" s="19"/>
      <c r="BP1403" s="19"/>
      <c r="BQ1403" s="19"/>
      <c r="BR1403" s="19"/>
      <c r="BS1403" s="19"/>
      <c r="BT1403" s="19"/>
      <c r="BU1403" s="19"/>
      <c r="BV1403" s="19"/>
      <c r="BW1403" s="19"/>
      <c r="BX1403" s="19"/>
      <c r="BY1403" s="19"/>
      <c r="BZ1403" s="19"/>
    </row>
    <row r="1404" spans="58:78">
      <c r="BF1404" s="19"/>
      <c r="BG1404" s="19"/>
      <c r="BH1404" s="19"/>
      <c r="BI1404" s="19"/>
      <c r="BJ1404" s="20"/>
      <c r="BK1404" s="19"/>
      <c r="BL1404" s="19"/>
      <c r="BM1404" s="19"/>
      <c r="BN1404" s="19"/>
      <c r="BO1404" s="19"/>
      <c r="BP1404" s="19"/>
      <c r="BQ1404" s="19"/>
      <c r="BR1404" s="19"/>
      <c r="BS1404" s="19"/>
      <c r="BT1404" s="19"/>
      <c r="BU1404" s="19"/>
      <c r="BV1404" s="19"/>
      <c r="BW1404" s="19"/>
      <c r="BX1404" s="19"/>
      <c r="BY1404" s="19"/>
      <c r="BZ1404" s="19"/>
    </row>
    <row r="1405" spans="58:78">
      <c r="BF1405" s="19"/>
      <c r="BG1405" s="19"/>
      <c r="BH1405" s="19"/>
      <c r="BI1405" s="19"/>
      <c r="BJ1405" s="20"/>
      <c r="BK1405" s="19"/>
      <c r="BL1405" s="19"/>
      <c r="BM1405" s="19"/>
      <c r="BN1405" s="19"/>
      <c r="BO1405" s="19"/>
      <c r="BP1405" s="19"/>
      <c r="BQ1405" s="19"/>
      <c r="BR1405" s="19"/>
      <c r="BS1405" s="19"/>
      <c r="BT1405" s="19"/>
      <c r="BU1405" s="19"/>
      <c r="BV1405" s="19"/>
      <c r="BW1405" s="19"/>
      <c r="BX1405" s="19"/>
      <c r="BY1405" s="19"/>
      <c r="BZ1405" s="19"/>
    </row>
    <row r="1406" spans="58:78">
      <c r="BF1406" s="19"/>
      <c r="BG1406" s="19"/>
      <c r="BH1406" s="19"/>
      <c r="BI1406" s="21"/>
      <c r="BJ1406" s="20"/>
      <c r="BK1406" s="19"/>
      <c r="BL1406" s="19"/>
      <c r="BM1406" s="19"/>
      <c r="BN1406" s="19"/>
      <c r="BO1406" s="19"/>
      <c r="BP1406" s="19"/>
      <c r="BQ1406" s="19"/>
      <c r="BR1406" s="19"/>
      <c r="BS1406" s="19"/>
      <c r="BT1406" s="19"/>
      <c r="BU1406" s="19"/>
      <c r="BV1406" s="19"/>
      <c r="BW1406" s="19"/>
      <c r="BX1406" s="19"/>
      <c r="BY1406" s="19"/>
      <c r="BZ1406" s="19"/>
    </row>
    <row r="1407" spans="58:78">
      <c r="BF1407" s="19"/>
      <c r="BG1407" s="39"/>
      <c r="BH1407" s="39"/>
      <c r="BI1407" s="39"/>
      <c r="BJ1407" s="38" t="s">
        <v>46</v>
      </c>
      <c r="BK1407" s="39"/>
      <c r="BL1407" s="39"/>
      <c r="BM1407" s="39"/>
      <c r="BN1407" s="19"/>
      <c r="BO1407" s="19"/>
      <c r="BP1407" s="19"/>
      <c r="BQ1407" s="19"/>
      <c r="BR1407" s="19"/>
      <c r="BS1407" s="19"/>
      <c r="BT1407" s="19"/>
      <c r="BU1407" s="19"/>
      <c r="BV1407" s="19"/>
      <c r="BW1407" s="19"/>
      <c r="BX1407" s="19"/>
      <c r="BY1407" s="19"/>
      <c r="BZ1407" s="19"/>
    </row>
    <row r="1408" spans="58:78">
      <c r="BF1408" s="40" t="s">
        <v>47</v>
      </c>
      <c r="BG1408" s="39" t="s">
        <v>44</v>
      </c>
      <c r="BH1408" s="38" t="s">
        <v>43</v>
      </c>
      <c r="BI1408" s="38" t="s">
        <v>42</v>
      </c>
      <c r="BJ1408" s="38" t="s">
        <v>41</v>
      </c>
      <c r="BK1408" s="38" t="s">
        <v>40</v>
      </c>
      <c r="BL1408" s="38" t="s">
        <v>39</v>
      </c>
      <c r="BM1408" s="38" t="s">
        <v>38</v>
      </c>
      <c r="BN1408" s="19"/>
      <c r="BO1408" s="19"/>
      <c r="BP1408" s="19"/>
      <c r="BQ1408" s="19"/>
      <c r="BR1408" s="19"/>
      <c r="BS1408" s="19"/>
      <c r="BT1408" s="20"/>
      <c r="BU1408" s="19"/>
      <c r="BV1408" s="19"/>
      <c r="BW1408" s="19"/>
      <c r="BX1408" s="19"/>
      <c r="BY1408" s="19"/>
      <c r="BZ1408" s="19"/>
    </row>
    <row r="1409" spans="58:78">
      <c r="BF1409" s="19"/>
      <c r="BG1409" s="28" t="s">
        <v>30</v>
      </c>
      <c r="BH1409" s="27">
        <v>0.5</v>
      </c>
      <c r="BI1409" s="20">
        <f t="shared" ref="BI1409:BI1418" si="187">+BH1409/1000000</f>
        <v>4.9999999999999998E-7</v>
      </c>
      <c r="BJ1409" s="43">
        <v>94.565633855348423</v>
      </c>
      <c r="BK1409" s="25">
        <f>BP1411+((BO1411-BP1411)/(1+POWER((BI1409)/POWER(10,-BQ1411),BR1411)))</f>
        <v>93.992136306438368</v>
      </c>
      <c r="BL1409" s="25">
        <f t="shared" ref="BL1409:BL1418" si="188">BK1409-BJ1409</f>
        <v>-0.57349754891005489</v>
      </c>
      <c r="BM1409" s="24">
        <f t="shared" ref="BM1409:BM1418" si="189">BL1409^2</f>
        <v>0.32889943860584081</v>
      </c>
      <c r="BN1409" s="19"/>
      <c r="BO1409" s="19"/>
      <c r="BP1409" s="19"/>
      <c r="BQ1409" s="19"/>
      <c r="BR1409" s="19"/>
      <c r="BS1409" s="19"/>
      <c r="BT1409" s="19"/>
      <c r="BU1409" s="23"/>
      <c r="BV1409" s="23"/>
      <c r="BW1409" s="23"/>
      <c r="BX1409" s="23"/>
      <c r="BY1409" s="23"/>
      <c r="BZ1409" s="23"/>
    </row>
    <row r="1410" spans="58:78">
      <c r="BF1410" s="19"/>
      <c r="BG1410" s="28" t="s">
        <v>30</v>
      </c>
      <c r="BH1410" s="27">
        <v>0.33333333333333331</v>
      </c>
      <c r="BI1410" s="20">
        <f t="shared" si="187"/>
        <v>3.333333333333333E-7</v>
      </c>
      <c r="BJ1410" s="43">
        <v>95.238406176946299</v>
      </c>
      <c r="BK1410" s="25">
        <f>BP1411+((BO1411-BP1411)/(1+POWER((BI1410)/POWER(10,-BQ1411),BR1411)))</f>
        <v>93.944399419942059</v>
      </c>
      <c r="BL1410" s="25">
        <f t="shared" si="188"/>
        <v>-1.2940067570042402</v>
      </c>
      <c r="BM1410" s="24">
        <f t="shared" si="189"/>
        <v>1.6744534871726307</v>
      </c>
      <c r="BN1410" s="19"/>
      <c r="BO1410" s="20" t="s">
        <v>37</v>
      </c>
      <c r="BP1410" s="20" t="s">
        <v>36</v>
      </c>
      <c r="BQ1410" s="37" t="s">
        <v>35</v>
      </c>
      <c r="BR1410" s="20" t="s">
        <v>34</v>
      </c>
      <c r="BS1410" s="19"/>
      <c r="BT1410" s="19"/>
      <c r="BU1410" s="23"/>
      <c r="BV1410" s="23"/>
      <c r="BW1410" s="23"/>
      <c r="BX1410" s="23"/>
      <c r="BY1410" s="23"/>
      <c r="BZ1410" s="23"/>
    </row>
    <row r="1411" spans="58:78">
      <c r="BF1411" s="19"/>
      <c r="BG1411" s="28" t="s">
        <v>30</v>
      </c>
      <c r="BH1411" s="27">
        <v>0.22222222222222221</v>
      </c>
      <c r="BI1411" s="20">
        <f t="shared" si="187"/>
        <v>2.2222222222222222E-7</v>
      </c>
      <c r="BJ1411" s="43">
        <v>94.280712536133564</v>
      </c>
      <c r="BK1411" s="25">
        <f>BP1411+((BO1411-BP1411)/(1+POWER((BI1411)/POWER(10,-BQ1411),BR1411)))</f>
        <v>93.785572231190471</v>
      </c>
      <c r="BL1411" s="25">
        <f t="shared" si="188"/>
        <v>-0.49514030494309225</v>
      </c>
      <c r="BM1411" s="24">
        <f t="shared" si="189"/>
        <v>0.24516392157913838</v>
      </c>
      <c r="BN1411" s="19"/>
      <c r="BO1411" s="19">
        <v>0</v>
      </c>
      <c r="BP1411" s="36">
        <v>94.012599893903726</v>
      </c>
      <c r="BQ1411" s="19">
        <v>7.5339805791973689</v>
      </c>
      <c r="BR1411" s="19">
        <v>2.9701999394198766</v>
      </c>
      <c r="BS1411" s="19"/>
      <c r="BT1411" s="19"/>
      <c r="BU1411" s="23"/>
      <c r="BV1411" s="23"/>
      <c r="BW1411" s="23"/>
      <c r="BX1411" s="23"/>
      <c r="BY1411" s="23"/>
      <c r="BZ1411" s="23"/>
    </row>
    <row r="1412" spans="58:78">
      <c r="BF1412" s="19"/>
      <c r="BG1412" s="28" t="s">
        <v>30</v>
      </c>
      <c r="BH1412" s="27">
        <v>0.14814814814814814</v>
      </c>
      <c r="BI1412" s="20">
        <f t="shared" si="187"/>
        <v>1.4814814814814815E-7</v>
      </c>
      <c r="BJ1412" s="43">
        <v>91.87275118519139</v>
      </c>
      <c r="BK1412" s="25">
        <f>BP1411+((BO1411-BP1411)/(1+POWER((BI1412)/POWER(10,-BQ1411),BR1411)))</f>
        <v>93.259827644055349</v>
      </c>
      <c r="BL1412" s="25">
        <f t="shared" si="188"/>
        <v>1.3870764588639588</v>
      </c>
      <c r="BM1412" s="24">
        <f t="shared" si="189"/>
        <v>1.9239811027345797</v>
      </c>
      <c r="BN1412" s="19"/>
      <c r="BO1412" s="19"/>
      <c r="BP1412" s="19"/>
      <c r="BQ1412" s="19"/>
      <c r="BR1412" s="19"/>
      <c r="BS1412" s="19"/>
      <c r="BT1412" s="19"/>
      <c r="BU1412" s="23"/>
      <c r="BV1412" s="23"/>
      <c r="BW1412" s="23"/>
      <c r="BX1412" s="23"/>
      <c r="BY1412" s="23"/>
      <c r="BZ1412" s="23"/>
    </row>
    <row r="1413" spans="58:78" ht="15.75" thickBot="1">
      <c r="BF1413" s="19"/>
      <c r="BG1413" s="28" t="s">
        <v>30</v>
      </c>
      <c r="BH1413" s="27">
        <v>9.8765432098765427E-2</v>
      </c>
      <c r="BI1413" s="20">
        <f t="shared" si="187"/>
        <v>9.8765432098765421E-8</v>
      </c>
      <c r="BJ1413" s="43">
        <v>91.480580123672681</v>
      </c>
      <c r="BK1413" s="25">
        <f>BP1411+((BO1411-BP1411)/(1+POWER((BI1413)/POWER(10,-BQ1411),BR1411)))</f>
        <v>91.54856540369147</v>
      </c>
      <c r="BL1413" s="25">
        <f t="shared" si="188"/>
        <v>6.7985280018788785E-2</v>
      </c>
      <c r="BM1413" s="24">
        <f t="shared" si="189"/>
        <v>4.6219982992331213E-3</v>
      </c>
      <c r="BN1413" s="19"/>
      <c r="BO1413" s="35" t="s">
        <v>33</v>
      </c>
      <c r="BP1413" s="34">
        <f>SUM(BM1409:BM1418)</f>
        <v>9.5120024943571231</v>
      </c>
      <c r="BQ1413" s="19"/>
      <c r="BR1413" s="19"/>
      <c r="BS1413" s="19"/>
      <c r="BT1413" s="19"/>
      <c r="BU1413" s="23"/>
      <c r="BV1413" s="23"/>
      <c r="BW1413" s="23"/>
      <c r="BX1413" s="23"/>
      <c r="BY1413" s="23"/>
      <c r="BZ1413" s="23"/>
    </row>
    <row r="1414" spans="58:78">
      <c r="BF1414" s="19"/>
      <c r="BG1414" s="28" t="s">
        <v>30</v>
      </c>
      <c r="BH1414" s="27">
        <v>6.5843621399176946E-2</v>
      </c>
      <c r="BI1414" s="20">
        <f t="shared" si="187"/>
        <v>6.5843621399176948E-8</v>
      </c>
      <c r="BJ1414" s="43">
        <v>84.556729408087733</v>
      </c>
      <c r="BK1414" s="25">
        <f>BP1411+((BO1411-BP1411)/(1+POWER((BI1414)/POWER(10,-BQ1411),BR1411)))</f>
        <v>86.270090515513644</v>
      </c>
      <c r="BL1414" s="25">
        <f t="shared" si="188"/>
        <v>1.7133611074259107</v>
      </c>
      <c r="BM1414" s="24">
        <f t="shared" si="189"/>
        <v>2.9356062844397433</v>
      </c>
      <c r="BN1414" s="19"/>
      <c r="BO1414" s="19"/>
      <c r="BP1414" s="19"/>
      <c r="BQ1414" s="19"/>
      <c r="BR1414" s="33" t="s">
        <v>32</v>
      </c>
      <c r="BS1414" s="19"/>
      <c r="BT1414" s="19"/>
      <c r="BU1414" s="23"/>
      <c r="BV1414" s="23"/>
      <c r="BW1414" s="23"/>
      <c r="BX1414" s="23"/>
      <c r="BY1414" s="23"/>
      <c r="BZ1414" s="23"/>
    </row>
    <row r="1415" spans="58:78" ht="15.75" thickBot="1">
      <c r="BF1415" s="19"/>
      <c r="BG1415" s="28" t="s">
        <v>30</v>
      </c>
      <c r="BH1415" s="27">
        <v>4.38957475994513E-2</v>
      </c>
      <c r="BI1415" s="20">
        <f t="shared" si="187"/>
        <v>4.3895747599451298E-8</v>
      </c>
      <c r="BJ1415" s="43">
        <v>72.929108868756458</v>
      </c>
      <c r="BK1415" s="25">
        <f>BP1411+((BO1411-BP1411)/(1+POWER((BI1415)/POWER(10,-BQ1411),BR1411)))</f>
        <v>72.35860926592035</v>
      </c>
      <c r="BL1415" s="25">
        <f t="shared" si="188"/>
        <v>-0.57049960283610801</v>
      </c>
      <c r="BM1415" s="24">
        <f t="shared" si="189"/>
        <v>0.32546979683615695</v>
      </c>
      <c r="BN1415" s="19"/>
      <c r="BO1415" s="32" t="s">
        <v>31</v>
      </c>
      <c r="BP1415" s="31">
        <f>POWER(10,-BQ1411)*1000000</f>
        <v>2.9242831431611795E-2</v>
      </c>
      <c r="BQ1415" s="25">
        <f>ROUND(BR1415,2)</f>
        <v>0.03</v>
      </c>
      <c r="BR1415" s="30">
        <f>10^((1/BR1411)*(LOG(((BO1411-BP1411)/(50-BP1411)-1),10)-BR1411*LOG((1/(10^(-BQ1411))),10)))*1000000</f>
        <v>3.0525936784987471E-2</v>
      </c>
      <c r="BS1415" s="19"/>
      <c r="BT1415" s="19"/>
      <c r="BU1415" s="23"/>
      <c r="BV1415" s="23"/>
      <c r="BW1415" s="23"/>
      <c r="BX1415" s="23"/>
      <c r="BY1415" s="23"/>
      <c r="BZ1415" s="23"/>
    </row>
    <row r="1416" spans="58:78">
      <c r="BF1416" s="19"/>
      <c r="BG1416" s="28" t="s">
        <v>30</v>
      </c>
      <c r="BH1416" s="27">
        <v>2.9263831732967534E-2</v>
      </c>
      <c r="BI1416" s="20">
        <f t="shared" si="187"/>
        <v>2.9263831732967536E-8</v>
      </c>
      <c r="BJ1416" s="43">
        <v>47.991539059754338</v>
      </c>
      <c r="BK1416" s="25">
        <f>BP1411+((BO1411-BP1411)/(1+POWER((BI1416)/POWER(10,-BQ1411),BR1411)))</f>
        <v>47.056414262579182</v>
      </c>
      <c r="BL1416" s="25">
        <f t="shared" si="188"/>
        <v>-0.93512479717515617</v>
      </c>
      <c r="BM1416" s="24">
        <f t="shared" si="189"/>
        <v>0.874458386291877</v>
      </c>
      <c r="BN1416" s="19"/>
      <c r="BO1416" s="29"/>
      <c r="BP1416" s="25"/>
      <c r="BQ1416" s="19"/>
      <c r="BR1416" s="19"/>
      <c r="BS1416" s="19"/>
      <c r="BT1416" s="19"/>
      <c r="BU1416" s="23"/>
      <c r="BV1416" s="23"/>
      <c r="BW1416" s="23"/>
      <c r="BX1416" s="23"/>
      <c r="BY1416" s="23"/>
      <c r="BZ1416" s="23"/>
    </row>
    <row r="1417" spans="58:78">
      <c r="BF1417" s="19"/>
      <c r="BG1417" s="28" t="s">
        <v>30</v>
      </c>
      <c r="BH1417" s="27">
        <v>1.9509221155311691E-2</v>
      </c>
      <c r="BI1417" s="20">
        <f t="shared" si="187"/>
        <v>1.950922115531169E-8</v>
      </c>
      <c r="BJ1417" s="43">
        <v>20.629998380322167</v>
      </c>
      <c r="BK1417" s="25">
        <f>BP1411+((BO1411-BP1411)/(1+POWER((BI1417)/POWER(10,-BQ1411),BR1411)))</f>
        <v>21.725145894768474</v>
      </c>
      <c r="BL1417" s="25">
        <f t="shared" si="188"/>
        <v>1.0951475144463068</v>
      </c>
      <c r="BM1417" s="24">
        <f t="shared" si="189"/>
        <v>1.1993480783979236</v>
      </c>
      <c r="BN1417" s="19"/>
      <c r="BO1417" s="19"/>
      <c r="BP1417" s="19"/>
      <c r="BQ1417" s="19"/>
      <c r="BR1417" s="19"/>
      <c r="BS1417" s="19"/>
      <c r="BT1417" s="19"/>
      <c r="BU1417" s="23"/>
      <c r="BV1417" s="23"/>
      <c r="BW1417" s="23"/>
      <c r="BX1417" s="23"/>
      <c r="BY1417" s="23"/>
      <c r="BZ1417" s="23"/>
    </row>
    <row r="1418" spans="58:78">
      <c r="BF1418" s="19"/>
      <c r="BG1418" s="28" t="s">
        <v>30</v>
      </c>
      <c r="BH1418" s="27">
        <v>0</v>
      </c>
      <c r="BI1418" s="20">
        <f t="shared" si="187"/>
        <v>0</v>
      </c>
      <c r="BJ1418" s="43">
        <v>0</v>
      </c>
      <c r="BK1418" s="25">
        <f>BP1411+((BO1411-BP1411)/(1+POWER((BI1418)/POWER(10,-BQ1411),BR1411)))</f>
        <v>0</v>
      </c>
      <c r="BL1418" s="25">
        <f t="shared" si="188"/>
        <v>0</v>
      </c>
      <c r="BM1418" s="24">
        <f t="shared" si="189"/>
        <v>0</v>
      </c>
      <c r="BN1418" s="19"/>
      <c r="BO1418" s="19"/>
      <c r="BP1418" s="19"/>
      <c r="BQ1418" s="19"/>
      <c r="BR1418" s="19"/>
      <c r="BS1418" s="19"/>
      <c r="BT1418" s="19"/>
      <c r="BU1418" s="23"/>
      <c r="BV1418" s="23"/>
      <c r="BW1418" s="23"/>
      <c r="BX1418" s="23"/>
      <c r="BY1418" s="23"/>
      <c r="BZ1418" s="23"/>
    </row>
    <row r="1419" spans="58:78">
      <c r="BF1419" s="19"/>
      <c r="BG1419" s="19"/>
      <c r="BH1419" s="19"/>
      <c r="BI1419" s="19"/>
      <c r="BJ1419" s="22"/>
      <c r="BK1419" s="19"/>
      <c r="BL1419" s="19"/>
      <c r="BM1419" s="19"/>
      <c r="BN1419" s="19"/>
      <c r="BO1419" s="19"/>
      <c r="BP1419" s="19"/>
      <c r="BQ1419" s="19"/>
      <c r="BR1419" s="19"/>
      <c r="BS1419" s="19"/>
      <c r="BT1419" s="19"/>
      <c r="BU1419" s="19"/>
      <c r="BV1419" s="19"/>
      <c r="BW1419" s="19"/>
      <c r="BX1419" s="19"/>
      <c r="BY1419" s="19"/>
      <c r="BZ1419" s="19"/>
    </row>
    <row r="1420" spans="58:78">
      <c r="BF1420" s="19"/>
      <c r="BG1420" s="19"/>
      <c r="BH1420" s="19"/>
      <c r="BI1420" s="19"/>
      <c r="BJ1420" s="20"/>
      <c r="BK1420" s="19"/>
      <c r="BL1420" s="19"/>
      <c r="BM1420" s="19"/>
      <c r="BN1420" s="19"/>
      <c r="BO1420" s="19"/>
      <c r="BP1420" s="19"/>
      <c r="BQ1420" s="19"/>
      <c r="BR1420" s="19"/>
      <c r="BS1420" s="19"/>
      <c r="BT1420" s="19"/>
      <c r="BU1420" s="19"/>
      <c r="BV1420" s="19"/>
      <c r="BW1420" s="19"/>
      <c r="BX1420" s="19"/>
      <c r="BY1420" s="19"/>
      <c r="BZ1420" s="19"/>
    </row>
    <row r="1421" spans="58:78">
      <c r="BF1421" s="19"/>
      <c r="BG1421" s="19"/>
      <c r="BH1421" s="19"/>
      <c r="BI1421" s="19"/>
      <c r="BJ1421" s="20"/>
      <c r="BK1421" s="19"/>
      <c r="BL1421" s="19"/>
      <c r="BM1421" s="19"/>
      <c r="BN1421" s="19"/>
      <c r="BO1421" s="19"/>
      <c r="BP1421" s="19"/>
      <c r="BQ1421" s="19"/>
      <c r="BR1421" s="19"/>
      <c r="BS1421" s="19"/>
      <c r="BT1421" s="19"/>
      <c r="BU1421" s="19"/>
      <c r="BV1421" s="19"/>
      <c r="BW1421" s="19"/>
      <c r="BX1421" s="19"/>
      <c r="BY1421" s="19"/>
      <c r="BZ1421" s="19"/>
    </row>
    <row r="1422" spans="58:78">
      <c r="BF1422" s="19"/>
      <c r="BG1422" s="19"/>
      <c r="BH1422" s="19"/>
      <c r="BI1422" s="19"/>
      <c r="BJ1422" s="20"/>
      <c r="BK1422" s="19"/>
      <c r="BL1422" s="19"/>
      <c r="BM1422" s="19"/>
      <c r="BN1422" s="19"/>
      <c r="BO1422" s="19"/>
      <c r="BP1422" s="19"/>
      <c r="BQ1422" s="19"/>
      <c r="BR1422" s="19"/>
      <c r="BS1422" s="19"/>
      <c r="BT1422" s="19"/>
      <c r="BU1422" s="19"/>
      <c r="BV1422" s="19"/>
      <c r="BW1422" s="19"/>
      <c r="BX1422" s="19"/>
      <c r="BY1422" s="19"/>
      <c r="BZ1422" s="19"/>
    </row>
    <row r="1423" spans="58:78">
      <c r="BF1423" s="19"/>
      <c r="BG1423" s="19"/>
      <c r="BH1423" s="19"/>
      <c r="BI1423" s="19"/>
      <c r="BJ1423" s="20"/>
      <c r="BK1423" s="19"/>
      <c r="BL1423" s="19"/>
      <c r="BM1423" s="19"/>
      <c r="BN1423" s="19"/>
      <c r="BO1423" s="19"/>
      <c r="BP1423" s="19"/>
      <c r="BQ1423" s="19"/>
      <c r="BR1423" s="19"/>
      <c r="BS1423" s="19"/>
      <c r="BT1423" s="19"/>
      <c r="BU1423" s="19"/>
      <c r="BV1423" s="19"/>
      <c r="BW1423" s="19"/>
      <c r="BX1423" s="19"/>
      <c r="BY1423" s="19"/>
      <c r="BZ1423" s="19"/>
    </row>
    <row r="1424" spans="58:78">
      <c r="BF1424" s="19"/>
      <c r="BG1424" s="19"/>
      <c r="BH1424" s="19"/>
      <c r="BI1424" s="21"/>
      <c r="BJ1424" s="20"/>
      <c r="BK1424" s="19"/>
      <c r="BL1424" s="19"/>
      <c r="BM1424" s="19"/>
      <c r="BN1424" s="19"/>
      <c r="BO1424" s="19"/>
      <c r="BP1424" s="19"/>
      <c r="BQ1424" s="19"/>
      <c r="BR1424" s="19"/>
      <c r="BS1424" s="19"/>
      <c r="BT1424" s="19"/>
      <c r="BU1424" s="19"/>
      <c r="BV1424" s="19"/>
      <c r="BW1424" s="19"/>
      <c r="BX1424" s="19"/>
      <c r="BY1424" s="19"/>
      <c r="BZ1424" s="19"/>
    </row>
    <row r="1425" spans="58:78">
      <c r="BF1425" s="19"/>
      <c r="BG1425" s="39"/>
      <c r="BH1425" s="39"/>
      <c r="BI1425" s="39"/>
      <c r="BJ1425" s="38" t="s">
        <v>46</v>
      </c>
      <c r="BK1425" s="39"/>
      <c r="BL1425" s="39"/>
      <c r="BM1425" s="39"/>
      <c r="BN1425" s="19"/>
      <c r="BO1425" s="19"/>
      <c r="BP1425" s="19"/>
      <c r="BQ1425" s="19"/>
      <c r="BR1425" s="19"/>
      <c r="BS1425" s="19"/>
      <c r="BT1425" s="19"/>
      <c r="BU1425" s="19"/>
      <c r="BV1425" s="19"/>
      <c r="BW1425" s="19"/>
      <c r="BX1425" s="19"/>
      <c r="BY1425" s="19"/>
      <c r="BZ1425" s="19"/>
    </row>
    <row r="1426" spans="58:78">
      <c r="BF1426" s="40" t="s">
        <v>47</v>
      </c>
      <c r="BG1426" s="39" t="s">
        <v>44</v>
      </c>
      <c r="BH1426" s="38" t="s">
        <v>43</v>
      </c>
      <c r="BI1426" s="38" t="s">
        <v>42</v>
      </c>
      <c r="BJ1426" s="38" t="s">
        <v>41</v>
      </c>
      <c r="BK1426" s="38" t="s">
        <v>40</v>
      </c>
      <c r="BL1426" s="38" t="s">
        <v>39</v>
      </c>
      <c r="BM1426" s="38" t="s">
        <v>38</v>
      </c>
      <c r="BN1426" s="19"/>
      <c r="BO1426" s="19"/>
      <c r="BP1426" s="19"/>
      <c r="BQ1426" s="19"/>
      <c r="BR1426" s="19"/>
      <c r="BS1426" s="19"/>
      <c r="BT1426" s="20"/>
      <c r="BU1426" s="19"/>
      <c r="BV1426" s="19"/>
      <c r="BW1426" s="19"/>
      <c r="BX1426" s="19"/>
      <c r="BY1426" s="19"/>
      <c r="BZ1426" s="19"/>
    </row>
    <row r="1427" spans="58:78">
      <c r="BF1427" s="19"/>
      <c r="BG1427" s="28" t="s">
        <v>30</v>
      </c>
      <c r="BH1427" s="27">
        <v>0.5</v>
      </c>
      <c r="BI1427" s="20">
        <f t="shared" ref="BI1427:BI1436" si="190">+BH1427/1000000</f>
        <v>4.9999999999999998E-7</v>
      </c>
      <c r="BJ1427" s="43">
        <v>95.610316244374388</v>
      </c>
      <c r="BK1427" s="25">
        <f>BP1429+((BO1429-BP1429)/(1+POWER((BI1427)/POWER(10,-BQ1429),BR1429)))</f>
        <v>95.649709262981034</v>
      </c>
      <c r="BL1427" s="25">
        <f t="shared" ref="BL1427:BL1436" si="191">BK1427-BJ1427</f>
        <v>3.9393018606645569E-2</v>
      </c>
      <c r="BM1427" s="24">
        <f t="shared" ref="BM1427:BM1436" si="192">BL1427^2</f>
        <v>1.5518099149435241E-3</v>
      </c>
      <c r="BN1427" s="19"/>
      <c r="BO1427" s="19"/>
      <c r="BP1427" s="19"/>
      <c r="BQ1427" s="19"/>
      <c r="BR1427" s="19"/>
      <c r="BS1427" s="19"/>
      <c r="BT1427" s="19"/>
      <c r="BU1427" s="23"/>
      <c r="BV1427" s="23"/>
      <c r="BW1427" s="23"/>
      <c r="BX1427" s="23"/>
      <c r="BY1427" s="23"/>
      <c r="BZ1427" s="23"/>
    </row>
    <row r="1428" spans="58:78">
      <c r="BF1428" s="19"/>
      <c r="BG1428" s="28" t="s">
        <v>30</v>
      </c>
      <c r="BH1428" s="27">
        <v>0.33333333333333331</v>
      </c>
      <c r="BI1428" s="20">
        <f t="shared" si="190"/>
        <v>3.333333333333333E-7</v>
      </c>
      <c r="BJ1428" s="43">
        <v>95.808939711750483</v>
      </c>
      <c r="BK1428" s="25">
        <f>BP1429+((BO1429-BP1429)/(1+POWER((BI1428)/POWER(10,-BQ1429),BR1429)))</f>
        <v>95.588857206935771</v>
      </c>
      <c r="BL1428" s="25">
        <f t="shared" si="191"/>
        <v>-0.22008250481471237</v>
      </c>
      <c r="BM1428" s="24">
        <f t="shared" si="192"/>
        <v>4.8436308925517889E-2</v>
      </c>
      <c r="BN1428" s="19"/>
      <c r="BO1428" s="20" t="s">
        <v>37</v>
      </c>
      <c r="BP1428" s="20" t="s">
        <v>36</v>
      </c>
      <c r="BQ1428" s="37" t="s">
        <v>35</v>
      </c>
      <c r="BR1428" s="20" t="s">
        <v>34</v>
      </c>
      <c r="BS1428" s="19"/>
      <c r="BT1428" s="19"/>
      <c r="BU1428" s="23"/>
      <c r="BV1428" s="23"/>
      <c r="BW1428" s="23"/>
      <c r="BX1428" s="23"/>
      <c r="BY1428" s="23"/>
      <c r="BZ1428" s="23"/>
    </row>
    <row r="1429" spans="58:78">
      <c r="BF1429" s="19"/>
      <c r="BG1429" s="28" t="s">
        <v>30</v>
      </c>
      <c r="BH1429" s="27">
        <v>0.22222222222222221</v>
      </c>
      <c r="BI1429" s="20">
        <f t="shared" si="190"/>
        <v>2.2222222222222222E-7</v>
      </c>
      <c r="BJ1429" s="43">
        <v>95.705110905714747</v>
      </c>
      <c r="BK1429" s="25">
        <f>BP1429+((BO1429-BP1429)/(1+POWER((BI1429)/POWER(10,-BQ1429),BR1429)))</f>
        <v>95.40749396849165</v>
      </c>
      <c r="BL1429" s="25">
        <f t="shared" si="191"/>
        <v>-0.29761693722309701</v>
      </c>
      <c r="BM1429" s="24">
        <f t="shared" si="192"/>
        <v>8.857584132205687E-2</v>
      </c>
      <c r="BN1429" s="19"/>
      <c r="BO1429" s="19">
        <v>0</v>
      </c>
      <c r="BP1429" s="36">
        <v>95.680348821713366</v>
      </c>
      <c r="BQ1429" s="19">
        <v>7.595446564164698</v>
      </c>
      <c r="BR1429" s="19">
        <v>2.6995955034690242</v>
      </c>
      <c r="BS1429" s="19"/>
      <c r="BT1429" s="19"/>
      <c r="BU1429" s="23"/>
      <c r="BV1429" s="23"/>
      <c r="BW1429" s="23"/>
      <c r="BX1429" s="23"/>
      <c r="BY1429" s="23"/>
      <c r="BZ1429" s="23"/>
    </row>
    <row r="1430" spans="58:78">
      <c r="BF1430" s="19"/>
      <c r="BG1430" s="28" t="s">
        <v>30</v>
      </c>
      <c r="BH1430" s="27">
        <v>0.14814814814814814</v>
      </c>
      <c r="BI1430" s="20">
        <f t="shared" si="190"/>
        <v>1.4814814814814815E-7</v>
      </c>
      <c r="BJ1430" s="43">
        <v>94.333940917041375</v>
      </c>
      <c r="BK1430" s="25">
        <f>BP1429+((BO1429-BP1429)/(1+POWER((BI1430)/POWER(10,-BQ1429),BR1429)))</f>
        <v>94.8696645810642</v>
      </c>
      <c r="BL1430" s="25">
        <f t="shared" si="191"/>
        <v>0.53572366402282512</v>
      </c>
      <c r="BM1430" s="24">
        <f t="shared" si="192"/>
        <v>0.28699984419404079</v>
      </c>
      <c r="BN1430" s="19"/>
      <c r="BO1430" s="19"/>
      <c r="BP1430" s="19"/>
      <c r="BQ1430" s="19"/>
      <c r="BR1430" s="19"/>
      <c r="BS1430" s="19"/>
      <c r="BT1430" s="19"/>
      <c r="BU1430" s="23"/>
      <c r="BV1430" s="23"/>
      <c r="BW1430" s="23"/>
      <c r="BX1430" s="23"/>
      <c r="BY1430" s="23"/>
      <c r="BZ1430" s="23"/>
    </row>
    <row r="1431" spans="58:78" ht="15.75" thickBot="1">
      <c r="BF1431" s="19"/>
      <c r="BG1431" s="28" t="s">
        <v>30</v>
      </c>
      <c r="BH1431" s="27">
        <v>9.8765432098765427E-2</v>
      </c>
      <c r="BI1431" s="20">
        <f t="shared" si="190"/>
        <v>9.8765432098765421E-8</v>
      </c>
      <c r="BJ1431" s="43">
        <v>93.45706988500487</v>
      </c>
      <c r="BK1431" s="25">
        <f>BP1429+((BO1429-BP1429)/(1+POWER((BI1431)/POWER(10,-BQ1429),BR1429)))</f>
        <v>93.298179078288385</v>
      </c>
      <c r="BL1431" s="25">
        <f t="shared" si="191"/>
        <v>-0.15889080671648514</v>
      </c>
      <c r="BM1431" s="24">
        <f t="shared" si="192"/>
        <v>2.5246288459015442E-2</v>
      </c>
      <c r="BN1431" s="19"/>
      <c r="BO1431" s="35" t="s">
        <v>33</v>
      </c>
      <c r="BP1431" s="34">
        <f>SUM(BM1427:BM1436)</f>
        <v>0.70837005017255539</v>
      </c>
      <c r="BQ1431" s="19"/>
      <c r="BR1431" s="19"/>
      <c r="BS1431" s="19"/>
      <c r="BT1431" s="19"/>
      <c r="BU1431" s="23"/>
      <c r="BV1431" s="23"/>
      <c r="BW1431" s="23"/>
      <c r="BX1431" s="23"/>
      <c r="BY1431" s="23"/>
      <c r="BZ1431" s="23"/>
    </row>
    <row r="1432" spans="58:78">
      <c r="BF1432" s="19"/>
      <c r="BG1432" s="28" t="s">
        <v>30</v>
      </c>
      <c r="BH1432" s="27">
        <v>6.5843621399176946E-2</v>
      </c>
      <c r="BI1432" s="20">
        <f t="shared" si="190"/>
        <v>6.5843621399176948E-8</v>
      </c>
      <c r="BJ1432" s="43">
        <v>88.578580801440509</v>
      </c>
      <c r="BK1432" s="25">
        <f>BP1429+((BO1429-BP1429)/(1+POWER((BI1432)/POWER(10,-BQ1429),BR1429)))</f>
        <v>88.89819477692474</v>
      </c>
      <c r="BL1432" s="25">
        <f t="shared" si="191"/>
        <v>0.31961397548423065</v>
      </c>
      <c r="BM1432" s="24">
        <f t="shared" si="192"/>
        <v>0.1021530933248344</v>
      </c>
      <c r="BN1432" s="19"/>
      <c r="BO1432" s="19"/>
      <c r="BP1432" s="19"/>
      <c r="BQ1432" s="19"/>
      <c r="BR1432" s="33" t="s">
        <v>32</v>
      </c>
      <c r="BS1432" s="19"/>
      <c r="BT1432" s="19"/>
      <c r="BU1432" s="23"/>
      <c r="BV1432" s="23"/>
      <c r="BW1432" s="23"/>
      <c r="BX1432" s="23"/>
      <c r="BY1432" s="23"/>
      <c r="BZ1432" s="23"/>
    </row>
    <row r="1433" spans="58:78" ht="15.75" thickBot="1">
      <c r="BF1433" s="19"/>
      <c r="BG1433" s="28" t="s">
        <v>30</v>
      </c>
      <c r="BH1433" s="27">
        <v>4.38957475994513E-2</v>
      </c>
      <c r="BI1433" s="20">
        <f t="shared" si="190"/>
        <v>4.3895747599451298E-8</v>
      </c>
      <c r="BJ1433" s="43">
        <v>78.268880955777973</v>
      </c>
      <c r="BK1433" s="25">
        <f>BP1429+((BO1429-BP1429)/(1+POWER((BI1433)/POWER(10,-BQ1429),BR1429)))</f>
        <v>77.918423627531809</v>
      </c>
      <c r="BL1433" s="25">
        <f t="shared" si="191"/>
        <v>-0.35045732824616493</v>
      </c>
      <c r="BM1433" s="24">
        <f t="shared" si="192"/>
        <v>0.12282033892144019</v>
      </c>
      <c r="BN1433" s="19"/>
      <c r="BO1433" s="32" t="s">
        <v>31</v>
      </c>
      <c r="BP1433" s="31">
        <f>POWER(10,-BQ1429)*1000000</f>
        <v>2.5383612881392473E-2</v>
      </c>
      <c r="BQ1433" s="25">
        <f>ROUND(BR1433,2)</f>
        <v>0.03</v>
      </c>
      <c r="BR1433" s="30">
        <f>10^((1/BR1429)*(LOG(((BO1429-BP1429)/(50-BP1429)-1),10)-BR1429*LOG((1/(10^(-BQ1429))),10)))*1000000</f>
        <v>2.6247573851940303E-2</v>
      </c>
      <c r="BS1433" s="19"/>
      <c r="BT1433" s="19"/>
      <c r="BU1433" s="23"/>
      <c r="BV1433" s="23"/>
      <c r="BW1433" s="23"/>
      <c r="BX1433" s="23"/>
      <c r="BY1433" s="23"/>
      <c r="BZ1433" s="23"/>
    </row>
    <row r="1434" spans="58:78">
      <c r="BF1434" s="19"/>
      <c r="BG1434" s="28" t="s">
        <v>30</v>
      </c>
      <c r="BH1434" s="27">
        <v>2.9263831732967534E-2</v>
      </c>
      <c r="BI1434" s="20">
        <f t="shared" si="190"/>
        <v>2.9263831732967536E-8</v>
      </c>
      <c r="BJ1434" s="43">
        <v>56.739657601611945</v>
      </c>
      <c r="BK1434" s="25">
        <f>BP1429+((BO1429-BP1429)/(1+POWER((BI1434)/POWER(10,-BQ1429),BR1429)))</f>
        <v>56.914570236274784</v>
      </c>
      <c r="BL1434" s="25">
        <f t="shared" si="191"/>
        <v>0.17491263466283868</v>
      </c>
      <c r="BM1434" s="24">
        <f t="shared" si="192"/>
        <v>3.0594429764695678E-2</v>
      </c>
      <c r="BN1434" s="19"/>
      <c r="BO1434" s="29"/>
      <c r="BP1434" s="25"/>
      <c r="BQ1434" s="19"/>
      <c r="BR1434" s="19"/>
      <c r="BS1434" s="19"/>
      <c r="BT1434" s="19"/>
      <c r="BU1434" s="23"/>
      <c r="BV1434" s="23"/>
      <c r="BW1434" s="23"/>
      <c r="BX1434" s="23"/>
      <c r="BY1434" s="23"/>
      <c r="BZ1434" s="23"/>
    </row>
    <row r="1435" spans="58:78">
      <c r="BF1435" s="19"/>
      <c r="BG1435" s="28" t="s">
        <v>30</v>
      </c>
      <c r="BH1435" s="27">
        <v>1.9509221155311691E-2</v>
      </c>
      <c r="BI1435" s="20">
        <f t="shared" si="190"/>
        <v>1.950922115531169E-8</v>
      </c>
      <c r="BJ1435" s="43">
        <v>31.568540416701683</v>
      </c>
      <c r="BK1435" s="25">
        <f>BP1429+((BO1429-BP1429)/(1+POWER((BI1435)/POWER(10,-BQ1429),BR1429)))</f>
        <v>31.523907521366397</v>
      </c>
      <c r="BL1435" s="25">
        <f t="shared" si="191"/>
        <v>-4.4632895335286804E-2</v>
      </c>
      <c r="BM1435" s="24">
        <f t="shared" si="192"/>
        <v>1.9920953460106664E-3</v>
      </c>
      <c r="BN1435" s="19"/>
      <c r="BO1435" s="19"/>
      <c r="BP1435" s="19"/>
      <c r="BQ1435" s="19"/>
      <c r="BR1435" s="19"/>
      <c r="BS1435" s="19"/>
      <c r="BT1435" s="19"/>
      <c r="BU1435" s="23"/>
      <c r="BV1435" s="23"/>
      <c r="BW1435" s="23"/>
      <c r="BX1435" s="23"/>
      <c r="BY1435" s="23"/>
      <c r="BZ1435" s="23"/>
    </row>
    <row r="1436" spans="58:78">
      <c r="BF1436" s="19"/>
      <c r="BG1436" s="28" t="s">
        <v>30</v>
      </c>
      <c r="BH1436" s="27">
        <v>0</v>
      </c>
      <c r="BI1436" s="20">
        <f t="shared" si="190"/>
        <v>0</v>
      </c>
      <c r="BJ1436" s="43">
        <v>0</v>
      </c>
      <c r="BK1436" s="25">
        <f>BP1429+((BO1429-BP1429)/(1+POWER((BI1436)/POWER(10,-BQ1429),BR1429)))</f>
        <v>0</v>
      </c>
      <c r="BL1436" s="25">
        <f t="shared" si="191"/>
        <v>0</v>
      </c>
      <c r="BM1436" s="24">
        <f t="shared" si="192"/>
        <v>0</v>
      </c>
      <c r="BN1436" s="19"/>
      <c r="BO1436" s="19"/>
      <c r="BP1436" s="19"/>
      <c r="BQ1436" s="19"/>
      <c r="BR1436" s="19"/>
      <c r="BS1436" s="19"/>
      <c r="BT1436" s="19"/>
      <c r="BU1436" s="23"/>
      <c r="BV1436" s="23"/>
      <c r="BW1436" s="23"/>
      <c r="BX1436" s="23"/>
      <c r="BY1436" s="23"/>
      <c r="BZ1436" s="23"/>
    </row>
    <row r="1437" spans="58:78">
      <c r="BF1437" s="19"/>
      <c r="BG1437" s="19"/>
      <c r="BH1437" s="19"/>
      <c r="BI1437" s="19"/>
      <c r="BJ1437" s="22"/>
      <c r="BK1437" s="19"/>
      <c r="BL1437" s="19"/>
      <c r="BM1437" s="19"/>
      <c r="BN1437" s="19"/>
      <c r="BO1437" s="19"/>
      <c r="BP1437" s="19"/>
      <c r="BQ1437" s="19"/>
      <c r="BR1437" s="19"/>
      <c r="BS1437" s="19"/>
      <c r="BT1437" s="19"/>
      <c r="BU1437" s="19"/>
      <c r="BV1437" s="19"/>
      <c r="BW1437" s="19"/>
      <c r="BX1437" s="19"/>
      <c r="BY1437" s="19"/>
      <c r="BZ1437" s="19"/>
    </row>
    <row r="1438" spans="58:78">
      <c r="BF1438" s="19"/>
      <c r="BG1438" s="19"/>
      <c r="BH1438" s="19"/>
      <c r="BI1438" s="19"/>
      <c r="BJ1438" s="20"/>
      <c r="BK1438" s="19"/>
      <c r="BL1438" s="19"/>
      <c r="BM1438" s="19"/>
      <c r="BN1438" s="19"/>
      <c r="BO1438" s="19"/>
      <c r="BP1438" s="19"/>
      <c r="BQ1438" s="19"/>
      <c r="BR1438" s="19"/>
      <c r="BS1438" s="19"/>
      <c r="BT1438" s="19"/>
      <c r="BU1438" s="19"/>
      <c r="BV1438" s="19"/>
      <c r="BW1438" s="19"/>
      <c r="BX1438" s="19"/>
      <c r="BY1438" s="19"/>
      <c r="BZ1438" s="19"/>
    </row>
    <row r="1439" spans="58:78">
      <c r="BF1439" s="19"/>
      <c r="BG1439" s="19"/>
      <c r="BH1439" s="19"/>
      <c r="BI1439" s="19"/>
      <c r="BJ1439" s="20"/>
      <c r="BK1439" s="19"/>
      <c r="BL1439" s="19"/>
      <c r="BM1439" s="19"/>
      <c r="BN1439" s="19"/>
      <c r="BO1439" s="19"/>
      <c r="BP1439" s="19"/>
      <c r="BQ1439" s="19"/>
      <c r="BR1439" s="19"/>
      <c r="BS1439" s="19"/>
      <c r="BT1439" s="19"/>
      <c r="BU1439" s="19"/>
      <c r="BV1439" s="19"/>
      <c r="BW1439" s="19"/>
      <c r="BX1439" s="19"/>
      <c r="BY1439" s="19"/>
      <c r="BZ1439" s="19"/>
    </row>
    <row r="1440" spans="58:78">
      <c r="BF1440" s="19"/>
      <c r="BG1440" s="19"/>
      <c r="BH1440" s="19"/>
      <c r="BI1440" s="19"/>
      <c r="BJ1440" s="20"/>
      <c r="BK1440" s="19"/>
      <c r="BL1440" s="19"/>
      <c r="BM1440" s="19"/>
      <c r="BN1440" s="19"/>
      <c r="BO1440" s="19"/>
      <c r="BP1440" s="19"/>
      <c r="BQ1440" s="19"/>
      <c r="BR1440" s="19"/>
      <c r="BS1440" s="19"/>
      <c r="BT1440" s="19"/>
      <c r="BU1440" s="19"/>
      <c r="BV1440" s="19"/>
      <c r="BW1440" s="19"/>
      <c r="BX1440" s="19"/>
      <c r="BY1440" s="19"/>
      <c r="BZ1440" s="19"/>
    </row>
    <row r="1441" spans="58:79">
      <c r="BF1441" s="19"/>
      <c r="BG1441" s="19"/>
      <c r="BH1441" s="19"/>
      <c r="BI1441" s="19"/>
      <c r="BJ1441" s="20"/>
      <c r="BK1441" s="19"/>
      <c r="BL1441" s="19"/>
      <c r="BM1441" s="19"/>
      <c r="BN1441" s="19"/>
      <c r="BO1441" s="19"/>
      <c r="BP1441" s="19"/>
      <c r="BQ1441" s="19"/>
      <c r="BR1441" s="19"/>
      <c r="BS1441" s="19"/>
      <c r="BT1441" s="19"/>
      <c r="BU1441" s="19"/>
      <c r="BV1441" s="19"/>
      <c r="BW1441" s="19"/>
      <c r="BX1441" s="19"/>
      <c r="BY1441" s="19"/>
      <c r="BZ1441" s="19"/>
    </row>
    <row r="1442" spans="58:79">
      <c r="BF1442" s="19"/>
      <c r="BG1442" s="19"/>
      <c r="BH1442" s="19"/>
      <c r="BI1442" s="19"/>
      <c r="BJ1442" s="20"/>
      <c r="BK1442" s="19"/>
      <c r="BL1442" s="19"/>
      <c r="BM1442" s="19"/>
      <c r="BN1442" s="19"/>
      <c r="BO1442" s="19"/>
      <c r="BP1442" s="19"/>
      <c r="BQ1442" s="19"/>
      <c r="BR1442" s="19"/>
      <c r="BS1442" s="19"/>
      <c r="BT1442" s="19"/>
      <c r="BU1442" s="19"/>
      <c r="BV1442" s="19"/>
      <c r="BW1442" s="19"/>
      <c r="BX1442" s="19"/>
      <c r="BY1442" s="19"/>
      <c r="BZ1442" s="19"/>
    </row>
    <row r="1443" spans="58:79">
      <c r="BF1443" s="19"/>
      <c r="BG1443" s="19"/>
      <c r="BH1443" s="19"/>
      <c r="BI1443" s="19"/>
      <c r="BJ1443" s="20"/>
      <c r="BK1443" s="19"/>
      <c r="BL1443" s="19"/>
      <c r="BM1443" s="19"/>
      <c r="BN1443" s="19"/>
      <c r="BO1443" s="19"/>
      <c r="BP1443" s="19"/>
      <c r="BQ1443" s="19"/>
      <c r="BR1443" s="19"/>
      <c r="BS1443" s="19"/>
      <c r="BT1443" s="19"/>
      <c r="BU1443" s="19"/>
      <c r="BV1443" s="19"/>
      <c r="BW1443" s="19"/>
      <c r="BX1443" s="19"/>
      <c r="BY1443" s="19"/>
      <c r="BZ1443" s="19"/>
    </row>
    <row r="1445" spans="58:79">
      <c r="BF1445" s="42" t="s">
        <v>52</v>
      </c>
      <c r="BG1445" s="41"/>
      <c r="BH1445" s="19"/>
      <c r="BI1445" s="19"/>
      <c r="BJ1445" s="20"/>
      <c r="BK1445" s="19"/>
      <c r="BL1445" s="19"/>
      <c r="BM1445" s="19"/>
      <c r="BN1445" s="19"/>
      <c r="BO1445" s="19"/>
      <c r="BP1445" s="19"/>
      <c r="BQ1445" s="19"/>
      <c r="BR1445" s="19"/>
      <c r="BS1445" s="19"/>
      <c r="BT1445" s="19"/>
      <c r="BU1445" s="19"/>
      <c r="BV1445" s="19"/>
      <c r="BW1445" s="19"/>
      <c r="BX1445" s="19"/>
      <c r="BY1445" s="19"/>
      <c r="BZ1445" s="19"/>
      <c r="CA1445" s="19"/>
    </row>
    <row r="1446" spans="58:79">
      <c r="BF1446" s="19">
        <v>1.0646413588305983E-4</v>
      </c>
      <c r="BG1446" s="36">
        <v>97.920982594474552</v>
      </c>
      <c r="BH1446" s="19">
        <v>7.2843971678251789</v>
      </c>
      <c r="BI1446" s="19">
        <v>2.3250097329166026</v>
      </c>
      <c r="BJ1446" s="20"/>
      <c r="BK1446" s="19"/>
      <c r="BL1446" s="19"/>
      <c r="BM1446" s="19"/>
      <c r="BN1446" s="19"/>
      <c r="BO1446" s="19"/>
      <c r="BP1446" s="19"/>
      <c r="BQ1446" s="19"/>
      <c r="BR1446" s="19"/>
      <c r="BS1446" s="19"/>
      <c r="BT1446" s="19"/>
      <c r="BU1446" s="19"/>
      <c r="BV1446" s="19"/>
      <c r="BW1446" s="19"/>
      <c r="BX1446" s="19"/>
      <c r="BY1446" s="19"/>
      <c r="BZ1446" s="19"/>
      <c r="CA1446" s="19"/>
    </row>
    <row r="1447" spans="58:79">
      <c r="BF1447" s="19"/>
      <c r="BG1447" s="19"/>
      <c r="BH1447" s="19"/>
      <c r="BI1447" s="19"/>
      <c r="BJ1447" s="20"/>
      <c r="BK1447" s="19"/>
      <c r="BL1447" s="19"/>
      <c r="BM1447" s="19"/>
      <c r="BN1447" s="19"/>
      <c r="BO1447" s="19"/>
      <c r="BP1447" s="36" t="s">
        <v>51</v>
      </c>
      <c r="BQ1447" s="19"/>
      <c r="BR1447" s="19"/>
      <c r="BS1447" s="19"/>
      <c r="BT1447" s="19"/>
      <c r="BU1447" s="19"/>
      <c r="BV1447" s="19"/>
      <c r="BW1447" s="19"/>
      <c r="BX1447" s="19"/>
      <c r="BY1447" s="19"/>
      <c r="BZ1447" s="19"/>
      <c r="CA1447" s="19"/>
    </row>
    <row r="1448" spans="58:79">
      <c r="BF1448" s="19"/>
      <c r="BG1448" s="19"/>
      <c r="BH1448" s="19"/>
      <c r="BI1448" s="19"/>
      <c r="BJ1448" s="20"/>
      <c r="BK1448" s="19"/>
      <c r="BL1448" s="19"/>
      <c r="BM1448" s="19"/>
      <c r="BN1448" s="19"/>
      <c r="BO1448" s="19"/>
      <c r="BP1448" s="19"/>
      <c r="BQ1448" s="19"/>
      <c r="BR1448" s="19"/>
      <c r="BS1448" s="19"/>
      <c r="BT1448" s="19"/>
      <c r="BU1448" s="19"/>
      <c r="BV1448" s="19"/>
      <c r="BW1448" s="19"/>
      <c r="BX1448" s="19"/>
      <c r="BY1448" s="19"/>
      <c r="BZ1448" s="19"/>
      <c r="CA1448" s="19"/>
    </row>
    <row r="1449" spans="58:79">
      <c r="BF1449" s="19"/>
      <c r="BG1449" s="19"/>
      <c r="BH1449" s="19"/>
      <c r="BI1449" s="21"/>
      <c r="BJ1449" s="20"/>
      <c r="BK1449" s="19"/>
      <c r="BL1449" s="19"/>
      <c r="BM1449" s="19"/>
      <c r="BN1449" s="19"/>
      <c r="BO1449" s="19"/>
      <c r="BP1449" s="19"/>
      <c r="BQ1449" s="19"/>
      <c r="BR1449" s="19"/>
      <c r="BS1449" s="19"/>
      <c r="BT1449" s="19"/>
      <c r="BU1449" s="19"/>
      <c r="BV1449" s="19"/>
      <c r="BW1449" s="19"/>
      <c r="BX1449" s="19"/>
      <c r="BY1449" s="19"/>
      <c r="BZ1449" s="19"/>
      <c r="CA1449" s="19"/>
    </row>
    <row r="1450" spans="58:79">
      <c r="BF1450" s="19"/>
      <c r="BG1450" s="39"/>
      <c r="BH1450" s="38" t="s">
        <v>43</v>
      </c>
      <c r="BI1450" s="19"/>
      <c r="BJ1450" s="38" t="s">
        <v>46</v>
      </c>
      <c r="BK1450" s="39"/>
      <c r="BL1450" s="39"/>
      <c r="BM1450" s="39"/>
      <c r="BN1450" s="19"/>
      <c r="BO1450" s="19"/>
      <c r="BP1450" s="19"/>
      <c r="BQ1450" s="19"/>
      <c r="BR1450" s="19"/>
      <c r="BS1450" s="19"/>
      <c r="BT1450" s="19"/>
      <c r="BU1450" s="19"/>
      <c r="BV1450" s="19"/>
      <c r="BW1450" s="19"/>
      <c r="BX1450" s="19"/>
      <c r="BY1450" s="19"/>
      <c r="BZ1450" s="19"/>
      <c r="CA1450" s="19"/>
    </row>
    <row r="1451" spans="58:79">
      <c r="BF1451" s="40" t="s">
        <v>50</v>
      </c>
      <c r="BG1451" s="39" t="s">
        <v>44</v>
      </c>
      <c r="BH1451" s="19"/>
      <c r="BI1451" s="38" t="s">
        <v>42</v>
      </c>
      <c r="BJ1451" s="38" t="s">
        <v>41</v>
      </c>
      <c r="BK1451" s="38" t="s">
        <v>40</v>
      </c>
      <c r="BL1451" s="38" t="s">
        <v>39</v>
      </c>
      <c r="BM1451" s="38" t="s">
        <v>38</v>
      </c>
      <c r="BN1451" s="19"/>
      <c r="BO1451" s="19"/>
      <c r="BP1451" s="19"/>
      <c r="BQ1451" s="19"/>
      <c r="BR1451" s="19"/>
      <c r="BS1451" s="19"/>
      <c r="BT1451" s="20"/>
      <c r="BU1451" s="19"/>
      <c r="BV1451" s="19"/>
      <c r="BW1451" s="19"/>
      <c r="BX1451" s="19"/>
      <c r="BY1451" s="19"/>
      <c r="BZ1451" s="19"/>
      <c r="CA1451" s="19"/>
    </row>
    <row r="1452" spans="58:79">
      <c r="BF1452" s="19"/>
      <c r="BG1452" s="28" t="s">
        <v>30</v>
      </c>
      <c r="BH1452" s="27">
        <v>0.5</v>
      </c>
      <c r="BI1452" s="20">
        <f t="shared" ref="BI1452:BI1461" si="193">+BH1452/1000000</f>
        <v>4.9999999999999998E-7</v>
      </c>
      <c r="BJ1452" s="26">
        <v>96.49068752165708</v>
      </c>
      <c r="BK1452" s="25">
        <f>BP1454+((BO1454-BP1454)/(1+POWER((BI1452)/POWER(10,-BQ1454),BR1454)))</f>
        <v>96.199292396119219</v>
      </c>
      <c r="BL1452" s="25">
        <f t="shared" ref="BL1452:BL1461" si="194">BK1452-BJ1452</f>
        <v>-0.29139512553786062</v>
      </c>
      <c r="BM1452" s="24">
        <f t="shared" ref="BM1452:BM1461" si="195">BL1452^2</f>
        <v>8.4911119187225548E-2</v>
      </c>
      <c r="BN1452" s="19"/>
      <c r="BO1452" s="19"/>
      <c r="BP1452" s="19"/>
      <c r="BQ1452" s="19"/>
      <c r="BR1452" s="19"/>
      <c r="BS1452" s="19"/>
      <c r="BT1452" s="19"/>
      <c r="BU1452" s="23"/>
      <c r="BV1452" s="23"/>
      <c r="BW1452" s="23"/>
      <c r="BX1452" s="23"/>
      <c r="BY1452" s="23"/>
      <c r="BZ1452" s="23"/>
      <c r="CA1452" s="23"/>
    </row>
    <row r="1453" spans="58:79">
      <c r="BF1453" s="19"/>
      <c r="BG1453" s="28" t="s">
        <v>30</v>
      </c>
      <c r="BH1453" s="27">
        <v>0.33333333333333331</v>
      </c>
      <c r="BI1453" s="20">
        <f t="shared" si="193"/>
        <v>3.333333333333333E-7</v>
      </c>
      <c r="BJ1453" s="26">
        <v>96.544895886759335</v>
      </c>
      <c r="BK1453" s="25">
        <f>BP1454+((BO1454-BP1454)/(1+POWER((BI1453)/POWER(10,-BQ1454),BR1454)))</f>
        <v>96.124294690783017</v>
      </c>
      <c r="BL1453" s="25">
        <f t="shared" si="194"/>
        <v>-0.4206011959763174</v>
      </c>
      <c r="BM1453" s="24">
        <f t="shared" si="195"/>
        <v>0.17690536605670856</v>
      </c>
      <c r="BN1453" s="19"/>
      <c r="BO1453" s="20" t="s">
        <v>37</v>
      </c>
      <c r="BP1453" s="20" t="s">
        <v>36</v>
      </c>
      <c r="BQ1453" s="37" t="s">
        <v>35</v>
      </c>
      <c r="BR1453" s="20" t="s">
        <v>34</v>
      </c>
      <c r="BS1453" s="19"/>
      <c r="BT1453" s="19"/>
      <c r="BU1453" s="23"/>
      <c r="BV1453" s="23"/>
      <c r="BW1453" s="23"/>
      <c r="BX1453" s="23"/>
      <c r="BY1453" s="23"/>
      <c r="BZ1453" s="23"/>
      <c r="CA1453" s="23"/>
    </row>
    <row r="1454" spans="58:79">
      <c r="BF1454" s="19"/>
      <c r="BG1454" s="28" t="s">
        <v>30</v>
      </c>
      <c r="BH1454" s="27">
        <v>0.22222222222222221</v>
      </c>
      <c r="BI1454" s="20">
        <f t="shared" si="193"/>
        <v>2.2222222222222222E-7</v>
      </c>
      <c r="BJ1454" s="26">
        <v>95.896581276099482</v>
      </c>
      <c r="BK1454" s="25">
        <f>BP1454+((BO1454-BP1454)/(1+POWER((BI1454)/POWER(10,-BQ1454),BR1454)))</f>
        <v>95.958538037935384</v>
      </c>
      <c r="BL1454" s="25">
        <f t="shared" si="194"/>
        <v>6.1956761835901375E-2</v>
      </c>
      <c r="BM1454" s="24">
        <f t="shared" si="195"/>
        <v>3.8386403371906052E-3</v>
      </c>
      <c r="BN1454" s="19"/>
      <c r="BO1454" s="19">
        <v>0</v>
      </c>
      <c r="BP1454" s="36">
        <v>96.261071066108926</v>
      </c>
      <c r="BQ1454" s="19">
        <v>7.9280160874757213</v>
      </c>
      <c r="BR1454" s="19">
        <v>1.9621146974261454</v>
      </c>
      <c r="BS1454" s="19"/>
      <c r="BT1454" s="19"/>
      <c r="BU1454" s="23"/>
      <c r="BV1454" s="23"/>
      <c r="BW1454" s="23"/>
      <c r="BX1454" s="23"/>
      <c r="BY1454" s="23"/>
      <c r="BZ1454" s="23"/>
      <c r="CA1454" s="23"/>
    </row>
    <row r="1455" spans="58:79">
      <c r="BF1455" s="19"/>
      <c r="BG1455" s="28" t="s">
        <v>30</v>
      </c>
      <c r="BH1455" s="27">
        <v>0.14814814814814814</v>
      </c>
      <c r="BI1455" s="20">
        <f t="shared" si="193"/>
        <v>1.4814814814814815E-7</v>
      </c>
      <c r="BJ1455" s="26">
        <v>94.534737105020554</v>
      </c>
      <c r="BK1455" s="25">
        <f>BP1454+((BO1454-BP1454)/(1+POWER((BI1455)/POWER(10,-BQ1454),BR1454)))</f>
        <v>95.593299578733763</v>
      </c>
      <c r="BL1455" s="25">
        <f t="shared" si="194"/>
        <v>1.0585624737132093</v>
      </c>
      <c r="BM1455" s="24">
        <f t="shared" si="195"/>
        <v>1.1205545107538291</v>
      </c>
      <c r="BN1455" s="19"/>
      <c r="BO1455" s="19"/>
      <c r="BP1455" s="19"/>
      <c r="BQ1455" s="19"/>
      <c r="BR1455" s="19"/>
      <c r="BS1455" s="19"/>
      <c r="BT1455" s="19"/>
      <c r="BU1455" s="23"/>
      <c r="BV1455" s="23"/>
      <c r="BW1455" s="23"/>
      <c r="BX1455" s="23"/>
      <c r="BY1455" s="23"/>
      <c r="BZ1455" s="23"/>
      <c r="CA1455" s="23"/>
    </row>
    <row r="1456" spans="58:79" ht="15.75" thickBot="1">
      <c r="BF1456" s="19"/>
      <c r="BG1456" s="28" t="s">
        <v>30</v>
      </c>
      <c r="BH1456" s="27">
        <v>9.8765432098765427E-2</v>
      </c>
      <c r="BI1456" s="20">
        <f t="shared" si="193"/>
        <v>9.8765432098765421E-8</v>
      </c>
      <c r="BJ1456" s="26">
        <v>95.336877472687718</v>
      </c>
      <c r="BK1456" s="25">
        <f>BP1454+((BO1454-BP1454)/(1+POWER((BI1456)/POWER(10,-BQ1454),BR1454)))</f>
        <v>94.793862392564705</v>
      </c>
      <c r="BL1456" s="25">
        <f t="shared" si="194"/>
        <v>-0.54301508012301269</v>
      </c>
      <c r="BM1456" s="24">
        <f t="shared" si="195"/>
        <v>0.29486537724100187</v>
      </c>
      <c r="BN1456" s="19"/>
      <c r="BO1456" s="35" t="s">
        <v>33</v>
      </c>
      <c r="BP1456" s="34">
        <f>SUM(BM1452:BM1461)</f>
        <v>1.7893661596029764</v>
      </c>
      <c r="BQ1456" s="19"/>
      <c r="BR1456" s="19"/>
      <c r="BS1456" s="19"/>
      <c r="BT1456" s="19"/>
      <c r="BU1456" s="23"/>
      <c r="BV1456" s="23"/>
      <c r="BW1456" s="23"/>
      <c r="BX1456" s="23"/>
      <c r="BY1456" s="23"/>
      <c r="BZ1456" s="23"/>
      <c r="CA1456" s="23"/>
    </row>
    <row r="1457" spans="58:79">
      <c r="BF1457" s="19"/>
      <c r="BG1457" s="28" t="s">
        <v>30</v>
      </c>
      <c r="BH1457" s="27">
        <v>6.5843621399176946E-2</v>
      </c>
      <c r="BI1457" s="20">
        <f t="shared" si="193"/>
        <v>6.5843621399176948E-8</v>
      </c>
      <c r="BJ1457" s="26">
        <v>92.782582921584407</v>
      </c>
      <c r="BK1457" s="25">
        <f>BP1454+((BO1454-BP1454)/(1+POWER((BI1457)/POWER(10,-BQ1454),BR1454)))</f>
        <v>93.069316853349676</v>
      </c>
      <c r="BL1457" s="25">
        <f t="shared" si="194"/>
        <v>0.28673393176526929</v>
      </c>
      <c r="BM1457" s="24">
        <f t="shared" si="195"/>
        <v>8.2216347625570105E-2</v>
      </c>
      <c r="BN1457" s="19"/>
      <c r="BO1457" s="19"/>
      <c r="BP1457" s="19"/>
      <c r="BQ1457" s="19"/>
      <c r="BR1457" s="33" t="s">
        <v>32</v>
      </c>
      <c r="BS1457" s="19"/>
      <c r="BT1457" s="19"/>
      <c r="BU1457" s="23"/>
      <c r="BV1457" s="23"/>
      <c r="BW1457" s="23"/>
      <c r="BX1457" s="23"/>
      <c r="BY1457" s="23"/>
      <c r="BZ1457" s="23"/>
      <c r="CA1457" s="23"/>
    </row>
    <row r="1458" spans="58:79" ht="15.75" thickBot="1">
      <c r="BF1458" s="19"/>
      <c r="BG1458" s="28" t="s">
        <v>30</v>
      </c>
      <c r="BH1458" s="27">
        <v>4.38957475994513E-2</v>
      </c>
      <c r="BI1458" s="20">
        <f t="shared" si="193"/>
        <v>4.3895747599451298E-8</v>
      </c>
      <c r="BJ1458" s="26">
        <v>89.569702447439965</v>
      </c>
      <c r="BK1458" s="25">
        <f>BP1454+((BO1454-BP1454)/(1+POWER((BI1458)/POWER(10,-BQ1454),BR1454)))</f>
        <v>89.463117562335327</v>
      </c>
      <c r="BL1458" s="25">
        <f t="shared" si="194"/>
        <v>-0.10658488510463826</v>
      </c>
      <c r="BM1458" s="24">
        <f t="shared" si="195"/>
        <v>1.1360337732768939E-2</v>
      </c>
      <c r="BN1458" s="19"/>
      <c r="BO1458" s="32" t="s">
        <v>31</v>
      </c>
      <c r="BP1458" s="31">
        <f>POWER(10,-BQ1454)*1000000</f>
        <v>1.1802769141017798E-2</v>
      </c>
      <c r="BQ1458" s="25">
        <f>ROUND(BR1458,2)</f>
        <v>0.01</v>
      </c>
      <c r="BR1458" s="30">
        <f>10^((1/BR1454)*(LOG(((BO1454-BP1454)/(50-BP1454)-1),10)-BR1454*LOG((1/(10^(-BQ1454))),10)))*1000000</f>
        <v>1.2279677013338751E-2</v>
      </c>
      <c r="BS1458" s="19"/>
      <c r="BT1458" s="19"/>
      <c r="BU1458" s="23"/>
      <c r="BV1458" s="23"/>
      <c r="BW1458" s="23"/>
      <c r="BX1458" s="23"/>
      <c r="BY1458" s="23"/>
      <c r="BZ1458" s="23"/>
      <c r="CA1458" s="23"/>
    </row>
    <row r="1459" spans="58:79">
      <c r="BF1459" s="19"/>
      <c r="BG1459" s="28" t="s">
        <v>30</v>
      </c>
      <c r="BH1459" s="27">
        <v>2.9263831732967534E-2</v>
      </c>
      <c r="BI1459" s="20">
        <f t="shared" si="193"/>
        <v>2.9263831732967536E-8</v>
      </c>
      <c r="BJ1459" s="26">
        <v>82.494429985834998</v>
      </c>
      <c r="BK1459" s="25">
        <f>BP1454+((BO1454-BP1454)/(1+POWER((BI1459)/POWER(10,-BQ1454),BR1454)))</f>
        <v>82.389728946713447</v>
      </c>
      <c r="BL1459" s="25">
        <f t="shared" si="194"/>
        <v>-0.10470103912155082</v>
      </c>
      <c r="BM1459" s="24">
        <f t="shared" si="195"/>
        <v>1.0962307593132516E-2</v>
      </c>
      <c r="BN1459" s="19"/>
      <c r="BO1459" s="29"/>
      <c r="BP1459" s="25"/>
      <c r="BQ1459" s="19"/>
      <c r="BR1459" s="19"/>
      <c r="BS1459" s="19"/>
      <c r="BT1459" s="19"/>
      <c r="BU1459" s="23"/>
      <c r="BV1459" s="23"/>
      <c r="BW1459" s="23"/>
      <c r="BX1459" s="23"/>
      <c r="BY1459" s="23"/>
      <c r="BZ1459" s="23"/>
      <c r="CA1459" s="23"/>
    </row>
    <row r="1460" spans="58:79">
      <c r="BF1460" s="19"/>
      <c r="BG1460" s="28" t="s">
        <v>30</v>
      </c>
      <c r="BH1460" s="27">
        <v>1.9509221155311691E-2</v>
      </c>
      <c r="BI1460" s="20">
        <f t="shared" si="193"/>
        <v>1.950922115531169E-8</v>
      </c>
      <c r="BJ1460" s="26">
        <v>70.046677607445631</v>
      </c>
      <c r="BK1460" s="25">
        <f>BP1454+((BO1454-BP1454)/(1+POWER((BI1460)/POWER(10,-BQ1454),BR1454)))</f>
        <v>70.107932428280805</v>
      </c>
      <c r="BL1460" s="25">
        <f t="shared" si="194"/>
        <v>6.1254820835173973E-2</v>
      </c>
      <c r="BM1460" s="24">
        <f t="shared" si="195"/>
        <v>3.7521530755492633E-3</v>
      </c>
      <c r="BN1460" s="19"/>
      <c r="BO1460" s="19"/>
      <c r="BP1460" s="19"/>
      <c r="BQ1460" s="19"/>
      <c r="BR1460" s="19"/>
      <c r="BS1460" s="19"/>
      <c r="BT1460" s="19"/>
      <c r="BU1460" s="23"/>
      <c r="BV1460" s="23"/>
      <c r="BW1460" s="23"/>
      <c r="BX1460" s="23"/>
      <c r="BY1460" s="23"/>
      <c r="BZ1460" s="23"/>
      <c r="CA1460" s="23"/>
    </row>
    <row r="1461" spans="58:79">
      <c r="BF1461" s="19"/>
      <c r="BG1461" s="28" t="s">
        <v>30</v>
      </c>
      <c r="BH1461" s="27">
        <v>0</v>
      </c>
      <c r="BI1461" s="20">
        <f t="shared" si="193"/>
        <v>0</v>
      </c>
      <c r="BJ1461" s="26">
        <v>0</v>
      </c>
      <c r="BK1461" s="25">
        <f>BP1454+((BO1454-BP1454)/(1+POWER((BI1461)/POWER(10,-BQ1454),BR1454)))</f>
        <v>0</v>
      </c>
      <c r="BL1461" s="25">
        <f t="shared" si="194"/>
        <v>0</v>
      </c>
      <c r="BM1461" s="24">
        <f t="shared" si="195"/>
        <v>0</v>
      </c>
      <c r="BN1461" s="19"/>
      <c r="BO1461" s="19"/>
      <c r="BP1461" s="19"/>
      <c r="BQ1461" s="19"/>
      <c r="BR1461" s="19"/>
      <c r="BS1461" s="19"/>
      <c r="BT1461" s="19"/>
      <c r="BU1461" s="23"/>
      <c r="BV1461" s="23"/>
      <c r="BW1461" s="23"/>
      <c r="BX1461" s="23"/>
      <c r="BY1461" s="23"/>
      <c r="BZ1461" s="23"/>
      <c r="CA1461" s="23"/>
    </row>
    <row r="1462" spans="58:79">
      <c r="BF1462" s="19"/>
      <c r="BG1462" s="19"/>
      <c r="BH1462" s="19"/>
      <c r="BI1462" s="19"/>
      <c r="BJ1462" s="22"/>
      <c r="BK1462" s="19"/>
      <c r="BL1462" s="19"/>
      <c r="BM1462" s="19"/>
      <c r="BN1462" s="19"/>
      <c r="BO1462" s="19"/>
      <c r="BP1462" s="19"/>
      <c r="BQ1462" s="19"/>
      <c r="BR1462" s="19"/>
      <c r="BS1462" s="19"/>
      <c r="BT1462" s="19"/>
      <c r="BU1462" s="19"/>
      <c r="BV1462" s="19"/>
      <c r="BW1462" s="19"/>
      <c r="BX1462" s="19"/>
      <c r="BY1462" s="19"/>
      <c r="BZ1462" s="19"/>
      <c r="CA1462" s="19"/>
    </row>
    <row r="1463" spans="58:79">
      <c r="BF1463" s="19"/>
      <c r="BG1463" s="19"/>
      <c r="BH1463" s="19"/>
      <c r="BI1463" s="19"/>
      <c r="BJ1463" s="20"/>
      <c r="BK1463" s="19"/>
      <c r="BL1463" s="19"/>
      <c r="BM1463" s="19"/>
      <c r="BN1463" s="19"/>
      <c r="BO1463" s="19"/>
      <c r="BP1463" s="19"/>
      <c r="BQ1463" s="19"/>
      <c r="BR1463" s="19"/>
      <c r="BS1463" s="19"/>
      <c r="BT1463" s="19"/>
      <c r="BU1463" s="19"/>
      <c r="BV1463" s="19"/>
      <c r="BW1463" s="19"/>
      <c r="BX1463" s="19"/>
      <c r="BY1463" s="19"/>
      <c r="BZ1463" s="19"/>
      <c r="CA1463" s="19"/>
    </row>
    <row r="1464" spans="58:79">
      <c r="BF1464" s="19"/>
      <c r="BG1464" s="19"/>
      <c r="BH1464" s="19"/>
      <c r="BI1464" s="19"/>
      <c r="BJ1464" s="20"/>
      <c r="BK1464" s="19"/>
      <c r="BL1464" s="19"/>
      <c r="BM1464" s="19"/>
      <c r="BN1464" s="19"/>
      <c r="BO1464" s="19"/>
      <c r="BP1464" s="19"/>
      <c r="BQ1464" s="19"/>
      <c r="BR1464" s="19"/>
      <c r="BS1464" s="19"/>
      <c r="BT1464" s="19"/>
      <c r="BU1464" s="19"/>
      <c r="BV1464" s="19"/>
      <c r="BW1464" s="19"/>
      <c r="BX1464" s="19"/>
      <c r="BY1464" s="19"/>
      <c r="BZ1464" s="19"/>
      <c r="CA1464" s="19"/>
    </row>
    <row r="1465" spans="58:79">
      <c r="BF1465" s="19"/>
      <c r="BG1465" s="19"/>
      <c r="BH1465" s="19"/>
      <c r="BI1465" s="21"/>
      <c r="BJ1465" s="20"/>
      <c r="BK1465" s="19"/>
      <c r="BL1465" s="19"/>
      <c r="BM1465" s="19"/>
      <c r="BN1465" s="19"/>
      <c r="BO1465" s="19"/>
      <c r="BP1465" s="19"/>
      <c r="BQ1465" s="19"/>
      <c r="BR1465" s="19"/>
      <c r="BS1465" s="19"/>
      <c r="BT1465" s="19"/>
      <c r="BU1465" s="19"/>
      <c r="BV1465" s="19"/>
      <c r="BW1465" s="19"/>
      <c r="BX1465" s="19"/>
      <c r="BY1465" s="19"/>
      <c r="BZ1465" s="19"/>
      <c r="CA1465" s="19"/>
    </row>
    <row r="1466" spans="58:79">
      <c r="BF1466" s="19"/>
      <c r="BG1466" s="39"/>
      <c r="BH1466" s="39"/>
      <c r="BI1466" s="39"/>
      <c r="BJ1466" s="38" t="s">
        <v>46</v>
      </c>
      <c r="BK1466" s="39"/>
      <c r="BL1466" s="39"/>
      <c r="BM1466" s="39"/>
      <c r="BN1466" s="19"/>
      <c r="BO1466" s="19"/>
      <c r="BP1466" s="19"/>
      <c r="BQ1466" s="19"/>
      <c r="BR1466" s="19"/>
      <c r="BS1466" s="19"/>
      <c r="BT1466" s="19"/>
      <c r="BU1466" s="19"/>
      <c r="BV1466" s="19"/>
      <c r="BW1466" s="19"/>
      <c r="BX1466" s="19"/>
      <c r="BY1466" s="19"/>
      <c r="BZ1466" s="19"/>
      <c r="CA1466" s="19"/>
    </row>
    <row r="1467" spans="58:79">
      <c r="BF1467" s="40" t="s">
        <v>49</v>
      </c>
      <c r="BG1467" s="39" t="s">
        <v>44</v>
      </c>
      <c r="BH1467" s="38" t="s">
        <v>43</v>
      </c>
      <c r="BI1467" s="38" t="s">
        <v>42</v>
      </c>
      <c r="BJ1467" s="38" t="s">
        <v>41</v>
      </c>
      <c r="BK1467" s="38" t="s">
        <v>40</v>
      </c>
      <c r="BL1467" s="38" t="s">
        <v>39</v>
      </c>
      <c r="BM1467" s="38" t="s">
        <v>38</v>
      </c>
      <c r="BN1467" s="19"/>
      <c r="BO1467" s="19"/>
      <c r="BP1467" s="19"/>
      <c r="BQ1467" s="19"/>
      <c r="BR1467" s="19"/>
      <c r="BS1467" s="19"/>
      <c r="BT1467" s="20"/>
      <c r="BU1467" s="19"/>
      <c r="BV1467" s="19"/>
      <c r="BW1467" s="19"/>
      <c r="BX1467" s="19"/>
      <c r="BY1467" s="19"/>
      <c r="BZ1467" s="19"/>
      <c r="CA1467" s="19"/>
    </row>
    <row r="1468" spans="58:79">
      <c r="BF1468" s="19"/>
      <c r="BG1468" s="28" t="s">
        <v>30</v>
      </c>
      <c r="BH1468" s="27">
        <v>0.5</v>
      </c>
      <c r="BI1468" s="20">
        <f t="shared" ref="BI1468:BI1477" si="196">+BH1468/1000000</f>
        <v>4.9999999999999998E-7</v>
      </c>
      <c r="BJ1468" s="26">
        <v>93.272029675005669</v>
      </c>
      <c r="BK1468" s="25">
        <f>BP1470+((BO1470-BP1470)/(1+POWER((BI1468)/POWER(10,-BQ1470),BR1470)))</f>
        <v>93.187172395781843</v>
      </c>
      <c r="BL1468" s="25">
        <f t="shared" ref="BL1468:BL1477" si="197">BK1468-BJ1468</f>
        <v>-8.4857279223825799E-2</v>
      </c>
      <c r="BM1468" s="24">
        <f t="shared" ref="BM1468:BM1477" si="198">BL1468^2</f>
        <v>7.2007578372703376E-3</v>
      </c>
      <c r="BN1468" s="19"/>
      <c r="BO1468" s="19"/>
      <c r="BP1468" s="19"/>
      <c r="BQ1468" s="19"/>
      <c r="BR1468" s="19"/>
      <c r="BS1468" s="19"/>
      <c r="BT1468" s="19"/>
      <c r="BU1468" s="23"/>
      <c r="BV1468" s="23"/>
      <c r="BW1468" s="23"/>
      <c r="BX1468" s="23"/>
      <c r="BY1468" s="23"/>
      <c r="BZ1468" s="23"/>
      <c r="CA1468" s="23"/>
    </row>
    <row r="1469" spans="58:79">
      <c r="BF1469" s="19"/>
      <c r="BG1469" s="28" t="s">
        <v>30</v>
      </c>
      <c r="BH1469" s="27">
        <v>0.33333333333333331</v>
      </c>
      <c r="BI1469" s="20">
        <f t="shared" si="196"/>
        <v>3.333333333333333E-7</v>
      </c>
      <c r="BJ1469" s="26">
        <v>93.868837217833473</v>
      </c>
      <c r="BK1469" s="25">
        <f>BP1470+((BO1470-BP1470)/(1+POWER((BI1469)/POWER(10,-BQ1470),BR1470)))</f>
        <v>93.1382600183249</v>
      </c>
      <c r="BL1469" s="25">
        <f t="shared" si="197"/>
        <v>-0.73057719950857347</v>
      </c>
      <c r="BM1469" s="24">
        <f t="shared" si="198"/>
        <v>0.53374304444178999</v>
      </c>
      <c r="BN1469" s="19"/>
      <c r="BO1469" s="20" t="s">
        <v>37</v>
      </c>
      <c r="BP1469" s="20" t="s">
        <v>36</v>
      </c>
      <c r="BQ1469" s="37" t="s">
        <v>35</v>
      </c>
      <c r="BR1469" s="20" t="s">
        <v>34</v>
      </c>
      <c r="BS1469" s="19"/>
      <c r="BT1469" s="19"/>
      <c r="BU1469" s="23"/>
      <c r="BV1469" s="23"/>
      <c r="BW1469" s="23"/>
      <c r="BX1469" s="23"/>
      <c r="BY1469" s="23"/>
      <c r="BZ1469" s="23"/>
      <c r="CA1469" s="23"/>
    </row>
    <row r="1470" spans="58:79">
      <c r="BF1470" s="19"/>
      <c r="BG1470" s="28" t="s">
        <v>30</v>
      </c>
      <c r="BH1470" s="27">
        <v>0.22222222222222221</v>
      </c>
      <c r="BI1470" s="20">
        <f t="shared" si="196"/>
        <v>2.2222222222222222E-7</v>
      </c>
      <c r="BJ1470" s="26">
        <v>93.111105872109846</v>
      </c>
      <c r="BK1470" s="25">
        <f>BP1470+((BO1470-BP1470)/(1+POWER((BI1470)/POWER(10,-BQ1470),BR1470)))</f>
        <v>93.010907273499171</v>
      </c>
      <c r="BL1470" s="25">
        <f t="shared" si="197"/>
        <v>-0.10019859861067459</v>
      </c>
      <c r="BM1470" s="24">
        <f t="shared" si="198"/>
        <v>1.0039759163543081E-2</v>
      </c>
      <c r="BN1470" s="19"/>
      <c r="BO1470" s="19">
        <v>0</v>
      </c>
      <c r="BP1470" s="36">
        <v>93.217604610077927</v>
      </c>
      <c r="BQ1470" s="19">
        <v>7.7751911980781037</v>
      </c>
      <c r="BR1470" s="19">
        <v>2.3647499166610624</v>
      </c>
      <c r="BS1470" s="19"/>
      <c r="BT1470" s="19"/>
      <c r="BU1470" s="23"/>
      <c r="BV1470" s="23"/>
      <c r="BW1470" s="23"/>
      <c r="BX1470" s="23"/>
      <c r="BY1470" s="23"/>
      <c r="BZ1470" s="23"/>
      <c r="CA1470" s="23"/>
    </row>
    <row r="1471" spans="58:79">
      <c r="BF1471" s="19"/>
      <c r="BG1471" s="28" t="s">
        <v>30</v>
      </c>
      <c r="BH1471" s="27">
        <v>0.14814814814814814</v>
      </c>
      <c r="BI1471" s="20">
        <f t="shared" si="196"/>
        <v>1.4814814814814815E-7</v>
      </c>
      <c r="BJ1471" s="26">
        <v>92.00184807064889</v>
      </c>
      <c r="BK1471" s="25">
        <f>BP1470+((BO1470-BP1470)/(1+POWER((BI1471)/POWER(10,-BQ1470),BR1470)))</f>
        <v>92.680325026135478</v>
      </c>
      <c r="BL1471" s="25">
        <f t="shared" si="197"/>
        <v>0.67847695548658749</v>
      </c>
      <c r="BM1471" s="24">
        <f t="shared" si="198"/>
        <v>0.46033097912634879</v>
      </c>
      <c r="BN1471" s="19"/>
      <c r="BO1471" s="19"/>
      <c r="BP1471" s="19"/>
      <c r="BQ1471" s="19"/>
      <c r="BR1471" s="19"/>
      <c r="BS1471" s="19"/>
      <c r="BT1471" s="19"/>
      <c r="BU1471" s="23"/>
      <c r="BV1471" s="23"/>
      <c r="BW1471" s="23"/>
      <c r="BX1471" s="23"/>
      <c r="BY1471" s="23"/>
      <c r="BZ1471" s="23"/>
      <c r="CA1471" s="23"/>
    </row>
    <row r="1472" spans="58:79" ht="15.75" thickBot="1">
      <c r="BF1472" s="19"/>
      <c r="BG1472" s="28" t="s">
        <v>30</v>
      </c>
      <c r="BH1472" s="27">
        <v>9.8765432098765427E-2</v>
      </c>
      <c r="BI1472" s="20">
        <f t="shared" si="196"/>
        <v>9.8765432098765421E-8</v>
      </c>
      <c r="BJ1472" s="26">
        <v>91.225194678261616</v>
      </c>
      <c r="BK1472" s="25">
        <f>BP1470+((BO1470-BP1470)/(1+POWER((BI1472)/POWER(10,-BQ1470),BR1470)))</f>
        <v>91.828918632152281</v>
      </c>
      <c r="BL1472" s="25">
        <f t="shared" si="197"/>
        <v>0.60372395389066469</v>
      </c>
      <c r="BM1472" s="24">
        <f t="shared" si="198"/>
        <v>0.36448261250137742</v>
      </c>
      <c r="BN1472" s="19"/>
      <c r="BO1472" s="35" t="s">
        <v>33</v>
      </c>
      <c r="BP1472" s="34">
        <f>SUM(BM1468:BM1477)</f>
        <v>1.9433866752576081</v>
      </c>
      <c r="BQ1472" s="19"/>
      <c r="BR1472" s="19"/>
      <c r="BS1472" s="19"/>
      <c r="BT1472" s="19"/>
      <c r="BU1472" s="23"/>
      <c r="BV1472" s="23"/>
      <c r="BW1472" s="23"/>
      <c r="BX1472" s="23"/>
      <c r="BY1472" s="23"/>
      <c r="BZ1472" s="23"/>
      <c r="CA1472" s="23"/>
    </row>
    <row r="1473" spans="58:79">
      <c r="BF1473" s="19"/>
      <c r="BG1473" s="28" t="s">
        <v>30</v>
      </c>
      <c r="BH1473" s="27">
        <v>6.5843621399176946E-2</v>
      </c>
      <c r="BI1473" s="20">
        <f t="shared" si="196"/>
        <v>6.5843621399176948E-8</v>
      </c>
      <c r="BJ1473" s="26">
        <v>89.696127146348033</v>
      </c>
      <c r="BK1473" s="25">
        <f>BP1470+((BO1470-BP1470)/(1+POWER((BI1473)/POWER(10,-BQ1470),BR1470)))</f>
        <v>89.679822273680358</v>
      </c>
      <c r="BL1473" s="25">
        <f t="shared" si="197"/>
        <v>-1.6304872667674886E-2</v>
      </c>
      <c r="BM1473" s="24">
        <f t="shared" si="198"/>
        <v>2.6584887270909152E-4</v>
      </c>
      <c r="BN1473" s="19"/>
      <c r="BO1473" s="19"/>
      <c r="BP1473" s="19"/>
      <c r="BQ1473" s="19"/>
      <c r="BR1473" s="33" t="s">
        <v>32</v>
      </c>
      <c r="BS1473" s="19"/>
      <c r="BT1473" s="19"/>
      <c r="BU1473" s="23"/>
      <c r="BV1473" s="23"/>
      <c r="BW1473" s="23"/>
      <c r="BX1473" s="23"/>
      <c r="BY1473" s="23"/>
      <c r="BZ1473" s="23"/>
      <c r="CA1473" s="23"/>
    </row>
    <row r="1474" spans="58:79" ht="15.75" thickBot="1">
      <c r="BF1474" s="19"/>
      <c r="BG1474" s="28" t="s">
        <v>30</v>
      </c>
      <c r="BH1474" s="27">
        <v>4.38957475994513E-2</v>
      </c>
      <c r="BI1474" s="20">
        <f t="shared" si="196"/>
        <v>4.3895747599451298E-8</v>
      </c>
      <c r="BJ1474" s="26">
        <v>85.168413444226118</v>
      </c>
      <c r="BK1474" s="25">
        <f>BP1470+((BO1470-BP1470)/(1+POWER((BI1474)/POWER(10,-BQ1470),BR1470)))</f>
        <v>84.519854950267245</v>
      </c>
      <c r="BL1474" s="25">
        <f t="shared" si="197"/>
        <v>-0.64855849395887333</v>
      </c>
      <c r="BM1474" s="24">
        <f t="shared" si="198"/>
        <v>0.42062812008620193</v>
      </c>
      <c r="BN1474" s="19"/>
      <c r="BO1474" s="32" t="s">
        <v>31</v>
      </c>
      <c r="BP1474" s="31">
        <f>POWER(10,-BQ1470)*1000000</f>
        <v>1.6780650875836783E-2</v>
      </c>
      <c r="BQ1474" s="25">
        <f>ROUND(BR1474,2)</f>
        <v>0.02</v>
      </c>
      <c r="BR1474" s="30">
        <f>10^((1/BR1470)*(LOG(((BO1470-BP1470)/(50-BP1470)-1),10)-BR1470*LOG((1/(10^(-BQ1470))),10)))*1000000</f>
        <v>1.7847644145424692E-2</v>
      </c>
      <c r="BS1474" s="19"/>
      <c r="BT1474" s="19"/>
      <c r="BU1474" s="23"/>
      <c r="BV1474" s="23"/>
      <c r="BW1474" s="23"/>
      <c r="BX1474" s="23"/>
      <c r="BY1474" s="23"/>
      <c r="BZ1474" s="23"/>
      <c r="CA1474" s="23"/>
    </row>
    <row r="1475" spans="58:79">
      <c r="BF1475" s="19"/>
      <c r="BG1475" s="28" t="s">
        <v>30</v>
      </c>
      <c r="BH1475" s="27">
        <v>2.9263831732967534E-2</v>
      </c>
      <c r="BI1475" s="20">
        <f t="shared" si="196"/>
        <v>2.9263831732967536E-8</v>
      </c>
      <c r="BJ1475" s="26">
        <v>73.114783672828892</v>
      </c>
      <c r="BK1475" s="25">
        <f>BP1470+((BO1470-BP1470)/(1+POWER((BI1475)/POWER(10,-BQ1470),BR1470)))</f>
        <v>73.48950425724685</v>
      </c>
      <c r="BL1475" s="25">
        <f t="shared" si="197"/>
        <v>0.37472058441795753</v>
      </c>
      <c r="BM1475" s="24">
        <f t="shared" si="198"/>
        <v>0.14041551638653563</v>
      </c>
      <c r="BN1475" s="19"/>
      <c r="BO1475" s="29"/>
      <c r="BP1475" s="25"/>
      <c r="BQ1475" s="19"/>
      <c r="BR1475" s="19"/>
      <c r="BS1475" s="19"/>
      <c r="BT1475" s="19"/>
      <c r="BU1475" s="23"/>
      <c r="BV1475" s="23"/>
      <c r="BW1475" s="23"/>
      <c r="BX1475" s="23"/>
      <c r="BY1475" s="23"/>
      <c r="BZ1475" s="23"/>
      <c r="CA1475" s="23"/>
    </row>
    <row r="1476" spans="58:79">
      <c r="BF1476" s="19"/>
      <c r="BG1476" s="28" t="s">
        <v>30</v>
      </c>
      <c r="BH1476" s="27">
        <v>1.9509221155311691E-2</v>
      </c>
      <c r="BI1476" s="20">
        <f t="shared" si="196"/>
        <v>1.950922115531169E-8</v>
      </c>
      <c r="BJ1476" s="26">
        <v>54.904100847305571</v>
      </c>
      <c r="BK1476" s="25">
        <f>BP1470+((BO1470-BP1470)/(1+POWER((BI1476)/POWER(10,-BQ1470),BR1470)))</f>
        <v>54.824854163830288</v>
      </c>
      <c r="BL1476" s="25">
        <f t="shared" si="197"/>
        <v>-7.9246683475282964E-2</v>
      </c>
      <c r="BM1476" s="24">
        <f t="shared" si="198"/>
        <v>6.2800368418316861E-3</v>
      </c>
      <c r="BN1476" s="19"/>
      <c r="BO1476" s="19"/>
      <c r="BP1476" s="19"/>
      <c r="BQ1476" s="19"/>
      <c r="BR1476" s="19"/>
      <c r="BS1476" s="19"/>
      <c r="BT1476" s="19"/>
      <c r="BU1476" s="23"/>
      <c r="BV1476" s="23"/>
      <c r="BW1476" s="23"/>
      <c r="BX1476" s="23"/>
      <c r="BY1476" s="23"/>
      <c r="BZ1476" s="23"/>
      <c r="CA1476" s="23"/>
    </row>
    <row r="1477" spans="58:79">
      <c r="BF1477" s="19"/>
      <c r="BG1477" s="28" t="s">
        <v>30</v>
      </c>
      <c r="BH1477" s="27">
        <v>0</v>
      </c>
      <c r="BI1477" s="20">
        <f t="shared" si="196"/>
        <v>0</v>
      </c>
      <c r="BJ1477" s="26">
        <v>0</v>
      </c>
      <c r="BK1477" s="25">
        <f>BP1470+((BO1470-BP1470)/(1+POWER((BI1477)/POWER(10,-BQ1470),BR1470)))</f>
        <v>0</v>
      </c>
      <c r="BL1477" s="25">
        <f t="shared" si="197"/>
        <v>0</v>
      </c>
      <c r="BM1477" s="24">
        <f t="shared" si="198"/>
        <v>0</v>
      </c>
      <c r="BN1477" s="19"/>
      <c r="BO1477" s="19"/>
      <c r="BP1477" s="19"/>
      <c r="BQ1477" s="19"/>
      <c r="BR1477" s="19"/>
      <c r="BS1477" s="19"/>
      <c r="BT1477" s="19"/>
      <c r="BU1477" s="23"/>
      <c r="BV1477" s="23"/>
      <c r="BW1477" s="23"/>
      <c r="BX1477" s="23"/>
      <c r="BY1477" s="23"/>
      <c r="BZ1477" s="23"/>
      <c r="CA1477" s="23"/>
    </row>
    <row r="1478" spans="58:79">
      <c r="BF1478" s="19"/>
      <c r="BG1478" s="19"/>
      <c r="BH1478" s="19"/>
      <c r="BI1478" s="19"/>
      <c r="BJ1478" s="22"/>
      <c r="BK1478" s="19"/>
      <c r="BL1478" s="19"/>
      <c r="BM1478" s="19"/>
      <c r="BN1478" s="19"/>
      <c r="BO1478" s="19"/>
      <c r="BP1478" s="19"/>
      <c r="BQ1478" s="19"/>
      <c r="BR1478" s="19"/>
      <c r="BS1478" s="19"/>
      <c r="BT1478" s="19"/>
      <c r="BU1478" s="19"/>
      <c r="BV1478" s="19"/>
      <c r="BW1478" s="19"/>
      <c r="BX1478" s="19"/>
      <c r="BY1478" s="19"/>
      <c r="BZ1478" s="19"/>
      <c r="CA1478" s="19"/>
    </row>
    <row r="1479" spans="58:79">
      <c r="BF1479" s="19"/>
      <c r="BG1479" s="19"/>
      <c r="BH1479" s="19"/>
      <c r="BI1479" s="19"/>
      <c r="BJ1479" s="20"/>
      <c r="BK1479" s="19"/>
      <c r="BL1479" s="19"/>
      <c r="BM1479" s="19"/>
      <c r="BN1479" s="19"/>
      <c r="BO1479" s="19"/>
      <c r="BP1479" s="19"/>
      <c r="BQ1479" s="19"/>
      <c r="BR1479" s="19"/>
      <c r="BS1479" s="19"/>
      <c r="BT1479" s="19"/>
      <c r="BU1479" s="19"/>
      <c r="BV1479" s="19"/>
      <c r="BW1479" s="19"/>
      <c r="BX1479" s="19"/>
      <c r="BY1479" s="19"/>
      <c r="BZ1479" s="19"/>
      <c r="CA1479" s="19"/>
    </row>
    <row r="1480" spans="58:79">
      <c r="BF1480" s="19"/>
      <c r="BG1480" s="19"/>
      <c r="BH1480" s="19"/>
      <c r="BI1480" s="19"/>
      <c r="BJ1480" s="20"/>
      <c r="BK1480" s="19"/>
      <c r="BL1480" s="19"/>
      <c r="BM1480" s="19"/>
      <c r="BN1480" s="19"/>
      <c r="BO1480" s="19"/>
      <c r="BP1480" s="19"/>
      <c r="BQ1480" s="19"/>
      <c r="BR1480" s="19"/>
      <c r="BS1480" s="19"/>
      <c r="BT1480" s="19"/>
      <c r="BU1480" s="19"/>
      <c r="BV1480" s="19"/>
      <c r="BW1480" s="19"/>
      <c r="BX1480" s="19"/>
      <c r="BY1480" s="19"/>
      <c r="BZ1480" s="19"/>
      <c r="CA1480" s="19"/>
    </row>
    <row r="1481" spans="58:79">
      <c r="BF1481" s="19"/>
      <c r="BG1481" s="19"/>
      <c r="BH1481" s="19"/>
      <c r="BI1481" s="19"/>
      <c r="BJ1481" s="20"/>
      <c r="BK1481" s="19"/>
      <c r="BL1481" s="19"/>
      <c r="BM1481" s="19"/>
      <c r="BN1481" s="19"/>
      <c r="BO1481" s="19"/>
      <c r="BP1481" s="19"/>
      <c r="BQ1481" s="19"/>
      <c r="BR1481" s="19"/>
      <c r="BS1481" s="19"/>
      <c r="BT1481" s="19"/>
      <c r="BU1481" s="19"/>
      <c r="BV1481" s="19"/>
      <c r="BW1481" s="19"/>
      <c r="BX1481" s="19"/>
      <c r="BY1481" s="19"/>
      <c r="BZ1481" s="19"/>
      <c r="CA1481" s="19"/>
    </row>
    <row r="1482" spans="58:79">
      <c r="BF1482" s="19"/>
      <c r="BG1482" s="19"/>
      <c r="BH1482" s="19"/>
      <c r="BI1482" s="19"/>
      <c r="BJ1482" s="20"/>
      <c r="BK1482" s="19"/>
      <c r="BL1482" s="19"/>
      <c r="BM1482" s="19"/>
      <c r="BN1482" s="19"/>
      <c r="BO1482" s="19"/>
      <c r="BP1482" s="19"/>
      <c r="BQ1482" s="19"/>
      <c r="BR1482" s="19"/>
      <c r="BS1482" s="19"/>
      <c r="BT1482" s="19"/>
      <c r="BU1482" s="19"/>
      <c r="BV1482" s="19"/>
      <c r="BW1482" s="19"/>
      <c r="BX1482" s="19"/>
      <c r="BY1482" s="19"/>
      <c r="BZ1482" s="19"/>
      <c r="CA1482" s="19"/>
    </row>
    <row r="1483" spans="58:79">
      <c r="BF1483" s="19"/>
      <c r="BG1483" s="19"/>
      <c r="BH1483" s="19"/>
      <c r="BI1483" s="19"/>
      <c r="BJ1483" s="20"/>
      <c r="BK1483" s="19"/>
      <c r="BL1483" s="19"/>
      <c r="BM1483" s="19"/>
      <c r="BN1483" s="19"/>
      <c r="BO1483" s="19"/>
      <c r="BP1483" s="19"/>
      <c r="BQ1483" s="19"/>
      <c r="BR1483" s="19"/>
      <c r="BS1483" s="19"/>
      <c r="BT1483" s="19"/>
      <c r="BU1483" s="19"/>
      <c r="BV1483" s="19"/>
      <c r="BW1483" s="19"/>
      <c r="BX1483" s="19"/>
      <c r="BY1483" s="19"/>
      <c r="BZ1483" s="19"/>
      <c r="CA1483" s="19"/>
    </row>
    <row r="1484" spans="58:79">
      <c r="BF1484" s="19"/>
      <c r="BG1484" s="19"/>
      <c r="BH1484" s="19"/>
      <c r="BI1484" s="21"/>
      <c r="BJ1484" s="20"/>
      <c r="BK1484" s="19"/>
      <c r="BL1484" s="19"/>
      <c r="BM1484" s="19"/>
      <c r="BN1484" s="19"/>
      <c r="BO1484" s="19"/>
      <c r="BP1484" s="19"/>
      <c r="BQ1484" s="19"/>
      <c r="BR1484" s="19"/>
      <c r="BS1484" s="19"/>
      <c r="BT1484" s="19"/>
      <c r="BU1484" s="19"/>
      <c r="BV1484" s="19"/>
      <c r="BW1484" s="19"/>
      <c r="BX1484" s="19"/>
      <c r="BY1484" s="19"/>
      <c r="BZ1484" s="19"/>
      <c r="CA1484" s="19"/>
    </row>
    <row r="1485" spans="58:79">
      <c r="BF1485" s="19"/>
      <c r="BG1485" s="39"/>
      <c r="BH1485" s="39"/>
      <c r="BI1485" s="39"/>
      <c r="BJ1485" s="38" t="s">
        <v>46</v>
      </c>
      <c r="BK1485" s="39"/>
      <c r="BL1485" s="39"/>
      <c r="BM1485" s="39"/>
      <c r="BN1485" s="19"/>
      <c r="BO1485" s="19"/>
      <c r="BP1485" s="19"/>
      <c r="BQ1485" s="19"/>
      <c r="BR1485" s="19"/>
      <c r="BS1485" s="19"/>
      <c r="BT1485" s="19"/>
      <c r="BU1485" s="19"/>
      <c r="BV1485" s="19"/>
      <c r="BW1485" s="19"/>
      <c r="BX1485" s="19"/>
      <c r="BY1485" s="19"/>
      <c r="BZ1485" s="19"/>
      <c r="CA1485" s="19"/>
    </row>
    <row r="1486" spans="58:79">
      <c r="BF1486" s="40" t="s">
        <v>48</v>
      </c>
      <c r="BG1486" s="39" t="s">
        <v>44</v>
      </c>
      <c r="BH1486" s="38" t="s">
        <v>43</v>
      </c>
      <c r="BI1486" s="38" t="s">
        <v>42</v>
      </c>
      <c r="BJ1486" s="38" t="s">
        <v>41</v>
      </c>
      <c r="BK1486" s="38" t="s">
        <v>40</v>
      </c>
      <c r="BL1486" s="38" t="s">
        <v>39</v>
      </c>
      <c r="BM1486" s="38" t="s">
        <v>38</v>
      </c>
      <c r="BN1486" s="19"/>
      <c r="BO1486" s="19"/>
      <c r="BP1486" s="19"/>
      <c r="BQ1486" s="19"/>
      <c r="BR1486" s="19"/>
      <c r="BS1486" s="19"/>
      <c r="BT1486" s="20"/>
      <c r="BU1486" s="19"/>
      <c r="BV1486" s="19"/>
      <c r="BW1486" s="19"/>
      <c r="BX1486" s="19"/>
      <c r="BY1486" s="19"/>
      <c r="BZ1486" s="19"/>
      <c r="CA1486" s="19"/>
    </row>
    <row r="1487" spans="58:79">
      <c r="BF1487" s="19"/>
      <c r="BG1487" s="28" t="s">
        <v>30</v>
      </c>
      <c r="BH1487" s="27">
        <v>0.5</v>
      </c>
      <c r="BI1487" s="20">
        <f t="shared" ref="BI1487:BI1496" si="199">+BH1487/1000000</f>
        <v>4.9999999999999998E-7</v>
      </c>
      <c r="BJ1487" s="26">
        <v>93.475787406473913</v>
      </c>
      <c r="BK1487" s="25">
        <f>BP1489+((BO1489-BP1489)/(1+POWER((BI1487)/POWER(10,-BQ1489),BR1489)))</f>
        <v>93.397683797538534</v>
      </c>
      <c r="BL1487" s="25">
        <f t="shared" ref="BL1487:BL1496" si="200">BK1487-BJ1487</f>
        <v>-7.8103608935379043E-2</v>
      </c>
      <c r="BM1487" s="24">
        <f t="shared" ref="BM1487:BM1496" si="201">BL1487^2</f>
        <v>6.1001737287306214E-3</v>
      </c>
      <c r="BN1487" s="19"/>
      <c r="BO1487" s="19"/>
      <c r="BP1487" s="19"/>
      <c r="BQ1487" s="19"/>
      <c r="BR1487" s="19"/>
      <c r="BS1487" s="19"/>
      <c r="BT1487" s="19"/>
      <c r="BU1487" s="23"/>
      <c r="BV1487" s="23"/>
      <c r="BW1487" s="23"/>
      <c r="BX1487" s="23"/>
      <c r="BY1487" s="23"/>
      <c r="BZ1487" s="23"/>
      <c r="CA1487" s="23"/>
    </row>
    <row r="1488" spans="58:79">
      <c r="BF1488" s="19"/>
      <c r="BG1488" s="28" t="s">
        <v>30</v>
      </c>
      <c r="BH1488" s="27">
        <v>0.33333333333333331</v>
      </c>
      <c r="BI1488" s="20">
        <f t="shared" si="199"/>
        <v>3.333333333333333E-7</v>
      </c>
      <c r="BJ1488" s="26">
        <v>94.130840307143728</v>
      </c>
      <c r="BK1488" s="25">
        <f>BP1489+((BO1489-BP1489)/(1+POWER((BI1488)/POWER(10,-BQ1489),BR1489)))</f>
        <v>93.355320125144615</v>
      </c>
      <c r="BL1488" s="25">
        <f t="shared" si="200"/>
        <v>-0.77552018199911288</v>
      </c>
      <c r="BM1488" s="24">
        <f t="shared" si="201"/>
        <v>0.60143155268793713</v>
      </c>
      <c r="BN1488" s="19"/>
      <c r="BO1488" s="20" t="s">
        <v>37</v>
      </c>
      <c r="BP1488" s="20" t="s">
        <v>36</v>
      </c>
      <c r="BQ1488" s="37" t="s">
        <v>35</v>
      </c>
      <c r="BR1488" s="20" t="s">
        <v>34</v>
      </c>
      <c r="BS1488" s="19"/>
      <c r="BT1488" s="19"/>
      <c r="BU1488" s="23"/>
      <c r="BV1488" s="23"/>
      <c r="BW1488" s="23"/>
      <c r="BX1488" s="23"/>
      <c r="BY1488" s="23"/>
      <c r="BZ1488" s="23"/>
      <c r="CA1488" s="23"/>
    </row>
    <row r="1489" spans="58:79">
      <c r="BF1489" s="19"/>
      <c r="BG1489" s="28" t="s">
        <v>30</v>
      </c>
      <c r="BH1489" s="27">
        <v>0.22222222222222221</v>
      </c>
      <c r="BI1489" s="20">
        <f t="shared" si="199"/>
        <v>2.2222222222222222E-7</v>
      </c>
      <c r="BJ1489" s="26">
        <v>93.476502133401695</v>
      </c>
      <c r="BK1489" s="25">
        <f>BP1489+((BO1489-BP1489)/(1+POWER((BI1489)/POWER(10,-BQ1489),BR1489)))</f>
        <v>93.211494945987127</v>
      </c>
      <c r="BL1489" s="25">
        <f t="shared" si="200"/>
        <v>-0.26500718741456808</v>
      </c>
      <c r="BM1489" s="24">
        <f t="shared" si="201"/>
        <v>7.0228809381380014E-2</v>
      </c>
      <c r="BN1489" s="19"/>
      <c r="BO1489" s="19">
        <v>0.34442567806384061</v>
      </c>
      <c r="BP1489" s="36">
        <v>93.415333342146269</v>
      </c>
      <c r="BQ1489" s="19">
        <v>7.5336754041084379</v>
      </c>
      <c r="BR1489" s="19">
        <v>3.0195204997052314</v>
      </c>
      <c r="BS1489" s="19"/>
      <c r="BT1489" s="19"/>
      <c r="BU1489" s="23"/>
      <c r="BV1489" s="23"/>
      <c r="BW1489" s="23"/>
      <c r="BX1489" s="23"/>
      <c r="BY1489" s="23"/>
      <c r="BZ1489" s="23"/>
      <c r="CA1489" s="23"/>
    </row>
    <row r="1490" spans="58:79">
      <c r="BF1490" s="19"/>
      <c r="BG1490" s="28" t="s">
        <v>30</v>
      </c>
      <c r="BH1490" s="27">
        <v>0.14814814814814814</v>
      </c>
      <c r="BI1490" s="20">
        <f t="shared" si="199"/>
        <v>1.4814814814814815E-7</v>
      </c>
      <c r="BJ1490" s="26">
        <v>92.061692349637454</v>
      </c>
      <c r="BK1490" s="25">
        <f>BP1489+((BO1489-BP1489)/(1+POWER((BI1490)/POWER(10,-BQ1489),BR1489)))</f>
        <v>92.725540601942598</v>
      </c>
      <c r="BL1490" s="25">
        <f t="shared" si="200"/>
        <v>0.66384825230514366</v>
      </c>
      <c r="BM1490" s="24">
        <f t="shared" si="201"/>
        <v>0.44069450208859368</v>
      </c>
      <c r="BN1490" s="19"/>
      <c r="BO1490" s="19"/>
      <c r="BP1490" s="19"/>
      <c r="BQ1490" s="19"/>
      <c r="BR1490" s="19"/>
      <c r="BS1490" s="19"/>
      <c r="BT1490" s="19"/>
      <c r="BU1490" s="23"/>
      <c r="BV1490" s="23"/>
      <c r="BW1490" s="23"/>
      <c r="BX1490" s="23"/>
      <c r="BY1490" s="23"/>
      <c r="BZ1490" s="23"/>
      <c r="CA1490" s="23"/>
    </row>
    <row r="1491" spans="58:79" ht="15.75" thickBot="1">
      <c r="BF1491" s="19"/>
      <c r="BG1491" s="28" t="s">
        <v>30</v>
      </c>
      <c r="BH1491" s="27">
        <v>9.8765432098765427E-2</v>
      </c>
      <c r="BI1491" s="20">
        <f t="shared" si="199"/>
        <v>9.8765432098765421E-8</v>
      </c>
      <c r="BJ1491" s="26">
        <v>90.031223668792677</v>
      </c>
      <c r="BK1491" s="25">
        <f>BP1489+((BO1489-BP1489)/(1+POWER((BI1491)/POWER(10,-BQ1489),BR1489)))</f>
        <v>91.109823906778416</v>
      </c>
      <c r="BL1491" s="25">
        <f t="shared" si="200"/>
        <v>1.0786002379857393</v>
      </c>
      <c r="BM1491" s="24">
        <f t="shared" si="201"/>
        <v>1.1633784733828936</v>
      </c>
      <c r="BN1491" s="19"/>
      <c r="BO1491" s="35" t="s">
        <v>33</v>
      </c>
      <c r="BP1491" s="34">
        <f>SUM(BM1487:BM1496)</f>
        <v>12.447572667859278</v>
      </c>
      <c r="BQ1491" s="19"/>
      <c r="BR1491" s="19"/>
      <c r="BS1491" s="19"/>
      <c r="BT1491" s="19"/>
      <c r="BU1491" s="23"/>
      <c r="BV1491" s="23"/>
      <c r="BW1491" s="23"/>
      <c r="BX1491" s="23"/>
      <c r="BY1491" s="23"/>
      <c r="BZ1491" s="23"/>
      <c r="CA1491" s="23"/>
    </row>
    <row r="1492" spans="58:79">
      <c r="BF1492" s="19"/>
      <c r="BG1492" s="28" t="s">
        <v>30</v>
      </c>
      <c r="BH1492" s="27">
        <v>6.5843621399176946E-2</v>
      </c>
      <c r="BI1492" s="20">
        <f t="shared" si="199"/>
        <v>6.5843621399176948E-8</v>
      </c>
      <c r="BJ1492" s="26">
        <v>85.838959871292971</v>
      </c>
      <c r="BK1492" s="25">
        <f>BP1489+((BO1489-BP1489)/(1+POWER((BI1492)/POWER(10,-BQ1489),BR1489)))</f>
        <v>86.012832846088529</v>
      </c>
      <c r="BL1492" s="25">
        <f t="shared" si="200"/>
        <v>0.17387297479555741</v>
      </c>
      <c r="BM1492" s="24">
        <f t="shared" si="201"/>
        <v>3.0231811364256542E-2</v>
      </c>
      <c r="BN1492" s="19"/>
      <c r="BO1492" s="19"/>
      <c r="BP1492" s="19"/>
      <c r="BQ1492" s="19"/>
      <c r="BR1492" s="33" t="s">
        <v>32</v>
      </c>
      <c r="BS1492" s="19"/>
      <c r="BT1492" s="19"/>
      <c r="BU1492" s="23"/>
      <c r="BV1492" s="23"/>
      <c r="BW1492" s="23"/>
      <c r="BX1492" s="23"/>
      <c r="BY1492" s="23"/>
      <c r="BZ1492" s="23"/>
      <c r="CA1492" s="23"/>
    </row>
    <row r="1493" spans="58:79" ht="15.75" thickBot="1">
      <c r="BF1493" s="19"/>
      <c r="BG1493" s="28" t="s">
        <v>30</v>
      </c>
      <c r="BH1493" s="27">
        <v>4.38957475994513E-2</v>
      </c>
      <c r="BI1493" s="20">
        <f t="shared" si="199"/>
        <v>4.3895747599451298E-8</v>
      </c>
      <c r="BJ1493" s="26">
        <v>74.235715386812188</v>
      </c>
      <c r="BK1493" s="25">
        <f>BP1489+((BO1489-BP1489)/(1+POWER((BI1493)/POWER(10,-BQ1489),BR1489)))</f>
        <v>72.272343240736348</v>
      </c>
      <c r="BL1493" s="25">
        <f t="shared" si="200"/>
        <v>-1.9633721460758409</v>
      </c>
      <c r="BM1493" s="24">
        <f t="shared" si="201"/>
        <v>3.8548301839864529</v>
      </c>
      <c r="BN1493" s="19"/>
      <c r="BO1493" s="32" t="s">
        <v>31</v>
      </c>
      <c r="BP1493" s="31">
        <f>POWER(10,-BQ1489)*1000000</f>
        <v>2.9263387345315077E-2</v>
      </c>
      <c r="BQ1493" s="25">
        <f>ROUND(BR1493,2)</f>
        <v>0.03</v>
      </c>
      <c r="BR1493" s="30">
        <f>10^((1/BR1489)*(LOG(((BO1489-BP1489)/(50-BP1489)-1),10)-BR1489*LOG((1/(10^(-BQ1489))),10)))*1000000</f>
        <v>3.0594300881414477E-2</v>
      </c>
      <c r="BS1493" s="19"/>
      <c r="BT1493" s="19"/>
      <c r="BU1493" s="23"/>
      <c r="BV1493" s="23"/>
      <c r="BW1493" s="23"/>
      <c r="BX1493" s="23"/>
      <c r="BY1493" s="23"/>
      <c r="BZ1493" s="23"/>
      <c r="CA1493" s="23"/>
    </row>
    <row r="1494" spans="58:79">
      <c r="BF1494" s="19"/>
      <c r="BG1494" s="28" t="s">
        <v>30</v>
      </c>
      <c r="BH1494" s="27">
        <v>2.9263831732967534E-2</v>
      </c>
      <c r="BI1494" s="20">
        <f t="shared" si="199"/>
        <v>2.9263831732967536E-8</v>
      </c>
      <c r="BJ1494" s="26">
        <v>44.763756316750317</v>
      </c>
      <c r="BK1494" s="25">
        <f>BP1489+((BO1489-BP1489)/(1+POWER((BI1494)/POWER(10,-BQ1489),BR1489)))</f>
        <v>46.880946415792494</v>
      </c>
      <c r="BL1494" s="25">
        <f t="shared" si="200"/>
        <v>2.1171900990421761</v>
      </c>
      <c r="BM1494" s="24">
        <f t="shared" si="201"/>
        <v>4.4824939154822196</v>
      </c>
      <c r="BN1494" s="19"/>
      <c r="BO1494" s="29"/>
      <c r="BP1494" s="25"/>
      <c r="BQ1494" s="19"/>
      <c r="BR1494" s="19"/>
      <c r="BS1494" s="19"/>
      <c r="BT1494" s="19"/>
      <c r="BU1494" s="23"/>
      <c r="BV1494" s="23"/>
      <c r="BW1494" s="23"/>
      <c r="BX1494" s="23"/>
      <c r="BY1494" s="23"/>
      <c r="BZ1494" s="23"/>
      <c r="CA1494" s="23"/>
    </row>
    <row r="1495" spans="58:79">
      <c r="BF1495" s="19"/>
      <c r="BG1495" s="28" t="s">
        <v>30</v>
      </c>
      <c r="BH1495" s="27">
        <v>1.9509221155311691E-2</v>
      </c>
      <c r="BI1495" s="20">
        <f t="shared" si="199"/>
        <v>1.950922115531169E-8</v>
      </c>
      <c r="BJ1495" s="26">
        <v>22.784890457062257</v>
      </c>
      <c r="BK1495" s="25">
        <f>BP1489+((BO1489-BP1489)/(1+POWER((BI1495)/POWER(10,-BQ1489),BR1489)))</f>
        <v>21.488914300627627</v>
      </c>
      <c r="BL1495" s="25">
        <f t="shared" si="200"/>
        <v>-1.2959761564346302</v>
      </c>
      <c r="BM1495" s="24">
        <f t="shared" si="201"/>
        <v>1.679554198047077</v>
      </c>
      <c r="BN1495" s="19"/>
      <c r="BO1495" s="19"/>
      <c r="BP1495" s="19"/>
      <c r="BQ1495" s="19"/>
      <c r="BR1495" s="19"/>
      <c r="BS1495" s="19"/>
      <c r="BT1495" s="19"/>
      <c r="BU1495" s="23"/>
      <c r="BV1495" s="23"/>
      <c r="BW1495" s="23"/>
      <c r="BX1495" s="23"/>
      <c r="BY1495" s="23"/>
      <c r="BZ1495" s="23"/>
      <c r="CA1495" s="23"/>
    </row>
    <row r="1496" spans="58:79">
      <c r="BF1496" s="19"/>
      <c r="BG1496" s="28" t="s">
        <v>30</v>
      </c>
      <c r="BH1496" s="27">
        <v>0</v>
      </c>
      <c r="BI1496" s="20">
        <f t="shared" si="199"/>
        <v>0</v>
      </c>
      <c r="BJ1496" s="26">
        <v>0</v>
      </c>
      <c r="BK1496" s="25">
        <f>BP1489+((BO1489-BP1489)/(1+POWER((BI1496)/POWER(10,-BQ1489),BR1489)))</f>
        <v>0.34442567806384261</v>
      </c>
      <c r="BL1496" s="25">
        <f t="shared" si="200"/>
        <v>0.34442567806384261</v>
      </c>
      <c r="BM1496" s="24">
        <f t="shared" si="201"/>
        <v>0.11862904770973776</v>
      </c>
      <c r="BN1496" s="19"/>
      <c r="BO1496" s="19"/>
      <c r="BP1496" s="19"/>
      <c r="BQ1496" s="19"/>
      <c r="BR1496" s="19"/>
      <c r="BS1496" s="19"/>
      <c r="BT1496" s="19"/>
      <c r="BU1496" s="23"/>
      <c r="BV1496" s="23"/>
      <c r="BW1496" s="23"/>
      <c r="BX1496" s="23"/>
      <c r="BY1496" s="23"/>
      <c r="BZ1496" s="23"/>
      <c r="CA1496" s="23"/>
    </row>
    <row r="1497" spans="58:79">
      <c r="BF1497" s="19"/>
      <c r="BG1497" s="19"/>
      <c r="BH1497" s="19"/>
      <c r="BI1497" s="19"/>
      <c r="BJ1497" s="22"/>
      <c r="BK1497" s="19"/>
      <c r="BL1497" s="19"/>
      <c r="BM1497" s="19"/>
      <c r="BN1497" s="19"/>
      <c r="BO1497" s="19"/>
      <c r="BP1497" s="19"/>
      <c r="BQ1497" s="19"/>
      <c r="BR1497" s="19"/>
      <c r="BS1497" s="19"/>
      <c r="BT1497" s="19"/>
      <c r="BU1497" s="19"/>
      <c r="BV1497" s="19"/>
      <c r="BW1497" s="19"/>
      <c r="BX1497" s="19"/>
      <c r="BY1497" s="19"/>
      <c r="BZ1497" s="19"/>
      <c r="CA1497" s="19"/>
    </row>
    <row r="1498" spans="58:79">
      <c r="BF1498" s="19"/>
      <c r="BG1498" s="19"/>
      <c r="BH1498" s="19"/>
      <c r="BI1498" s="19"/>
      <c r="BJ1498" s="20"/>
      <c r="BK1498" s="19"/>
      <c r="BL1498" s="19"/>
      <c r="BM1498" s="19"/>
      <c r="BN1498" s="19"/>
      <c r="BO1498" s="19"/>
      <c r="BP1498" s="19"/>
      <c r="BQ1498" s="19"/>
      <c r="BR1498" s="19"/>
      <c r="BS1498" s="19"/>
      <c r="BT1498" s="19"/>
      <c r="BU1498" s="19"/>
      <c r="BV1498" s="19"/>
      <c r="BW1498" s="19"/>
      <c r="BX1498" s="19"/>
      <c r="BY1498" s="19"/>
      <c r="BZ1498" s="19"/>
      <c r="CA1498" s="19"/>
    </row>
    <row r="1499" spans="58:79">
      <c r="BF1499" s="19"/>
      <c r="BG1499" s="19"/>
      <c r="BH1499" s="19"/>
      <c r="BI1499" s="19"/>
      <c r="BJ1499" s="20"/>
      <c r="BK1499" s="19"/>
      <c r="BL1499" s="19"/>
      <c r="BM1499" s="19"/>
      <c r="BN1499" s="19"/>
      <c r="BO1499" s="19"/>
      <c r="BP1499" s="19"/>
      <c r="BQ1499" s="19"/>
      <c r="BR1499" s="19"/>
      <c r="BS1499" s="19"/>
      <c r="BT1499" s="19"/>
      <c r="BU1499" s="19"/>
      <c r="BV1499" s="19"/>
      <c r="BW1499" s="19"/>
      <c r="BX1499" s="19"/>
      <c r="BY1499" s="19"/>
      <c r="BZ1499" s="19"/>
      <c r="CA1499" s="19"/>
    </row>
    <row r="1500" spans="58:79">
      <c r="BF1500" s="19"/>
      <c r="BG1500" s="19"/>
      <c r="BH1500" s="19"/>
      <c r="BI1500" s="19"/>
      <c r="BJ1500" s="20"/>
      <c r="BK1500" s="19"/>
      <c r="BL1500" s="19"/>
      <c r="BM1500" s="19"/>
      <c r="BN1500" s="19"/>
      <c r="BO1500" s="19"/>
      <c r="BP1500" s="19"/>
      <c r="BQ1500" s="19"/>
      <c r="BR1500" s="19"/>
      <c r="BS1500" s="19"/>
      <c r="BT1500" s="19"/>
      <c r="BU1500" s="19"/>
      <c r="BV1500" s="19"/>
      <c r="BW1500" s="19"/>
      <c r="BX1500" s="19"/>
      <c r="BY1500" s="19"/>
      <c r="BZ1500" s="19"/>
      <c r="CA1500" s="19"/>
    </row>
    <row r="1501" spans="58:79">
      <c r="BF1501" s="19"/>
      <c r="BG1501" s="19"/>
      <c r="BH1501" s="19"/>
      <c r="BI1501" s="19"/>
      <c r="BJ1501" s="20"/>
      <c r="BK1501" s="19"/>
      <c r="BL1501" s="19"/>
      <c r="BM1501" s="19"/>
      <c r="BN1501" s="19"/>
      <c r="BO1501" s="19"/>
      <c r="BP1501" s="19"/>
      <c r="BQ1501" s="19"/>
      <c r="BR1501" s="19"/>
      <c r="BS1501" s="19"/>
      <c r="BT1501" s="19"/>
      <c r="BU1501" s="19"/>
      <c r="BV1501" s="19"/>
      <c r="BW1501" s="19"/>
      <c r="BX1501" s="19"/>
      <c r="BY1501" s="19"/>
      <c r="BZ1501" s="19"/>
      <c r="CA1501" s="19"/>
    </row>
    <row r="1502" spans="58:79">
      <c r="BF1502" s="19"/>
      <c r="BG1502" s="19"/>
      <c r="BH1502" s="19"/>
      <c r="BI1502" s="21"/>
      <c r="BJ1502" s="20"/>
      <c r="BK1502" s="19"/>
      <c r="BL1502" s="19"/>
      <c r="BM1502" s="19"/>
      <c r="BN1502" s="19"/>
      <c r="BO1502" s="19"/>
      <c r="BP1502" s="19"/>
      <c r="BQ1502" s="19"/>
      <c r="BR1502" s="19"/>
      <c r="BS1502" s="19"/>
      <c r="BT1502" s="19"/>
      <c r="BU1502" s="19"/>
      <c r="BV1502" s="19"/>
      <c r="BW1502" s="19"/>
      <c r="BX1502" s="19"/>
      <c r="BY1502" s="19"/>
      <c r="BZ1502" s="19"/>
      <c r="CA1502" s="19"/>
    </row>
    <row r="1503" spans="58:79">
      <c r="BF1503" s="19"/>
      <c r="BG1503" s="39"/>
      <c r="BH1503" s="39"/>
      <c r="BI1503" s="39"/>
      <c r="BJ1503" s="38" t="s">
        <v>46</v>
      </c>
      <c r="BK1503" s="39"/>
      <c r="BL1503" s="39"/>
      <c r="BM1503" s="39"/>
      <c r="BN1503" s="19"/>
      <c r="BO1503" s="19"/>
      <c r="BP1503" s="19"/>
      <c r="BQ1503" s="19"/>
      <c r="BR1503" s="19"/>
      <c r="BS1503" s="19"/>
      <c r="BT1503" s="19"/>
      <c r="BU1503" s="19"/>
      <c r="BV1503" s="19"/>
      <c r="BW1503" s="19"/>
      <c r="BX1503" s="19"/>
      <c r="BY1503" s="19"/>
      <c r="BZ1503" s="19"/>
      <c r="CA1503" s="19"/>
    </row>
    <row r="1504" spans="58:79">
      <c r="BF1504" s="40" t="s">
        <v>47</v>
      </c>
      <c r="BG1504" s="39" t="s">
        <v>44</v>
      </c>
      <c r="BH1504" s="38" t="s">
        <v>43</v>
      </c>
      <c r="BI1504" s="38" t="s">
        <v>42</v>
      </c>
      <c r="BJ1504" s="38" t="s">
        <v>41</v>
      </c>
      <c r="BK1504" s="38" t="s">
        <v>40</v>
      </c>
      <c r="BL1504" s="38" t="s">
        <v>39</v>
      </c>
      <c r="BM1504" s="38" t="s">
        <v>38</v>
      </c>
      <c r="BN1504" s="19"/>
      <c r="BO1504" s="19"/>
      <c r="BP1504" s="19"/>
      <c r="BQ1504" s="19"/>
      <c r="BR1504" s="19"/>
      <c r="BS1504" s="19"/>
      <c r="BT1504" s="20"/>
      <c r="BU1504" s="19"/>
      <c r="BV1504" s="19"/>
      <c r="BW1504" s="19"/>
      <c r="BX1504" s="19"/>
      <c r="BY1504" s="19"/>
      <c r="BZ1504" s="19"/>
      <c r="CA1504" s="19"/>
    </row>
    <row r="1505" spans="58:79">
      <c r="BF1505" s="19"/>
      <c r="BG1505" s="28" t="s">
        <v>30</v>
      </c>
      <c r="BH1505" s="27">
        <v>0.5</v>
      </c>
      <c r="BI1505" s="20">
        <f t="shared" ref="BI1505:BI1514" si="202">+BH1505/1000000</f>
        <v>4.9999999999999998E-7</v>
      </c>
      <c r="BJ1505" s="26">
        <v>96.102475616657117</v>
      </c>
      <c r="BK1505" s="25">
        <f>BP1507+((BO1507-BP1507)/(1+POWER((BI1505)/POWER(10,-BQ1507),BR1507)))</f>
        <v>96.396054468316706</v>
      </c>
      <c r="BL1505" s="25">
        <f t="shared" ref="BL1505:BL1514" si="203">BK1505-BJ1505</f>
        <v>0.29357885165958919</v>
      </c>
      <c r="BM1505" s="24">
        <f t="shared" ref="BM1505:BM1514" si="204">BL1505^2</f>
        <v>8.618854214176308E-2</v>
      </c>
      <c r="BN1505" s="19"/>
      <c r="BO1505" s="19"/>
      <c r="BP1505" s="19"/>
      <c r="BQ1505" s="19"/>
      <c r="BR1505" s="19"/>
      <c r="BS1505" s="19"/>
      <c r="BT1505" s="19"/>
      <c r="BU1505" s="23"/>
      <c r="BV1505" s="23"/>
      <c r="BW1505" s="23"/>
      <c r="BX1505" s="23"/>
      <c r="BY1505" s="23"/>
      <c r="BZ1505" s="23"/>
      <c r="CA1505" s="23"/>
    </row>
    <row r="1506" spans="58:79">
      <c r="BF1506" s="19"/>
      <c r="BG1506" s="28" t="s">
        <v>30</v>
      </c>
      <c r="BH1506" s="27">
        <v>0.33333333333333331</v>
      </c>
      <c r="BI1506" s="20">
        <f t="shared" si="202"/>
        <v>3.333333333333333E-7</v>
      </c>
      <c r="BJ1506" s="26">
        <v>95.696433300447623</v>
      </c>
      <c r="BK1506" s="25">
        <f>BP1507+((BO1507-BP1507)/(1+POWER((BI1506)/POWER(10,-BQ1507),BR1507)))</f>
        <v>96.280504110717573</v>
      </c>
      <c r="BL1506" s="25">
        <f t="shared" si="203"/>
        <v>0.58407081026994945</v>
      </c>
      <c r="BM1506" s="24">
        <f t="shared" si="204"/>
        <v>0.34113871140939528</v>
      </c>
      <c r="BN1506" s="19"/>
      <c r="BO1506" s="20" t="s">
        <v>37</v>
      </c>
      <c r="BP1506" s="20" t="s">
        <v>36</v>
      </c>
      <c r="BQ1506" s="37" t="s">
        <v>35</v>
      </c>
      <c r="BR1506" s="20" t="s">
        <v>34</v>
      </c>
      <c r="BS1506" s="19"/>
      <c r="BT1506" s="19"/>
      <c r="BU1506" s="23"/>
      <c r="BV1506" s="23"/>
      <c r="BW1506" s="23"/>
      <c r="BX1506" s="23"/>
      <c r="BY1506" s="23"/>
      <c r="BZ1506" s="23"/>
      <c r="CA1506" s="23"/>
    </row>
    <row r="1507" spans="58:79">
      <c r="BF1507" s="19"/>
      <c r="BG1507" s="28" t="s">
        <v>30</v>
      </c>
      <c r="BH1507" s="27">
        <v>0.22222222222222221</v>
      </c>
      <c r="BI1507" s="20">
        <f t="shared" si="202"/>
        <v>2.2222222222222222E-7</v>
      </c>
      <c r="BJ1507" s="26">
        <v>95.447981253005949</v>
      </c>
      <c r="BK1507" s="25">
        <f>BP1507+((BO1507-BP1507)/(1+POWER((BI1507)/POWER(10,-BQ1507),BR1507)))</f>
        <v>95.97650445202521</v>
      </c>
      <c r="BL1507" s="25">
        <f t="shared" si="203"/>
        <v>0.52852319901926137</v>
      </c>
      <c r="BM1507" s="24">
        <f t="shared" si="204"/>
        <v>0.27933677190155376</v>
      </c>
      <c r="BN1507" s="19"/>
      <c r="BO1507" s="19">
        <v>0.3176889532363571</v>
      </c>
      <c r="BP1507" s="36">
        <v>96.466544434832741</v>
      </c>
      <c r="BQ1507" s="19">
        <v>7.6089792870739421</v>
      </c>
      <c r="BR1507" s="19">
        <v>2.3964983371729955</v>
      </c>
      <c r="BS1507" s="19"/>
      <c r="BT1507" s="19"/>
      <c r="BU1507" s="23"/>
      <c r="BV1507" s="23"/>
      <c r="BW1507" s="23"/>
      <c r="BX1507" s="23"/>
      <c r="BY1507" s="23"/>
      <c r="BZ1507" s="23"/>
      <c r="CA1507" s="23"/>
    </row>
    <row r="1508" spans="58:79">
      <c r="BF1508" s="19"/>
      <c r="BG1508" s="28" t="s">
        <v>30</v>
      </c>
      <c r="BH1508" s="27">
        <v>0.14814814814814814</v>
      </c>
      <c r="BI1508" s="20">
        <f t="shared" si="202"/>
        <v>1.4814814814814815E-7</v>
      </c>
      <c r="BJ1508" s="26">
        <v>95.002578426107306</v>
      </c>
      <c r="BK1508" s="25">
        <f>BP1507+((BO1507-BP1507)/(1+POWER((BI1508)/POWER(10,-BQ1507),BR1507)))</f>
        <v>95.182400756145242</v>
      </c>
      <c r="BL1508" s="25">
        <f t="shared" si="203"/>
        <v>0.17982233003793624</v>
      </c>
      <c r="BM1508" s="24">
        <f t="shared" si="204"/>
        <v>3.2336070380272468E-2</v>
      </c>
      <c r="BN1508" s="19"/>
      <c r="BO1508" s="19"/>
      <c r="BP1508" s="19"/>
      <c r="BQ1508" s="19"/>
      <c r="BR1508" s="19"/>
      <c r="BS1508" s="19"/>
      <c r="BT1508" s="19"/>
      <c r="BU1508" s="23"/>
      <c r="BV1508" s="23"/>
      <c r="BW1508" s="23"/>
      <c r="BX1508" s="23"/>
      <c r="BY1508" s="23"/>
      <c r="BZ1508" s="23"/>
      <c r="CA1508" s="23"/>
    </row>
    <row r="1509" spans="58:79" ht="15.75" thickBot="1">
      <c r="BF1509" s="19"/>
      <c r="BG1509" s="28" t="s">
        <v>30</v>
      </c>
      <c r="BH1509" s="27">
        <v>9.8765432098765427E-2</v>
      </c>
      <c r="BI1509" s="20">
        <f t="shared" si="202"/>
        <v>9.8765432098765421E-8</v>
      </c>
      <c r="BJ1509" s="26">
        <v>93.940711737773796</v>
      </c>
      <c r="BK1509" s="25">
        <f>BP1507+((BO1507-BP1507)/(1+POWER((BI1509)/POWER(10,-BQ1507),BR1507)))</f>
        <v>93.146129262527452</v>
      </c>
      <c r="BL1509" s="25">
        <f t="shared" si="203"/>
        <v>-0.79458247524634373</v>
      </c>
      <c r="BM1509" s="24">
        <f t="shared" si="204"/>
        <v>0.6313613099686064</v>
      </c>
      <c r="BN1509" s="19"/>
      <c r="BO1509" s="35" t="s">
        <v>33</v>
      </c>
      <c r="BP1509" s="34">
        <f>SUM(BM1505:BM1514)</f>
        <v>17.812414167098915</v>
      </c>
      <c r="BQ1509" s="19"/>
      <c r="BR1509" s="19"/>
      <c r="BS1509" s="19"/>
      <c r="BT1509" s="19"/>
      <c r="BU1509" s="23"/>
      <c r="BV1509" s="23"/>
      <c r="BW1509" s="23"/>
      <c r="BX1509" s="23"/>
      <c r="BY1509" s="23"/>
      <c r="BZ1509" s="23"/>
      <c r="CA1509" s="23"/>
    </row>
    <row r="1510" spans="58:79">
      <c r="BF1510" s="19"/>
      <c r="BG1510" s="28" t="s">
        <v>30</v>
      </c>
      <c r="BH1510" s="27">
        <v>6.5843621399176946E-2</v>
      </c>
      <c r="BI1510" s="20">
        <f t="shared" si="202"/>
        <v>6.5843621399176948E-8</v>
      </c>
      <c r="BJ1510" s="26">
        <v>89.148518461134387</v>
      </c>
      <c r="BK1510" s="25">
        <f>BP1507+((BO1507-BP1507)/(1+POWER((BI1510)/POWER(10,-BQ1507),BR1507)))</f>
        <v>88.163544710155406</v>
      </c>
      <c r="BL1510" s="25">
        <f t="shared" si="203"/>
        <v>-0.98497375097898043</v>
      </c>
      <c r="BM1510" s="24">
        <f t="shared" si="204"/>
        <v>0.97017329011760256</v>
      </c>
      <c r="BN1510" s="19"/>
      <c r="BO1510" s="19"/>
      <c r="BP1510" s="19"/>
      <c r="BQ1510" s="19"/>
      <c r="BR1510" s="33" t="s">
        <v>32</v>
      </c>
      <c r="BS1510" s="19"/>
      <c r="BT1510" s="19"/>
      <c r="BU1510" s="23"/>
      <c r="BV1510" s="23"/>
      <c r="BW1510" s="23"/>
      <c r="BX1510" s="23"/>
      <c r="BY1510" s="23"/>
      <c r="BZ1510" s="23"/>
      <c r="CA1510" s="23"/>
    </row>
    <row r="1511" spans="58:79" ht="15.75" thickBot="1">
      <c r="BF1511" s="19"/>
      <c r="BG1511" s="28" t="s">
        <v>30</v>
      </c>
      <c r="BH1511" s="27">
        <v>4.38957475994513E-2</v>
      </c>
      <c r="BI1511" s="20">
        <f t="shared" si="202"/>
        <v>4.3895747599451298E-8</v>
      </c>
      <c r="BJ1511" s="26">
        <v>78.667173314583522</v>
      </c>
      <c r="BK1511" s="25">
        <f>BP1507+((BO1507-BP1507)/(1+POWER((BI1511)/POWER(10,-BQ1507),BR1507)))</f>
        <v>77.251782914706638</v>
      </c>
      <c r="BL1511" s="25">
        <f t="shared" si="203"/>
        <v>-1.415390399876884</v>
      </c>
      <c r="BM1511" s="24">
        <f t="shared" si="204"/>
        <v>2.0033299840636456</v>
      </c>
      <c r="BN1511" s="19"/>
      <c r="BO1511" s="32" t="s">
        <v>31</v>
      </c>
      <c r="BP1511" s="31">
        <f>POWER(10,-BQ1507)*1000000</f>
        <v>2.4604849499340917E-2</v>
      </c>
      <c r="BQ1511" s="25">
        <f>ROUND(BR1511,2)</f>
        <v>0.03</v>
      </c>
      <c r="BR1511" s="30">
        <f>10^((1/BR1507)*(LOG(((BO1507-BP1507)/(50-BP1507)-1),10)-BR1507*LOG((1/(10^(-BQ1507))),10)))*1000000</f>
        <v>2.530156169092981E-2</v>
      </c>
      <c r="BS1511" s="19"/>
      <c r="BT1511" s="19"/>
      <c r="BU1511" s="23"/>
      <c r="BV1511" s="23"/>
      <c r="BW1511" s="23"/>
      <c r="BX1511" s="23"/>
      <c r="BY1511" s="23"/>
      <c r="BZ1511" s="23"/>
      <c r="CA1511" s="23"/>
    </row>
    <row r="1512" spans="58:79">
      <c r="BF1512" s="19"/>
      <c r="BG1512" s="28" t="s">
        <v>30</v>
      </c>
      <c r="BH1512" s="27">
        <v>2.9263831732967534E-2</v>
      </c>
      <c r="BI1512" s="20">
        <f t="shared" si="202"/>
        <v>2.9263831732967536E-8</v>
      </c>
      <c r="BJ1512" s="26">
        <v>55.090652636599202</v>
      </c>
      <c r="BK1512" s="25">
        <f>BP1507+((BO1507-BP1507)/(1+POWER((BI1512)/POWER(10,-BQ1507),BR1507)))</f>
        <v>58.240031535987619</v>
      </c>
      <c r="BL1512" s="25">
        <f t="shared" si="203"/>
        <v>3.1493788993884166</v>
      </c>
      <c r="BM1512" s="24">
        <f t="shared" si="204"/>
        <v>9.9185874519129946</v>
      </c>
      <c r="BN1512" s="19"/>
      <c r="BO1512" s="29"/>
      <c r="BP1512" s="25"/>
      <c r="BQ1512" s="19"/>
      <c r="BR1512" s="19"/>
      <c r="BS1512" s="19"/>
      <c r="BT1512" s="19"/>
      <c r="BU1512" s="23"/>
      <c r="BV1512" s="23"/>
      <c r="BW1512" s="23"/>
      <c r="BX1512" s="23"/>
      <c r="BY1512" s="23"/>
      <c r="BZ1512" s="23"/>
      <c r="CA1512" s="23"/>
    </row>
    <row r="1513" spans="58:79">
      <c r="BF1513" s="19"/>
      <c r="BG1513" s="28" t="s">
        <v>30</v>
      </c>
      <c r="BH1513" s="27">
        <v>1.9509221155311691E-2</v>
      </c>
      <c r="BI1513" s="20">
        <f t="shared" si="202"/>
        <v>1.950922115531169E-8</v>
      </c>
      <c r="BJ1513" s="26">
        <v>37.215825248653978</v>
      </c>
      <c r="BK1513" s="25">
        <f>BP1507+((BO1507-BP1507)/(1+POWER((BI1513)/POWER(10,-BQ1507),BR1507)))</f>
        <v>35.358667268245561</v>
      </c>
      <c r="BL1513" s="25">
        <f t="shared" si="203"/>
        <v>-1.8571579804084166</v>
      </c>
      <c r="BM1513" s="24">
        <f t="shared" si="204"/>
        <v>3.4490357641946687</v>
      </c>
      <c r="BN1513" s="19"/>
      <c r="BO1513" s="19"/>
      <c r="BP1513" s="19"/>
      <c r="BQ1513" s="19"/>
      <c r="BR1513" s="19"/>
      <c r="BS1513" s="19"/>
      <c r="BT1513" s="19"/>
      <c r="BU1513" s="23"/>
      <c r="BV1513" s="23"/>
      <c r="BW1513" s="23"/>
      <c r="BX1513" s="23"/>
      <c r="BY1513" s="23"/>
      <c r="BZ1513" s="23"/>
      <c r="CA1513" s="23"/>
    </row>
    <row r="1514" spans="58:79">
      <c r="BF1514" s="19"/>
      <c r="BG1514" s="28" t="s">
        <v>30</v>
      </c>
      <c r="BH1514" s="27">
        <v>0</v>
      </c>
      <c r="BI1514" s="20">
        <f t="shared" si="202"/>
        <v>0</v>
      </c>
      <c r="BJ1514" s="26">
        <v>0</v>
      </c>
      <c r="BK1514" s="25">
        <f>BP1507+((BO1507-BP1507)/(1+POWER((BI1514)/POWER(10,-BQ1507),BR1507)))</f>
        <v>0.31768895323635604</v>
      </c>
      <c r="BL1514" s="25">
        <f t="shared" si="203"/>
        <v>0.31768895323635604</v>
      </c>
      <c r="BM1514" s="24">
        <f t="shared" si="204"/>
        <v>0.10092627100841162</v>
      </c>
      <c r="BN1514" s="19"/>
      <c r="BO1514" s="19"/>
      <c r="BP1514" s="19"/>
      <c r="BQ1514" s="19"/>
      <c r="BR1514" s="19"/>
      <c r="BS1514" s="19"/>
      <c r="BT1514" s="19"/>
      <c r="BU1514" s="23"/>
      <c r="BV1514" s="23"/>
      <c r="BW1514" s="23"/>
      <c r="BX1514" s="23"/>
      <c r="BY1514" s="23"/>
      <c r="BZ1514" s="23"/>
      <c r="CA1514" s="23"/>
    </row>
    <row r="1515" spans="58:79">
      <c r="BF1515" s="19"/>
      <c r="BG1515" s="19"/>
      <c r="BH1515" s="19"/>
      <c r="BI1515" s="19"/>
      <c r="BJ1515" s="22"/>
      <c r="BK1515" s="19"/>
      <c r="BL1515" s="19"/>
      <c r="BM1515" s="19"/>
      <c r="BN1515" s="19"/>
      <c r="BO1515" s="19"/>
      <c r="BP1515" s="19"/>
      <c r="BQ1515" s="19"/>
      <c r="BR1515" s="19"/>
      <c r="BS1515" s="19"/>
      <c r="BT1515" s="19"/>
      <c r="BU1515" s="19"/>
      <c r="BV1515" s="19"/>
      <c r="BW1515" s="19"/>
      <c r="BX1515" s="19"/>
      <c r="BY1515" s="19"/>
      <c r="BZ1515" s="19"/>
      <c r="CA1515" s="19"/>
    </row>
    <row r="1516" spans="58:79">
      <c r="BF1516" s="19"/>
      <c r="BG1516" s="19"/>
      <c r="BH1516" s="19"/>
      <c r="BI1516" s="19"/>
      <c r="BJ1516" s="20"/>
      <c r="BK1516" s="19"/>
      <c r="BL1516" s="19"/>
      <c r="BM1516" s="19"/>
      <c r="BN1516" s="19"/>
      <c r="BO1516" s="19"/>
      <c r="BP1516" s="19"/>
      <c r="BQ1516" s="19"/>
      <c r="BR1516" s="19"/>
      <c r="BS1516" s="19"/>
      <c r="BT1516" s="19"/>
      <c r="BU1516" s="19"/>
      <c r="BV1516" s="19"/>
      <c r="BW1516" s="19"/>
      <c r="BX1516" s="19"/>
      <c r="BY1516" s="19"/>
      <c r="BZ1516" s="19"/>
      <c r="CA1516" s="19"/>
    </row>
    <row r="1517" spans="58:79">
      <c r="BF1517" s="19"/>
      <c r="BG1517" s="19"/>
      <c r="BH1517" s="19"/>
      <c r="BI1517" s="19"/>
      <c r="BJ1517" s="20"/>
      <c r="BK1517" s="19"/>
      <c r="BL1517" s="19"/>
      <c r="BM1517" s="19"/>
      <c r="BN1517" s="19"/>
      <c r="BO1517" s="19"/>
      <c r="BP1517" s="19"/>
      <c r="BQ1517" s="19"/>
      <c r="BR1517" s="19"/>
      <c r="BS1517" s="19"/>
      <c r="BT1517" s="19"/>
      <c r="BU1517" s="19"/>
      <c r="BV1517" s="19"/>
      <c r="BW1517" s="19"/>
      <c r="BX1517" s="19"/>
      <c r="BY1517" s="19"/>
      <c r="BZ1517" s="19"/>
      <c r="CA1517" s="19"/>
    </row>
    <row r="1518" spans="58:79">
      <c r="BF1518" s="19"/>
      <c r="BG1518" s="19"/>
      <c r="BH1518" s="19"/>
      <c r="BI1518" s="19"/>
      <c r="BJ1518" s="20"/>
      <c r="BK1518" s="19"/>
      <c r="BL1518" s="19"/>
      <c r="BM1518" s="19"/>
      <c r="BN1518" s="19"/>
      <c r="BO1518" s="19"/>
      <c r="BP1518" s="19"/>
      <c r="BQ1518" s="19"/>
      <c r="BR1518" s="19"/>
      <c r="BS1518" s="19"/>
      <c r="BT1518" s="19"/>
      <c r="BU1518" s="19"/>
      <c r="BV1518" s="19"/>
      <c r="BW1518" s="19"/>
      <c r="BX1518" s="19"/>
      <c r="BY1518" s="19"/>
      <c r="BZ1518" s="19"/>
      <c r="CA1518" s="19"/>
    </row>
    <row r="1519" spans="58:79">
      <c r="BF1519" s="19"/>
      <c r="BG1519" s="19"/>
      <c r="BH1519" s="19"/>
      <c r="BI1519" s="19"/>
      <c r="BJ1519" s="20"/>
      <c r="BK1519" s="19"/>
      <c r="BL1519" s="19"/>
      <c r="BM1519" s="19"/>
      <c r="BN1519" s="19"/>
      <c r="BO1519" s="19"/>
      <c r="BP1519" s="19"/>
      <c r="BQ1519" s="19"/>
      <c r="BR1519" s="19"/>
      <c r="BS1519" s="19"/>
      <c r="BT1519" s="19"/>
      <c r="BU1519" s="19"/>
      <c r="BV1519" s="19"/>
      <c r="BW1519" s="19"/>
      <c r="BX1519" s="19"/>
      <c r="BY1519" s="19"/>
      <c r="BZ1519" s="19"/>
      <c r="CA1519" s="19"/>
    </row>
    <row r="1520" spans="58:79">
      <c r="BF1520" s="19"/>
      <c r="BG1520" s="19"/>
      <c r="BH1520" s="19"/>
      <c r="BI1520" s="21"/>
      <c r="BJ1520" s="20"/>
      <c r="BK1520" s="19"/>
      <c r="BL1520" s="19"/>
      <c r="BM1520" s="19"/>
      <c r="BN1520" s="19"/>
      <c r="BO1520" s="19"/>
      <c r="BP1520" s="19"/>
      <c r="BQ1520" s="19"/>
      <c r="BR1520" s="19"/>
      <c r="BS1520" s="19"/>
      <c r="BT1520" s="19"/>
      <c r="BU1520" s="19"/>
      <c r="BV1520" s="19"/>
      <c r="BW1520" s="19"/>
      <c r="BX1520" s="19"/>
      <c r="BY1520" s="19"/>
      <c r="BZ1520" s="19"/>
      <c r="CA1520" s="19"/>
    </row>
    <row r="1521" spans="58:79">
      <c r="BF1521" s="19"/>
      <c r="BG1521" s="39"/>
      <c r="BH1521" s="39"/>
      <c r="BI1521" s="39"/>
      <c r="BJ1521" s="38" t="s">
        <v>46</v>
      </c>
      <c r="BK1521" s="39"/>
      <c r="BL1521" s="39"/>
      <c r="BM1521" s="39"/>
      <c r="BN1521" s="19"/>
      <c r="BO1521" s="19"/>
      <c r="BP1521" s="19"/>
      <c r="BQ1521" s="19"/>
      <c r="BR1521" s="19"/>
      <c r="BS1521" s="19"/>
      <c r="BT1521" s="19"/>
      <c r="BU1521" s="19"/>
      <c r="BV1521" s="19"/>
      <c r="BW1521" s="19"/>
      <c r="BX1521" s="19"/>
      <c r="BY1521" s="19"/>
      <c r="BZ1521" s="19"/>
      <c r="CA1521" s="19"/>
    </row>
    <row r="1522" spans="58:79">
      <c r="BF1522" s="40" t="s">
        <v>45</v>
      </c>
      <c r="BG1522" s="39" t="s">
        <v>44</v>
      </c>
      <c r="BH1522" s="38" t="s">
        <v>43</v>
      </c>
      <c r="BI1522" s="38" t="s">
        <v>42</v>
      </c>
      <c r="BJ1522" s="38" t="s">
        <v>41</v>
      </c>
      <c r="BK1522" s="38" t="s">
        <v>40</v>
      </c>
      <c r="BL1522" s="38" t="s">
        <v>39</v>
      </c>
      <c r="BM1522" s="38" t="s">
        <v>38</v>
      </c>
      <c r="BN1522" s="19"/>
      <c r="BO1522" s="19"/>
      <c r="BP1522" s="19"/>
      <c r="BQ1522" s="19"/>
      <c r="BR1522" s="19"/>
      <c r="BS1522" s="19"/>
      <c r="BT1522" s="20"/>
      <c r="BU1522" s="19"/>
      <c r="BV1522" s="19"/>
      <c r="BW1522" s="19"/>
      <c r="BX1522" s="19"/>
      <c r="BY1522" s="19"/>
      <c r="BZ1522" s="19"/>
      <c r="CA1522" s="19"/>
    </row>
    <row r="1523" spans="58:79">
      <c r="BF1523" s="19"/>
      <c r="BG1523" s="28" t="s">
        <v>30</v>
      </c>
      <c r="BH1523" s="27">
        <v>0.5</v>
      </c>
      <c r="BI1523" s="20">
        <f t="shared" ref="BI1523:BI1532" si="205">+BH1523/1000000</f>
        <v>4.9999999999999998E-7</v>
      </c>
      <c r="BJ1523" s="26">
        <v>91.821247509723818</v>
      </c>
      <c r="BK1523" s="25">
        <f>BP1525+((BO1525-BP1525)/(1+POWER((BI1523)/POWER(10,-BQ1525),BR1525)))</f>
        <v>91.985053663274329</v>
      </c>
      <c r="BL1523" s="25">
        <f t="shared" ref="BL1523:BL1532" si="206">BK1523-BJ1523</f>
        <v>0.1638061535505102</v>
      </c>
      <c r="BM1523" s="24">
        <f t="shared" ref="BM1523:BM1532" si="207">BL1523^2</f>
        <v>2.6832455941013328E-2</v>
      </c>
      <c r="BN1523" s="19"/>
      <c r="BO1523" s="19"/>
      <c r="BP1523" s="19"/>
      <c r="BQ1523" s="19"/>
      <c r="BR1523" s="19"/>
      <c r="BS1523" s="19"/>
      <c r="BT1523" s="19"/>
      <c r="BU1523" s="23"/>
      <c r="BV1523" s="23"/>
      <c r="BW1523" s="23"/>
      <c r="BX1523" s="23"/>
      <c r="BY1523" s="23"/>
      <c r="BZ1523" s="23"/>
      <c r="CA1523" s="23"/>
    </row>
    <row r="1524" spans="58:79">
      <c r="BF1524" s="19"/>
      <c r="BG1524" s="28" t="s">
        <v>30</v>
      </c>
      <c r="BH1524" s="27">
        <v>0.33333333333333331</v>
      </c>
      <c r="BI1524" s="20">
        <f t="shared" si="205"/>
        <v>3.333333333333333E-7</v>
      </c>
      <c r="BJ1524" s="26">
        <v>92.095093388759437</v>
      </c>
      <c r="BK1524" s="25">
        <f>BP1525+((BO1525-BP1525)/(1+POWER((BI1524)/POWER(10,-BQ1525),BR1525)))</f>
        <v>91.592998690780291</v>
      </c>
      <c r="BL1524" s="25">
        <f t="shared" si="206"/>
        <v>-0.50209469797914608</v>
      </c>
      <c r="BM1524" s="24">
        <f t="shared" si="207"/>
        <v>0.25209908573876993</v>
      </c>
      <c r="BN1524" s="19"/>
      <c r="BO1524" s="20" t="s">
        <v>37</v>
      </c>
      <c r="BP1524" s="20" t="s">
        <v>36</v>
      </c>
      <c r="BQ1524" s="37" t="s">
        <v>35</v>
      </c>
      <c r="BR1524" s="20" t="s">
        <v>34</v>
      </c>
      <c r="BS1524" s="19"/>
      <c r="BT1524" s="19"/>
      <c r="BU1524" s="23"/>
      <c r="BV1524" s="23"/>
      <c r="BW1524" s="23"/>
      <c r="BX1524" s="23"/>
      <c r="BY1524" s="23"/>
      <c r="BZ1524" s="23"/>
      <c r="CA1524" s="23"/>
    </row>
    <row r="1525" spans="58:79">
      <c r="BF1525" s="19"/>
      <c r="BG1525" s="28" t="s">
        <v>30</v>
      </c>
      <c r="BH1525" s="27">
        <v>0.22222222222222221</v>
      </c>
      <c r="BI1525" s="20">
        <f t="shared" si="205"/>
        <v>2.2222222222222222E-7</v>
      </c>
      <c r="BJ1525" s="26">
        <v>90.235560439776037</v>
      </c>
      <c r="BK1525" s="25">
        <f>BP1525+((BO1525-BP1525)/(1+POWER((BI1525)/POWER(10,-BQ1525),BR1525)))</f>
        <v>90.810544706436403</v>
      </c>
      <c r="BL1525" s="25">
        <f t="shared" si="206"/>
        <v>0.57498426666036551</v>
      </c>
      <c r="BM1525" s="24">
        <f t="shared" si="207"/>
        <v>0.33060690690695832</v>
      </c>
      <c r="BN1525" s="19"/>
      <c r="BO1525" s="19">
        <v>0</v>
      </c>
      <c r="BP1525" s="36">
        <v>92.372087843651826</v>
      </c>
      <c r="BQ1525" s="19">
        <v>7.6696822909375602</v>
      </c>
      <c r="BR1525" s="19">
        <v>1.7359909112352996</v>
      </c>
      <c r="BS1525" s="19"/>
      <c r="BT1525" s="19"/>
      <c r="BU1525" s="23"/>
      <c r="BV1525" s="23"/>
      <c r="BW1525" s="23"/>
      <c r="BX1525" s="23"/>
      <c r="BY1525" s="23"/>
      <c r="BZ1525" s="23"/>
      <c r="CA1525" s="23"/>
    </row>
    <row r="1526" spans="58:79">
      <c r="BF1526" s="19"/>
      <c r="BG1526" s="28" t="s">
        <v>30</v>
      </c>
      <c r="BH1526" s="27">
        <v>0.14814814814814814</v>
      </c>
      <c r="BI1526" s="20">
        <f t="shared" si="205"/>
        <v>1.4814814814814815E-7</v>
      </c>
      <c r="BJ1526" s="26">
        <v>89.185391195214862</v>
      </c>
      <c r="BK1526" s="25">
        <f>BP1525+((BO1525-BP1525)/(1+POWER((BI1526)/POWER(10,-BQ1525),BR1525)))</f>
        <v>89.268881710824559</v>
      </c>
      <c r="BL1526" s="25">
        <f t="shared" si="206"/>
        <v>8.3490515609696558E-2</v>
      </c>
      <c r="BM1526" s="24">
        <f t="shared" si="207"/>
        <v>6.9706661967729846E-3</v>
      </c>
      <c r="BN1526" s="19"/>
      <c r="BO1526" s="19"/>
      <c r="BP1526" s="19"/>
      <c r="BQ1526" s="19"/>
      <c r="BR1526" s="19"/>
      <c r="BS1526" s="19"/>
      <c r="BT1526" s="19"/>
      <c r="BU1526" s="23"/>
      <c r="BV1526" s="23"/>
      <c r="BW1526" s="23"/>
      <c r="BX1526" s="23"/>
      <c r="BY1526" s="23"/>
      <c r="BZ1526" s="23"/>
      <c r="CA1526" s="23"/>
    </row>
    <row r="1527" spans="58:79" ht="15.75" thickBot="1">
      <c r="BF1527" s="19"/>
      <c r="BG1527" s="28" t="s">
        <v>30</v>
      </c>
      <c r="BH1527" s="27">
        <v>9.8765432098765427E-2</v>
      </c>
      <c r="BI1527" s="20">
        <f t="shared" si="205"/>
        <v>9.8765432098765421E-8</v>
      </c>
      <c r="BJ1527" s="26">
        <v>87.554161509729369</v>
      </c>
      <c r="BK1527" s="25">
        <f>BP1525+((BO1525-BP1525)/(1+POWER((BI1527)/POWER(10,-BQ1525),BR1525)))</f>
        <v>86.306839744558701</v>
      </c>
      <c r="BL1527" s="25">
        <f t="shared" si="206"/>
        <v>-1.2473217651706676</v>
      </c>
      <c r="BM1527" s="24">
        <f t="shared" si="207"/>
        <v>1.55581158586847</v>
      </c>
      <c r="BN1527" s="19"/>
      <c r="BO1527" s="35" t="s">
        <v>33</v>
      </c>
      <c r="BP1527" s="34">
        <f>SUM(BM1523:BM1532)</f>
        <v>5.5937145340863781</v>
      </c>
      <c r="BQ1527" s="19"/>
      <c r="BR1527" s="19"/>
      <c r="BS1527" s="19"/>
      <c r="BT1527" s="19"/>
      <c r="BU1527" s="23"/>
      <c r="BV1527" s="23"/>
      <c r="BW1527" s="23"/>
      <c r="BX1527" s="23"/>
      <c r="BY1527" s="23"/>
      <c r="BZ1527" s="23"/>
      <c r="CA1527" s="23"/>
    </row>
    <row r="1528" spans="58:79">
      <c r="BF1528" s="19"/>
      <c r="BG1528" s="28" t="s">
        <v>30</v>
      </c>
      <c r="BH1528" s="27">
        <v>6.5843621399176946E-2</v>
      </c>
      <c r="BI1528" s="20">
        <f t="shared" si="205"/>
        <v>6.5843621399176948E-8</v>
      </c>
      <c r="BJ1528" s="26">
        <v>79.831084856019658</v>
      </c>
      <c r="BK1528" s="25">
        <f>BP1525+((BO1525-BP1525)/(1+POWER((BI1528)/POWER(10,-BQ1525),BR1525)))</f>
        <v>80.881427468298355</v>
      </c>
      <c r="BL1528" s="25">
        <f t="shared" si="206"/>
        <v>1.0503426122786976</v>
      </c>
      <c r="BM1528" s="24">
        <f t="shared" si="207"/>
        <v>1.1032196031684385</v>
      </c>
      <c r="BN1528" s="19"/>
      <c r="BO1528" s="19"/>
      <c r="BP1528" s="19"/>
      <c r="BQ1528" s="19"/>
      <c r="BR1528" s="33" t="s">
        <v>32</v>
      </c>
      <c r="BS1528" s="19"/>
      <c r="BT1528" s="19"/>
      <c r="BU1528" s="23"/>
      <c r="BV1528" s="23"/>
      <c r="BW1528" s="23"/>
      <c r="BX1528" s="23"/>
      <c r="BY1528" s="23"/>
      <c r="BZ1528" s="23"/>
      <c r="CA1528" s="23"/>
    </row>
    <row r="1529" spans="58:79" ht="15.75" thickBot="1">
      <c r="BF1529" s="19"/>
      <c r="BG1529" s="28" t="s">
        <v>30</v>
      </c>
      <c r="BH1529" s="27">
        <v>4.38957475994513E-2</v>
      </c>
      <c r="BI1529" s="20">
        <f t="shared" si="205"/>
        <v>4.3895747599451298E-8</v>
      </c>
      <c r="BJ1529" s="26">
        <v>71.152656311971413</v>
      </c>
      <c r="BK1529" s="25">
        <f>BP1525+((BO1525-BP1525)/(1+POWER((BI1529)/POWER(10,-BQ1525),BR1525)))</f>
        <v>71.761863680097917</v>
      </c>
      <c r="BL1529" s="25">
        <f t="shared" si="206"/>
        <v>0.60920736812650489</v>
      </c>
      <c r="BM1529" s="24">
        <f t="shared" si="207"/>
        <v>0.37113361737962286</v>
      </c>
      <c r="BN1529" s="19"/>
      <c r="BO1529" s="32" t="s">
        <v>31</v>
      </c>
      <c r="BP1529" s="31">
        <f>POWER(10,-BQ1525)*1000000</f>
        <v>2.1395266924923047E-2</v>
      </c>
      <c r="BQ1529" s="25">
        <f>ROUND(BR1529,2)</f>
        <v>0.02</v>
      </c>
      <c r="BR1529" s="30">
        <f>10^((1/BR1525)*(LOG(((BO1525-BP1525)/(50-BP1525)-1),10)-BR1525*LOG((1/(10^(-BQ1525))),10)))*1000000</f>
        <v>2.3535818000410359E-2</v>
      </c>
      <c r="BS1529" s="19"/>
      <c r="BT1529" s="19"/>
      <c r="BU1529" s="23"/>
      <c r="BV1529" s="23"/>
      <c r="BW1529" s="23"/>
      <c r="BX1529" s="23"/>
      <c r="BY1529" s="23"/>
      <c r="BZ1529" s="23"/>
      <c r="CA1529" s="23"/>
    </row>
    <row r="1530" spans="58:79">
      <c r="BF1530" s="19"/>
      <c r="BG1530" s="28" t="s">
        <v>30</v>
      </c>
      <c r="BH1530" s="27">
        <v>2.9263831732967534E-2</v>
      </c>
      <c r="BI1530" s="20">
        <f t="shared" si="205"/>
        <v>2.9263831732967536E-8</v>
      </c>
      <c r="BJ1530" s="26">
        <v>59.711826151862404</v>
      </c>
      <c r="BK1530" s="25">
        <f>BP1525+((BO1525-BP1525)/(1+POWER((BI1530)/POWER(10,-BQ1525),BR1525)))</f>
        <v>58.440916622138609</v>
      </c>
      <c r="BL1530" s="25">
        <f t="shared" si="206"/>
        <v>-1.2709095297237951</v>
      </c>
      <c r="BM1530" s="24">
        <f t="shared" si="207"/>
        <v>1.615211032742758</v>
      </c>
      <c r="BN1530" s="19"/>
      <c r="BO1530" s="29"/>
      <c r="BP1530" s="25"/>
      <c r="BQ1530" s="19"/>
      <c r="BR1530" s="19"/>
      <c r="BS1530" s="19"/>
      <c r="BT1530" s="19"/>
      <c r="BU1530" s="23"/>
      <c r="BV1530" s="23"/>
      <c r="BW1530" s="23"/>
      <c r="BX1530" s="23"/>
      <c r="BY1530" s="23"/>
      <c r="BZ1530" s="23"/>
      <c r="CA1530" s="23"/>
    </row>
    <row r="1531" spans="58:79">
      <c r="BF1531" s="19"/>
      <c r="BG1531" s="28" t="s">
        <v>30</v>
      </c>
      <c r="BH1531" s="27">
        <v>1.9509221155311691E-2</v>
      </c>
      <c r="BI1531" s="20">
        <f t="shared" si="205"/>
        <v>1.950922115531169E-8</v>
      </c>
      <c r="BJ1531" s="26">
        <v>41.918351081129614</v>
      </c>
      <c r="BK1531" s="25">
        <f>BP1525+((BO1525-BP1525)/(1+POWER((BI1531)/POWER(10,-BQ1525),BR1525)))</f>
        <v>42.494397589793259</v>
      </c>
      <c r="BL1531" s="25">
        <f t="shared" si="206"/>
        <v>0.57604650866364437</v>
      </c>
      <c r="BM1531" s="24">
        <f t="shared" si="207"/>
        <v>0.33182958014357411</v>
      </c>
      <c r="BN1531" s="19"/>
      <c r="BO1531" s="19"/>
      <c r="BP1531" s="19"/>
      <c r="BQ1531" s="19"/>
      <c r="BR1531" s="19"/>
      <c r="BS1531" s="19"/>
      <c r="BT1531" s="19"/>
      <c r="BU1531" s="23"/>
      <c r="BV1531" s="23"/>
      <c r="BW1531" s="23"/>
      <c r="BX1531" s="23"/>
      <c r="BY1531" s="23"/>
      <c r="BZ1531" s="23"/>
      <c r="CA1531" s="23"/>
    </row>
    <row r="1532" spans="58:79">
      <c r="BF1532" s="19"/>
      <c r="BG1532" s="28" t="s">
        <v>30</v>
      </c>
      <c r="BH1532" s="27">
        <v>0</v>
      </c>
      <c r="BI1532" s="20">
        <f t="shared" si="205"/>
        <v>0</v>
      </c>
      <c r="BJ1532" s="26">
        <v>0</v>
      </c>
      <c r="BK1532" s="25">
        <f>BP1525+((BO1525-BP1525)/(1+POWER((BI1532)/POWER(10,-BQ1525),BR1525)))</f>
        <v>0</v>
      </c>
      <c r="BL1532" s="25">
        <f t="shared" si="206"/>
        <v>0</v>
      </c>
      <c r="BM1532" s="24">
        <f t="shared" si="207"/>
        <v>0</v>
      </c>
      <c r="BN1532" s="19"/>
      <c r="BO1532" s="19"/>
      <c r="BP1532" s="19"/>
      <c r="BQ1532" s="19"/>
      <c r="BR1532" s="19"/>
      <c r="BS1532" s="19"/>
      <c r="BT1532" s="19"/>
      <c r="BU1532" s="23"/>
      <c r="BV1532" s="23"/>
      <c r="BW1532" s="23"/>
      <c r="BX1532" s="23"/>
      <c r="BY1532" s="23"/>
      <c r="BZ1532" s="23"/>
      <c r="CA1532" s="23"/>
    </row>
    <row r="1533" spans="58:79">
      <c r="BF1533" s="19"/>
      <c r="BG1533" s="19"/>
      <c r="BH1533" s="19"/>
      <c r="BI1533" s="19"/>
      <c r="BJ1533" s="22"/>
      <c r="BK1533" s="19"/>
      <c r="BL1533" s="19"/>
      <c r="BM1533" s="19"/>
      <c r="BN1533" s="19"/>
      <c r="BO1533" s="19"/>
      <c r="BP1533" s="19"/>
      <c r="BQ1533" s="19"/>
      <c r="BR1533" s="19"/>
      <c r="BS1533" s="19"/>
      <c r="BT1533" s="19"/>
      <c r="BU1533" s="19"/>
      <c r="BV1533" s="19"/>
      <c r="BW1533" s="19"/>
      <c r="BX1533" s="19"/>
      <c r="BY1533" s="19"/>
      <c r="BZ1533" s="19"/>
      <c r="CA1533" s="19"/>
    </row>
    <row r="1534" spans="58:79">
      <c r="BF1534" s="19"/>
      <c r="BG1534" s="19"/>
      <c r="BH1534" s="19"/>
      <c r="BI1534" s="19"/>
      <c r="BJ1534" s="20"/>
      <c r="BK1534" s="19"/>
      <c r="BL1534" s="19"/>
      <c r="BM1534" s="19"/>
      <c r="BN1534" s="19"/>
      <c r="BO1534" s="19"/>
      <c r="BP1534" s="19"/>
      <c r="BQ1534" s="19"/>
      <c r="BR1534" s="19"/>
      <c r="BS1534" s="19"/>
      <c r="BT1534" s="19"/>
      <c r="BU1534" s="19"/>
      <c r="BV1534" s="19"/>
      <c r="BW1534" s="19"/>
      <c r="BX1534" s="19"/>
      <c r="BY1534" s="19"/>
      <c r="BZ1534" s="19"/>
      <c r="CA1534" s="19"/>
    </row>
    <row r="1535" spans="58:79">
      <c r="BF1535" s="19"/>
      <c r="BG1535" s="19"/>
      <c r="BH1535" s="19"/>
      <c r="BI1535" s="19"/>
      <c r="BJ1535" s="20"/>
      <c r="BK1535" s="19"/>
      <c r="BL1535" s="19"/>
      <c r="BM1535" s="19"/>
      <c r="BN1535" s="19"/>
      <c r="BO1535" s="19"/>
      <c r="BP1535" s="19"/>
      <c r="BQ1535" s="19"/>
      <c r="BR1535" s="19"/>
      <c r="BS1535" s="19"/>
      <c r="BT1535" s="19"/>
      <c r="BU1535" s="19"/>
      <c r="BV1535" s="19"/>
      <c r="BW1535" s="19"/>
      <c r="BX1535" s="19"/>
      <c r="BY1535" s="19"/>
      <c r="BZ1535" s="19"/>
      <c r="CA1535" s="19"/>
    </row>
    <row r="1536" spans="58:79">
      <c r="BF1536" s="19"/>
      <c r="BG1536" s="19"/>
      <c r="BH1536" s="19"/>
      <c r="BI1536" s="19"/>
      <c r="BJ1536" s="20"/>
      <c r="BK1536" s="19"/>
      <c r="BL1536" s="19"/>
      <c r="BM1536" s="19"/>
      <c r="BN1536" s="19"/>
      <c r="BO1536" s="19"/>
      <c r="BP1536" s="19"/>
      <c r="BQ1536" s="19"/>
      <c r="BR1536" s="19"/>
      <c r="BS1536" s="19"/>
      <c r="BT1536" s="19"/>
      <c r="BU1536" s="19"/>
      <c r="BV1536" s="19"/>
      <c r="BW1536" s="19"/>
      <c r="BX1536" s="19"/>
      <c r="BY1536" s="19"/>
      <c r="BZ1536" s="19"/>
      <c r="CA1536" s="19"/>
    </row>
    <row r="1537" spans="58:79">
      <c r="BF1537" s="19"/>
      <c r="BG1537" s="19"/>
      <c r="BH1537" s="19"/>
      <c r="BI1537" s="19"/>
      <c r="BJ1537" s="20"/>
      <c r="BK1537" s="19"/>
      <c r="BL1537" s="19"/>
      <c r="BM1537" s="19"/>
      <c r="BN1537" s="19"/>
      <c r="BO1537" s="19"/>
      <c r="BP1537" s="19"/>
      <c r="BQ1537" s="19"/>
      <c r="BR1537" s="19"/>
      <c r="BS1537" s="19"/>
      <c r="BT1537" s="19"/>
      <c r="BU1537" s="19"/>
      <c r="BV1537" s="19"/>
      <c r="BW1537" s="19"/>
      <c r="BX1537" s="19"/>
      <c r="BY1537" s="19"/>
      <c r="BZ1537" s="19"/>
      <c r="CA1537" s="19"/>
    </row>
    <row r="1538" spans="58:79">
      <c r="BF1538" s="19"/>
      <c r="BG1538" s="19"/>
      <c r="BH1538" s="19"/>
      <c r="BI1538" s="21"/>
      <c r="BJ1538" s="20"/>
      <c r="BK1538" s="19"/>
      <c r="BL1538" s="19"/>
      <c r="BM1538" s="19"/>
      <c r="BN1538" s="19"/>
      <c r="BO1538" s="19"/>
      <c r="BP1538" s="19"/>
      <c r="BQ1538" s="19"/>
      <c r="BR1538" s="19"/>
      <c r="BS1538" s="19"/>
      <c r="BT1538" s="19"/>
      <c r="BU1538" s="19"/>
      <c r="BV1538" s="19"/>
      <c r="BW1538" s="19"/>
      <c r="BX1538" s="19"/>
      <c r="BY1538" s="19"/>
      <c r="BZ1538" s="19"/>
      <c r="CA1538" s="19"/>
    </row>
    <row r="1539" spans="58:79">
      <c r="BF1539" s="19"/>
      <c r="BG1539" s="19"/>
      <c r="BH1539" s="19"/>
      <c r="BI1539" s="19"/>
      <c r="BJ1539" s="20"/>
      <c r="BK1539" s="19"/>
      <c r="BL1539" s="19"/>
      <c r="BM1539" s="19"/>
      <c r="BN1539" s="19"/>
      <c r="BO1539" s="19"/>
      <c r="BP1539" s="19"/>
      <c r="BQ1539" s="19"/>
      <c r="BR1539" s="19"/>
      <c r="BS1539" s="19"/>
      <c r="BT1539" s="19"/>
      <c r="BU1539" s="19"/>
      <c r="BV1539" s="19"/>
      <c r="BW1539" s="19"/>
      <c r="BX1539" s="19"/>
      <c r="BY1539" s="19"/>
      <c r="BZ1539" s="19"/>
      <c r="CA1539" s="19"/>
    </row>
  </sheetData>
  <mergeCells count="4">
    <mergeCell ref="Z2:AA2"/>
    <mergeCell ref="D2:F2"/>
    <mergeCell ref="V1:AA1"/>
    <mergeCell ref="BF3:BZ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4"/>
  <sheetViews>
    <sheetView workbookViewId="0">
      <selection activeCell="D30" sqref="D30"/>
    </sheetView>
  </sheetViews>
  <sheetFormatPr defaultColWidth="8.7109375" defaultRowHeight="15"/>
  <cols>
    <col min="2" max="2" width="14.140625" bestFit="1" customWidth="1"/>
  </cols>
  <sheetData>
    <row r="2" spans="2:4">
      <c r="B2" s="16" t="s">
        <v>17</v>
      </c>
      <c r="C2" s="77">
        <v>0.5</v>
      </c>
      <c r="D2">
        <v>0.125</v>
      </c>
    </row>
    <row r="3" spans="2:4">
      <c r="C3" t="s">
        <v>30</v>
      </c>
      <c r="D3" t="s">
        <v>146</v>
      </c>
    </row>
    <row r="4" spans="2:4">
      <c r="B4" s="3" t="s">
        <v>145</v>
      </c>
      <c r="C4" s="101">
        <v>4.0820519767888183E-2</v>
      </c>
      <c r="D4" s="101">
        <v>3.3445953423365392E-2</v>
      </c>
    </row>
    <row r="5" spans="2:4">
      <c r="B5" s="3" t="s">
        <v>117</v>
      </c>
      <c r="C5" s="101">
        <v>4.4509060110571791E-2</v>
      </c>
      <c r="D5" s="101">
        <v>4.3970013211113067E-2</v>
      </c>
    </row>
    <row r="6" spans="2:4">
      <c r="B6" s="3" t="s">
        <v>116</v>
      </c>
      <c r="C6" s="101">
        <v>8.6166459719912769E-2</v>
      </c>
      <c r="D6" s="101">
        <v>6.1902428112564349E-2</v>
      </c>
    </row>
    <row r="7" spans="2:4">
      <c r="B7" s="3" t="s">
        <v>45</v>
      </c>
      <c r="C7" s="101">
        <v>0.2698504528817281</v>
      </c>
      <c r="D7" s="101">
        <v>0.18117477881225236</v>
      </c>
    </row>
    <row r="8" spans="2:4">
      <c r="B8" s="3" t="s">
        <v>114</v>
      </c>
      <c r="C8" s="101">
        <v>3.6141939941662829E-2</v>
      </c>
      <c r="D8" s="101">
        <v>3.3543765985396226E-2</v>
      </c>
    </row>
    <row r="9" spans="2:4">
      <c r="B9" s="3" t="s">
        <v>119</v>
      </c>
      <c r="C9" s="101">
        <v>0.10284288226016111</v>
      </c>
      <c r="D9" s="101">
        <v>9.2585990861277528E-2</v>
      </c>
    </row>
    <row r="10" spans="2:4">
      <c r="B10" s="3" t="s">
        <v>122</v>
      </c>
      <c r="C10" s="101">
        <v>1.6775936279730209E-2</v>
      </c>
      <c r="D10" s="101">
        <v>1.5012121114985021E-2</v>
      </c>
    </row>
    <row r="11" spans="2:4">
      <c r="B11" s="3" t="s">
        <v>121</v>
      </c>
      <c r="C11" s="101">
        <v>6.3767953097221386E-2</v>
      </c>
      <c r="D11" s="101">
        <v>5.9520114498825938E-2</v>
      </c>
    </row>
    <row r="12" spans="2:4">
      <c r="B12" s="3" t="s">
        <v>120</v>
      </c>
      <c r="C12" s="101">
        <v>1.5620565813437981E-2</v>
      </c>
      <c r="D12" s="101">
        <v>1.4384903309245214E-2</v>
      </c>
    </row>
    <row r="13" spans="2:4">
      <c r="B13" s="3" t="s">
        <v>118</v>
      </c>
      <c r="C13" s="101">
        <v>4.1900875623344255E-2</v>
      </c>
      <c r="D13" s="101">
        <v>3.0359082650329605E-2</v>
      </c>
    </row>
    <row r="14" spans="2:4">
      <c r="B14" s="1" t="s">
        <v>88</v>
      </c>
      <c r="C14" s="102">
        <v>3.9074550128534703E-2</v>
      </c>
      <c r="D14" s="102">
        <v>2.8701180744777476E-2</v>
      </c>
    </row>
    <row r="15" spans="2:4">
      <c r="B15" s="1" t="s">
        <v>93</v>
      </c>
      <c r="C15" s="102">
        <v>3.7997159090909088E-2</v>
      </c>
      <c r="D15" s="102">
        <v>4.40251572327044E-2</v>
      </c>
    </row>
    <row r="16" spans="2:4">
      <c r="B16" s="1" t="s">
        <v>48</v>
      </c>
      <c r="C16" s="102">
        <v>0.22094621122889674</v>
      </c>
      <c r="D16" s="102">
        <v>0.21872257435397366</v>
      </c>
    </row>
    <row r="17" spans="2:4">
      <c r="B17" s="1" t="s">
        <v>69</v>
      </c>
      <c r="C17" s="102">
        <v>0.19863273832130648</v>
      </c>
      <c r="D17" s="102">
        <v>0.18734027914291332</v>
      </c>
    </row>
    <row r="18" spans="2:4">
      <c r="B18" s="1" t="s">
        <v>74</v>
      </c>
      <c r="C18" s="102">
        <v>3.5384098167759288E-2</v>
      </c>
      <c r="D18" s="102">
        <v>3.688209681550414E-2</v>
      </c>
    </row>
    <row r="19" spans="2:4">
      <c r="B19" s="1" t="s">
        <v>57</v>
      </c>
      <c r="C19" s="102">
        <v>0.10314523589269195</v>
      </c>
      <c r="D19" s="102">
        <v>7.7947322383127612E-2</v>
      </c>
    </row>
    <row r="20" spans="2:4">
      <c r="B20" s="1" t="s">
        <v>79</v>
      </c>
      <c r="C20" s="102">
        <v>5.2779937791601866E-2</v>
      </c>
      <c r="D20" s="102">
        <v>6.6178713022262886E-2</v>
      </c>
    </row>
    <row r="21" spans="2:4">
      <c r="B21" s="1" t="s">
        <v>73</v>
      </c>
      <c r="C21" s="102">
        <v>3.6434694906707012E-2</v>
      </c>
      <c r="D21" s="102">
        <v>3.3534981588637561E-2</v>
      </c>
    </row>
    <row r="22" spans="2:4">
      <c r="B22" s="1" t="s">
        <v>66</v>
      </c>
      <c r="C22" s="102">
        <v>9.831974713026119E-2</v>
      </c>
      <c r="D22" s="102">
        <v>0.12830431979368151</v>
      </c>
    </row>
    <row r="23" spans="2:4">
      <c r="B23" s="1" t="s">
        <v>54</v>
      </c>
      <c r="C23" s="102">
        <v>4.7371206774876502E-2</v>
      </c>
      <c r="D23" s="102">
        <v>9.9927979834353614E-2</v>
      </c>
    </row>
    <row r="24" spans="2:4">
      <c r="B24" s="1" t="s">
        <v>144</v>
      </c>
      <c r="C24" s="101">
        <v>3.8817627478643264E-2</v>
      </c>
      <c r="D24" s="101">
        <v>4.1770847025827146E-2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K33"/>
  <sheetViews>
    <sheetView topLeftCell="AA1" zoomScaleNormal="100" workbookViewId="0">
      <selection activeCell="BC27" sqref="BC27"/>
    </sheetView>
  </sheetViews>
  <sheetFormatPr defaultColWidth="8.7109375" defaultRowHeight="15"/>
  <cols>
    <col min="44" max="44" width="0" hidden="1" customWidth="1"/>
    <col min="51" max="51" width="0" hidden="1" customWidth="1"/>
  </cols>
  <sheetData>
    <row r="2" spans="2:63">
      <c r="B2" s="16" t="s">
        <v>147</v>
      </c>
      <c r="C2" s="16"/>
      <c r="D2" s="16"/>
      <c r="E2" s="16"/>
      <c r="F2" s="16"/>
      <c r="G2" s="16"/>
      <c r="O2" s="16" t="s">
        <v>148</v>
      </c>
      <c r="P2" s="16"/>
      <c r="Q2" s="16"/>
      <c r="R2" s="16"/>
      <c r="AA2" s="16" t="s">
        <v>149</v>
      </c>
      <c r="AB2" s="16"/>
      <c r="AC2" s="16"/>
      <c r="AD2" s="16"/>
      <c r="AO2" s="16" t="s">
        <v>148</v>
      </c>
      <c r="AP2" s="16"/>
      <c r="AQ2" s="16"/>
      <c r="AR2" s="16"/>
      <c r="AS2" s="16"/>
    </row>
    <row r="3" spans="2:63">
      <c r="B3" s="1" t="s">
        <v>150</v>
      </c>
      <c r="C3" s="4"/>
      <c r="D3" s="4">
        <v>1</v>
      </c>
      <c r="E3" s="4">
        <v>4</v>
      </c>
      <c r="F3" s="103">
        <v>8</v>
      </c>
      <c r="G3" s="103">
        <v>11</v>
      </c>
      <c r="H3" s="103">
        <v>15</v>
      </c>
      <c r="I3" s="103">
        <v>18</v>
      </c>
      <c r="J3" s="103">
        <v>22</v>
      </c>
      <c r="K3" s="103">
        <v>25</v>
      </c>
      <c r="L3" s="103">
        <v>30</v>
      </c>
      <c r="O3" s="1" t="s">
        <v>150</v>
      </c>
      <c r="P3" s="4"/>
      <c r="Q3" s="4">
        <v>1</v>
      </c>
      <c r="R3" s="4">
        <v>4</v>
      </c>
      <c r="S3" s="103">
        <v>8</v>
      </c>
      <c r="T3" s="103">
        <v>11</v>
      </c>
      <c r="U3" s="103">
        <v>15</v>
      </c>
      <c r="V3" s="103">
        <v>18</v>
      </c>
      <c r="W3" s="103">
        <v>22</v>
      </c>
      <c r="X3" s="103">
        <v>25</v>
      </c>
      <c r="Y3" s="103">
        <v>30</v>
      </c>
      <c r="AA3" s="1" t="s">
        <v>150</v>
      </c>
      <c r="AB3" s="4"/>
      <c r="AC3" s="4">
        <v>1</v>
      </c>
      <c r="AD3" s="4">
        <v>4</v>
      </c>
      <c r="AE3" s="103">
        <v>8</v>
      </c>
      <c r="AF3" s="103">
        <v>11</v>
      </c>
      <c r="AG3" s="103">
        <v>15</v>
      </c>
      <c r="AH3" s="103">
        <v>18</v>
      </c>
      <c r="AI3" s="103">
        <v>22</v>
      </c>
      <c r="AJ3" s="103">
        <v>25</v>
      </c>
      <c r="AK3" s="103">
        <v>30</v>
      </c>
      <c r="AO3" s="1" t="s">
        <v>150</v>
      </c>
      <c r="AP3" s="4"/>
      <c r="AQ3" s="4">
        <v>1</v>
      </c>
      <c r="AR3" s="4">
        <v>4</v>
      </c>
      <c r="AS3" s="103">
        <v>8</v>
      </c>
      <c r="AT3" s="103">
        <v>11</v>
      </c>
      <c r="AU3" s="103">
        <v>15</v>
      </c>
      <c r="AV3" s="103">
        <v>18</v>
      </c>
      <c r="AW3" s="103">
        <v>22</v>
      </c>
      <c r="AX3" s="103">
        <v>25</v>
      </c>
      <c r="AY3" s="103">
        <v>30</v>
      </c>
    </row>
    <row r="4" spans="2:63">
      <c r="B4" s="1">
        <v>1</v>
      </c>
      <c r="C4" s="1" t="s">
        <v>86</v>
      </c>
      <c r="D4" s="104">
        <v>1</v>
      </c>
      <c r="E4" s="104">
        <v>0.1897631033967537</v>
      </c>
      <c r="F4" s="104">
        <v>1.7342117804269138E-2</v>
      </c>
      <c r="G4" s="104">
        <v>9.4657057958029631E-3</v>
      </c>
      <c r="H4" s="104">
        <v>7.3831849164613184E-3</v>
      </c>
      <c r="I4" s="104">
        <v>3.5909316022883012E-3</v>
      </c>
      <c r="J4" s="104">
        <v>1.8577985080527361E-3</v>
      </c>
      <c r="K4" s="104">
        <v>1.5416724747374913E-3</v>
      </c>
      <c r="L4" s="104">
        <v>9.376085396555926E-4</v>
      </c>
      <c r="O4" s="1">
        <v>1</v>
      </c>
      <c r="P4" s="1" t="s">
        <v>86</v>
      </c>
      <c r="Q4" s="104">
        <f t="shared" ref="Q4:Y4" si="0">AVERAGE(D4:D6)</f>
        <v>1</v>
      </c>
      <c r="R4" s="104">
        <f t="shared" si="0"/>
        <v>0.46378485889197679</v>
      </c>
      <c r="S4" s="104">
        <f t="shared" si="0"/>
        <v>2.8580109942424336E-2</v>
      </c>
      <c r="T4" s="104">
        <f t="shared" si="0"/>
        <v>9.9564797515386341E-3</v>
      </c>
      <c r="U4" s="104">
        <f t="shared" si="0"/>
        <v>7.7109339003512039E-3</v>
      </c>
      <c r="V4" s="104">
        <f t="shared" si="0"/>
        <v>3.705238868613714E-3</v>
      </c>
      <c r="W4" s="104">
        <f t="shared" si="0"/>
        <v>2.947805126664E-3</v>
      </c>
      <c r="X4" s="104">
        <f t="shared" si="0"/>
        <v>1.6073223353602476E-3</v>
      </c>
      <c r="Y4" s="104">
        <f t="shared" si="0"/>
        <v>1.4599154414055113E-3</v>
      </c>
      <c r="AA4" s="1">
        <v>1</v>
      </c>
      <c r="AB4" s="1" t="s">
        <v>86</v>
      </c>
      <c r="AC4" s="104">
        <f t="shared" ref="AC4:AK4" si="1">STDEV(D4:D6)</f>
        <v>0</v>
      </c>
      <c r="AD4" s="104">
        <f t="shared" si="1"/>
        <v>0.39128307989005368</v>
      </c>
      <c r="AE4" s="104">
        <f t="shared" si="1"/>
        <v>1.7982786070953556E-2</v>
      </c>
      <c r="AF4" s="104">
        <f t="shared" si="1"/>
        <v>3.0831319252681648E-3</v>
      </c>
      <c r="AG4" s="104">
        <f t="shared" si="1"/>
        <v>4.2707745007328629E-3</v>
      </c>
      <c r="AH4" s="104">
        <f t="shared" si="1"/>
        <v>7.4029511941805549E-4</v>
      </c>
      <c r="AI4" s="104">
        <f t="shared" si="1"/>
        <v>1.1311325339949006E-3</v>
      </c>
      <c r="AJ4" s="104">
        <f t="shared" si="1"/>
        <v>2.0527605482428907E-4</v>
      </c>
      <c r="AK4" s="104">
        <f t="shared" si="1"/>
        <v>4.5288308408949021E-4</v>
      </c>
      <c r="AO4" s="1">
        <v>1</v>
      </c>
      <c r="AP4" s="1" t="s">
        <v>69</v>
      </c>
      <c r="AQ4" s="104">
        <v>1</v>
      </c>
      <c r="AR4" s="104">
        <v>1.116196792746966</v>
      </c>
      <c r="AS4" s="104">
        <v>0.11460124493408846</v>
      </c>
      <c r="AT4" s="104">
        <v>4.1269882794783511E-2</v>
      </c>
      <c r="AU4" s="104">
        <v>2.1929357939676708E-2</v>
      </c>
      <c r="AV4" s="104">
        <v>1.7916247850295861E-2</v>
      </c>
      <c r="AW4" s="104">
        <v>1.5251975465847873E-2</v>
      </c>
      <c r="AX4" s="104">
        <v>1.2182181781813644E-2</v>
      </c>
      <c r="AY4" s="104">
        <v>1.165026386719927E-2</v>
      </c>
    </row>
    <row r="5" spans="2:63">
      <c r="B5" s="1">
        <v>2</v>
      </c>
      <c r="C5" s="3" t="s">
        <v>86</v>
      </c>
      <c r="D5" s="104">
        <v>1</v>
      </c>
      <c r="E5" s="104">
        <v>0.28969043815572576</v>
      </c>
      <c r="F5" s="104">
        <v>1.9077557003521543E-2</v>
      </c>
      <c r="G5" s="104">
        <v>7.1481709092753205E-3</v>
      </c>
      <c r="H5" s="104">
        <v>3.613476407015084E-3</v>
      </c>
      <c r="I5" s="104">
        <v>3.028745958485238E-3</v>
      </c>
      <c r="J5" s="104">
        <v>2.8696110450897815E-3</v>
      </c>
      <c r="K5" s="104">
        <v>1.4429016560008803E-3</v>
      </c>
      <c r="L5" s="104">
        <v>1.6987146277497682E-3</v>
      </c>
      <c r="O5" s="1">
        <v>2</v>
      </c>
      <c r="P5" s="3" t="s">
        <v>86</v>
      </c>
      <c r="Q5" s="104"/>
      <c r="R5" s="104"/>
      <c r="S5" s="104"/>
      <c r="T5" s="104"/>
      <c r="U5" s="104"/>
      <c r="V5" s="104"/>
      <c r="W5" s="104"/>
      <c r="X5" s="104"/>
      <c r="Y5" s="104"/>
      <c r="AA5" s="1">
        <v>2</v>
      </c>
      <c r="AB5" s="3" t="s">
        <v>86</v>
      </c>
      <c r="AC5" s="104"/>
      <c r="AD5" s="104"/>
      <c r="AE5" s="104"/>
      <c r="AF5" s="104"/>
      <c r="AG5" s="104"/>
      <c r="AH5" s="104"/>
      <c r="AI5" s="104"/>
      <c r="AJ5" s="104"/>
      <c r="AK5" s="104"/>
      <c r="AO5" s="1">
        <v>1</v>
      </c>
      <c r="AP5" s="1" t="s">
        <v>48</v>
      </c>
      <c r="AQ5" s="104">
        <v>1</v>
      </c>
      <c r="AR5" s="104">
        <v>1.4388315602157882</v>
      </c>
      <c r="AS5" s="104">
        <v>0.25308431552529803</v>
      </c>
      <c r="AT5" s="104">
        <v>0.10389004768942091</v>
      </c>
      <c r="AU5" s="104">
        <v>4.7793731208263947E-2</v>
      </c>
      <c r="AV5" s="104">
        <v>3.1666847325464313E-2</v>
      </c>
      <c r="AW5" s="104">
        <v>2.2530721450308194E-2</v>
      </c>
      <c r="AX5" s="104">
        <v>1.5051183524412301E-2</v>
      </c>
      <c r="AY5" s="104">
        <v>1.2640054340560057E-2</v>
      </c>
    </row>
    <row r="6" spans="2:63">
      <c r="B6" s="1">
        <v>3</v>
      </c>
      <c r="C6" s="3" t="s">
        <v>86</v>
      </c>
      <c r="D6" s="104">
        <v>1</v>
      </c>
      <c r="E6" s="104">
        <v>0.91190103512345089</v>
      </c>
      <c r="F6" s="104">
        <v>4.9320655019482323E-2</v>
      </c>
      <c r="G6" s="104">
        <v>1.3255562549537619E-2</v>
      </c>
      <c r="H6" s="104">
        <v>1.2136140377577207E-2</v>
      </c>
      <c r="I6" s="104">
        <v>4.4960390450676036E-3</v>
      </c>
      <c r="J6" s="104">
        <v>4.1160058268494828E-3</v>
      </c>
      <c r="K6" s="104">
        <v>1.837392875342371E-3</v>
      </c>
      <c r="L6" s="104">
        <v>1.7434231568111739E-3</v>
      </c>
      <c r="O6" s="1">
        <v>3</v>
      </c>
      <c r="P6" s="3" t="s">
        <v>86</v>
      </c>
      <c r="Q6" s="104"/>
      <c r="R6" s="104"/>
      <c r="S6" s="104"/>
      <c r="T6" s="104"/>
      <c r="U6" s="104"/>
      <c r="V6" s="104"/>
      <c r="W6" s="104"/>
      <c r="X6" s="104"/>
      <c r="Y6" s="104"/>
      <c r="AA6" s="1">
        <v>3</v>
      </c>
      <c r="AB6" s="3" t="s">
        <v>86</v>
      </c>
      <c r="AC6" s="104"/>
      <c r="AD6" s="104"/>
      <c r="AE6" s="104"/>
      <c r="AF6" s="104"/>
      <c r="AG6" s="104"/>
      <c r="AH6" s="104"/>
      <c r="AI6" s="104"/>
      <c r="AJ6" s="104"/>
      <c r="AK6" s="104"/>
      <c r="AO6" s="1">
        <v>1</v>
      </c>
      <c r="AP6" s="1" t="s">
        <v>45</v>
      </c>
      <c r="AQ6" s="104">
        <v>1</v>
      </c>
      <c r="AR6" s="104">
        <v>0.70754031256868988</v>
      </c>
      <c r="AS6" s="104">
        <v>0.1763444439606339</v>
      </c>
      <c r="AT6" s="104">
        <v>0.14041461657974885</v>
      </c>
      <c r="AU6" s="104">
        <v>0.10931493759127962</v>
      </c>
      <c r="AV6" s="104">
        <v>8.8220389538796407E-2</v>
      </c>
      <c r="AW6" s="104">
        <v>5.4965364029211594E-2</v>
      </c>
      <c r="AX6" s="104">
        <v>3.6169559241173668E-2</v>
      </c>
      <c r="AY6" s="104">
        <v>3.4488768869025667E-2</v>
      </c>
    </row>
    <row r="7" spans="2:63">
      <c r="B7" s="1">
        <v>1</v>
      </c>
      <c r="C7" s="1" t="s">
        <v>69</v>
      </c>
      <c r="D7" s="104">
        <v>1</v>
      </c>
      <c r="E7" s="104">
        <v>1.0196651360283164</v>
      </c>
      <c r="F7" s="104">
        <v>0.12888825725134614</v>
      </c>
      <c r="G7" s="104">
        <v>5.729826256793711E-2</v>
      </c>
      <c r="H7" s="104">
        <v>2.7851073484186615E-2</v>
      </c>
      <c r="I7" s="104">
        <v>2.2158510552531093E-2</v>
      </c>
      <c r="J7" s="104">
        <v>1.7336879223525697E-2</v>
      </c>
      <c r="K7" s="104">
        <v>1.5812626065441333E-2</v>
      </c>
      <c r="L7" s="104">
        <v>1.464696321293849E-2</v>
      </c>
      <c r="O7" s="1">
        <v>1</v>
      </c>
      <c r="P7" s="1" t="s">
        <v>69</v>
      </c>
      <c r="Q7" s="104">
        <f t="shared" ref="Q7:Y7" si="2">AVERAGE(D7:D9)</f>
        <v>1</v>
      </c>
      <c r="R7" s="104">
        <f t="shared" si="2"/>
        <v>1.116196792746966</v>
      </c>
      <c r="S7" s="104">
        <f t="shared" si="2"/>
        <v>0.11460124493408846</v>
      </c>
      <c r="T7" s="104">
        <f t="shared" si="2"/>
        <v>4.1269882794783511E-2</v>
      </c>
      <c r="U7" s="104">
        <f t="shared" si="2"/>
        <v>2.1929357939676708E-2</v>
      </c>
      <c r="V7" s="104">
        <f t="shared" si="2"/>
        <v>1.7916247850295861E-2</v>
      </c>
      <c r="W7" s="104">
        <f t="shared" si="2"/>
        <v>1.5251975465847873E-2</v>
      </c>
      <c r="X7" s="104">
        <f t="shared" si="2"/>
        <v>1.2182181781813644E-2</v>
      </c>
      <c r="Y7" s="104">
        <f t="shared" si="2"/>
        <v>1.165026386719927E-2</v>
      </c>
      <c r="AA7" s="1">
        <v>1</v>
      </c>
      <c r="AB7" s="1" t="s">
        <v>69</v>
      </c>
      <c r="AC7" s="104">
        <f t="shared" ref="AC7:AK7" si="3">STDEV(D7:D9)</f>
        <v>0</v>
      </c>
      <c r="AD7" s="104">
        <f t="shared" si="3"/>
        <v>0.19282906206480505</v>
      </c>
      <c r="AE7" s="104">
        <f t="shared" si="3"/>
        <v>1.8866348295491359E-2</v>
      </c>
      <c r="AF7" s="104">
        <f t="shared" si="3"/>
        <v>1.4170205770291676E-2</v>
      </c>
      <c r="AG7" s="104">
        <f t="shared" si="3"/>
        <v>5.2370303093472693E-3</v>
      </c>
      <c r="AH7" s="104">
        <f t="shared" si="3"/>
        <v>4.3123720830122439E-3</v>
      </c>
      <c r="AI7" s="104">
        <f t="shared" si="3"/>
        <v>2.4872640979642091E-3</v>
      </c>
      <c r="AJ7" s="104">
        <f t="shared" si="3"/>
        <v>3.8602397586593759E-3</v>
      </c>
      <c r="AK7" s="104">
        <f t="shared" si="3"/>
        <v>3.343288982204829E-3</v>
      </c>
      <c r="AO7" s="1">
        <v>1</v>
      </c>
      <c r="AP7" s="1" t="s">
        <v>74</v>
      </c>
      <c r="AQ7" s="104">
        <v>1</v>
      </c>
      <c r="AR7" s="104">
        <v>0.74816189564932178</v>
      </c>
      <c r="AS7" s="104">
        <v>7.2286400535580261E-2</v>
      </c>
      <c r="AT7" s="104">
        <v>3.0991088735144331E-2</v>
      </c>
      <c r="AU7" s="104">
        <v>2.5095095517499232E-2</v>
      </c>
      <c r="AV7" s="104">
        <v>1.3433604585315844E-2</v>
      </c>
      <c r="AW7" s="104">
        <v>1.0753109765849136E-2</v>
      </c>
      <c r="AX7" s="104">
        <v>5.683334328796078E-3</v>
      </c>
      <c r="AY7" s="104">
        <v>5.1976029772961112E-3</v>
      </c>
    </row>
    <row r="8" spans="2:63">
      <c r="B8" s="1">
        <v>2</v>
      </c>
      <c r="C8" s="3" t="s">
        <v>69</v>
      </c>
      <c r="D8" s="104">
        <v>1</v>
      </c>
      <c r="E8" s="104">
        <v>0.99069761710618376</v>
      </c>
      <c r="F8" s="104">
        <v>9.3215194856212324E-2</v>
      </c>
      <c r="G8" s="104">
        <v>3.6104028028602131E-2</v>
      </c>
      <c r="H8" s="104">
        <v>2.0029843758561858E-2</v>
      </c>
      <c r="I8" s="104">
        <v>1.8053203821728276E-2</v>
      </c>
      <c r="J8" s="104">
        <v>1.5920185720201072E-2</v>
      </c>
      <c r="K8" s="104">
        <v>1.2606682105382697E-2</v>
      </c>
      <c r="L8" s="104">
        <v>1.2259620528705202E-2</v>
      </c>
      <c r="O8" s="1">
        <v>2</v>
      </c>
      <c r="P8" s="3" t="s">
        <v>69</v>
      </c>
      <c r="Q8" s="104"/>
      <c r="R8" s="104"/>
      <c r="S8" s="104"/>
      <c r="T8" s="104"/>
      <c r="U8" s="104"/>
      <c r="V8" s="104"/>
      <c r="W8" s="104"/>
      <c r="X8" s="104"/>
      <c r="Y8" s="104"/>
      <c r="AA8" s="1">
        <v>2</v>
      </c>
      <c r="AB8" s="3" t="s">
        <v>69</v>
      </c>
      <c r="AC8" s="104"/>
      <c r="AD8" s="104"/>
      <c r="AE8" s="104"/>
      <c r="AF8" s="104"/>
      <c r="AG8" s="104"/>
      <c r="AH8" s="104"/>
      <c r="AI8" s="104"/>
      <c r="AJ8" s="104"/>
      <c r="AK8" s="104"/>
      <c r="AO8" s="1">
        <v>1</v>
      </c>
      <c r="AP8" s="1" t="s">
        <v>71</v>
      </c>
      <c r="AQ8" s="104">
        <v>1</v>
      </c>
      <c r="AR8" s="104">
        <v>0.52273049116188008</v>
      </c>
      <c r="AS8" s="104">
        <v>3.3022756772308655E-2</v>
      </c>
      <c r="AT8" s="104">
        <v>1.4233770282213098E-2</v>
      </c>
      <c r="AU8" s="104">
        <v>8.4737309202571904E-3</v>
      </c>
      <c r="AV8" s="104">
        <v>4.3458999330071198E-3</v>
      </c>
      <c r="AW8" s="104">
        <v>2.9319247402687597E-3</v>
      </c>
      <c r="AX8" s="104">
        <v>1.5876828554280264E-3</v>
      </c>
      <c r="AY8" s="104">
        <v>1.0734668369659544E-3</v>
      </c>
    </row>
    <row r="9" spans="2:63">
      <c r="B9" s="1">
        <v>3</v>
      </c>
      <c r="C9" s="3" t="s">
        <v>69</v>
      </c>
      <c r="D9" s="104">
        <v>1</v>
      </c>
      <c r="E9" s="104">
        <v>1.338227625106398</v>
      </c>
      <c r="F9" s="104">
        <v>0.12170028269470692</v>
      </c>
      <c r="G9" s="104">
        <v>3.0407357787811302E-2</v>
      </c>
      <c r="H9" s="104">
        <v>1.7907156576281658E-2</v>
      </c>
      <c r="I9" s="104">
        <v>1.3537029176628213E-2</v>
      </c>
      <c r="J9" s="104">
        <v>1.2498861453816852E-2</v>
      </c>
      <c r="K9" s="104">
        <v>8.1272371746169032E-3</v>
      </c>
      <c r="L9" s="104">
        <v>8.0442078599541143E-3</v>
      </c>
      <c r="O9" s="1">
        <v>3</v>
      </c>
      <c r="P9" s="3" t="s">
        <v>69</v>
      </c>
      <c r="Q9" s="104"/>
      <c r="R9" s="104"/>
      <c r="S9" s="104"/>
      <c r="T9" s="104"/>
      <c r="U9" s="104"/>
      <c r="V9" s="104"/>
      <c r="W9" s="104"/>
      <c r="X9" s="104"/>
      <c r="Y9" s="104"/>
      <c r="AA9" s="1">
        <v>3</v>
      </c>
      <c r="AB9" s="3" t="s">
        <v>69</v>
      </c>
      <c r="AC9" s="104"/>
      <c r="AD9" s="104"/>
      <c r="AE9" s="104"/>
      <c r="AF9" s="104"/>
      <c r="AG9" s="104"/>
      <c r="AH9" s="104"/>
      <c r="AI9" s="104"/>
      <c r="AJ9" s="104"/>
      <c r="AK9" s="104"/>
      <c r="AO9" s="1">
        <v>1</v>
      </c>
      <c r="AP9" s="1" t="s">
        <v>47</v>
      </c>
      <c r="AQ9" s="104">
        <v>1</v>
      </c>
      <c r="AR9" s="104">
        <v>0.70001675966311738</v>
      </c>
      <c r="AS9" s="104">
        <v>6.1205757226056812E-2</v>
      </c>
      <c r="AT9" s="104">
        <v>3.0636837160628556E-2</v>
      </c>
      <c r="AU9" s="104">
        <v>2.0061345715784541E-2</v>
      </c>
      <c r="AV9" s="104">
        <v>1.5147318053131626E-2</v>
      </c>
      <c r="AW9" s="104">
        <v>1.2202883345276304E-2</v>
      </c>
      <c r="AX9" s="104">
        <v>7.9586886751148028E-3</v>
      </c>
      <c r="AY9" s="104">
        <v>6.9156019362429724E-3</v>
      </c>
    </row>
    <row r="10" spans="2:63">
      <c r="B10" s="1">
        <v>1</v>
      </c>
      <c r="C10" s="1" t="s">
        <v>55</v>
      </c>
      <c r="D10" s="104">
        <v>1</v>
      </c>
      <c r="E10" s="104">
        <v>0.47674977019147774</v>
      </c>
      <c r="F10" s="104">
        <v>7.0151034955580364E-3</v>
      </c>
      <c r="G10" s="104">
        <v>3.2666979851650574E-3</v>
      </c>
      <c r="H10" s="104">
        <v>2.4282339522117909E-3</v>
      </c>
      <c r="I10" s="104">
        <v>1.109863101691744E-3</v>
      </c>
      <c r="J10" s="104">
        <v>8.6843388884982756E-4</v>
      </c>
      <c r="K10" s="104">
        <v>7.2717617892209682E-4</v>
      </c>
      <c r="L10" s="104">
        <v>5.6576401243922799E-4</v>
      </c>
      <c r="O10" s="1">
        <v>1</v>
      </c>
      <c r="P10" s="1" t="s">
        <v>55</v>
      </c>
      <c r="Q10" s="104">
        <f t="shared" ref="Q10:Y10" si="4">AVERAGE(D10:D12)</f>
        <v>1</v>
      </c>
      <c r="R10" s="104">
        <f t="shared" si="4"/>
        <v>0.59024224032011974</v>
      </c>
      <c r="S10" s="104">
        <f t="shared" si="4"/>
        <v>1.4392960504952442E-2</v>
      </c>
      <c r="T10" s="104">
        <f t="shared" si="4"/>
        <v>4.0360549848717578E-3</v>
      </c>
      <c r="U10" s="104">
        <f t="shared" si="4"/>
        <v>2.0738265751909673E-3</v>
      </c>
      <c r="V10" s="104">
        <f t="shared" si="4"/>
        <v>1.1181224886876511E-3</v>
      </c>
      <c r="W10" s="104">
        <f t="shared" si="4"/>
        <v>8.808228220749363E-4</v>
      </c>
      <c r="X10" s="104">
        <f t="shared" si="4"/>
        <v>5.7627871255787756E-4</v>
      </c>
      <c r="Y10" s="104">
        <f t="shared" si="4"/>
        <v>6.0959256466755582E-4</v>
      </c>
      <c r="AA10" s="1">
        <v>1</v>
      </c>
      <c r="AB10" s="1" t="s">
        <v>55</v>
      </c>
      <c r="AC10" s="104">
        <f t="shared" ref="AC10:AK10" si="5">STDEV(D10:D12)</f>
        <v>0</v>
      </c>
      <c r="AD10" s="104">
        <f t="shared" si="5"/>
        <v>0.19296515146242213</v>
      </c>
      <c r="AE10" s="104">
        <f t="shared" si="5"/>
        <v>7.3168005514859654E-3</v>
      </c>
      <c r="AF10" s="104">
        <f t="shared" si="5"/>
        <v>6.8433214274238091E-4</v>
      </c>
      <c r="AG10" s="104">
        <f t="shared" si="5"/>
        <v>6.4285353483182811E-4</v>
      </c>
      <c r="AH10" s="104">
        <f t="shared" si="5"/>
        <v>1.5948060113853664E-4</v>
      </c>
      <c r="AI10" s="104">
        <f t="shared" si="5"/>
        <v>1.1493998435168539E-4</v>
      </c>
      <c r="AJ10" s="104">
        <f t="shared" si="5"/>
        <v>1.4974238549756146E-4</v>
      </c>
      <c r="AK10" s="104">
        <f t="shared" si="5"/>
        <v>2.0752943784031316E-4</v>
      </c>
      <c r="AO10" s="1">
        <v>1</v>
      </c>
      <c r="AP10" s="1" t="s">
        <v>86</v>
      </c>
      <c r="AQ10" s="104">
        <v>1</v>
      </c>
      <c r="AR10" s="104">
        <v>0.46378485889197679</v>
      </c>
      <c r="AS10" s="104">
        <v>2.8580109942424336E-2</v>
      </c>
      <c r="AT10" s="104">
        <v>9.9564797515386341E-3</v>
      </c>
      <c r="AU10" s="104">
        <v>7.7109339003512039E-3</v>
      </c>
      <c r="AV10" s="104">
        <v>3.705238868613714E-3</v>
      </c>
      <c r="AW10" s="104">
        <v>2.947805126664E-3</v>
      </c>
      <c r="AX10" s="104">
        <v>1.6073223353602476E-3</v>
      </c>
      <c r="AY10" s="104">
        <v>1.4599154414055113E-3</v>
      </c>
    </row>
    <row r="11" spans="2:63">
      <c r="B11" s="1">
        <v>2</v>
      </c>
      <c r="C11" s="3" t="s">
        <v>55</v>
      </c>
      <c r="D11" s="104">
        <v>1</v>
      </c>
      <c r="E11" s="104">
        <v>0.48093082245332747</v>
      </c>
      <c r="F11" s="104">
        <v>1.451664150464768E-2</v>
      </c>
      <c r="G11" s="104">
        <v>4.2645994498636888E-3</v>
      </c>
      <c r="H11" s="104">
        <v>1.3317713791312785E-3</v>
      </c>
      <c r="I11" s="104">
        <v>9.6293206721468239E-4</v>
      </c>
      <c r="J11" s="104">
        <v>7.7257915801015261E-4</v>
      </c>
      <c r="K11" s="104">
        <v>5.7394118233499174E-4</v>
      </c>
      <c r="L11" s="104">
        <v>8.3553566491569584E-4</v>
      </c>
      <c r="O11" s="1">
        <v>2</v>
      </c>
      <c r="P11" s="3" t="s">
        <v>55</v>
      </c>
      <c r="Q11" s="104"/>
      <c r="R11" s="104"/>
      <c r="S11" s="104"/>
      <c r="T11" s="104"/>
      <c r="U11" s="104"/>
      <c r="V11" s="104"/>
      <c r="W11" s="104"/>
      <c r="X11" s="104"/>
      <c r="Y11" s="104"/>
      <c r="AA11" s="1">
        <v>2</v>
      </c>
      <c r="AB11" s="3" t="s">
        <v>55</v>
      </c>
      <c r="AC11" s="104"/>
      <c r="AD11" s="104"/>
      <c r="AE11" s="104"/>
      <c r="AF11" s="104"/>
      <c r="AG11" s="104"/>
      <c r="AH11" s="104"/>
      <c r="AI11" s="104"/>
      <c r="AJ11" s="104"/>
      <c r="AK11" s="104"/>
      <c r="AO11" s="1">
        <v>1</v>
      </c>
      <c r="AP11" s="1" t="s">
        <v>55</v>
      </c>
      <c r="AQ11" s="104">
        <v>1</v>
      </c>
      <c r="AR11" s="104">
        <v>0.59024224032011974</v>
      </c>
      <c r="AS11" s="104">
        <v>1.4392960504952442E-2</v>
      </c>
      <c r="AT11" s="104">
        <v>4.0360549848717578E-3</v>
      </c>
      <c r="AU11" s="104">
        <v>2.0738265751909673E-3</v>
      </c>
      <c r="AV11" s="104">
        <v>1.1181224886876511E-3</v>
      </c>
      <c r="AW11" s="104">
        <v>8.808228220749363E-4</v>
      </c>
      <c r="AX11" s="104">
        <v>5.7627871255787756E-4</v>
      </c>
      <c r="AY11" s="104">
        <v>6.0959256466755582E-4</v>
      </c>
    </row>
    <row r="12" spans="2:63">
      <c r="B12" s="1">
        <v>3</v>
      </c>
      <c r="C12" s="3" t="s">
        <v>55</v>
      </c>
      <c r="D12" s="104">
        <v>1</v>
      </c>
      <c r="E12" s="104">
        <v>0.8130461283155539</v>
      </c>
      <c r="F12" s="104">
        <v>2.1647136514651607E-2</v>
      </c>
      <c r="G12" s="104">
        <v>4.5768675195865267E-3</v>
      </c>
      <c r="H12" s="104">
        <v>2.4614743942298332E-3</v>
      </c>
      <c r="I12" s="104">
        <v>1.281572297156527E-3</v>
      </c>
      <c r="J12" s="104">
        <v>1.0014554193648289E-3</v>
      </c>
      <c r="K12" s="104">
        <v>4.2771877641654428E-4</v>
      </c>
      <c r="L12" s="104">
        <v>4.2747801664774358E-4</v>
      </c>
      <c r="O12" s="1">
        <v>3</v>
      </c>
      <c r="P12" s="3" t="s">
        <v>55</v>
      </c>
      <c r="Q12" s="104"/>
      <c r="R12" s="104"/>
      <c r="S12" s="104"/>
      <c r="T12" s="104"/>
      <c r="U12" s="104"/>
      <c r="V12" s="104"/>
      <c r="W12" s="104"/>
      <c r="X12" s="104"/>
      <c r="Y12" s="104"/>
      <c r="AA12" s="1">
        <v>3</v>
      </c>
      <c r="AB12" s="3" t="s">
        <v>55</v>
      </c>
      <c r="AC12" s="104"/>
      <c r="AD12" s="104"/>
      <c r="AE12" s="104"/>
      <c r="AF12" s="104"/>
      <c r="AG12" s="104"/>
      <c r="AH12" s="104"/>
      <c r="AI12" s="104"/>
      <c r="AJ12" s="104"/>
      <c r="AK12" s="104"/>
      <c r="AO12" s="1">
        <v>1</v>
      </c>
      <c r="AP12" s="1" t="s">
        <v>70</v>
      </c>
      <c r="AQ12" s="104">
        <v>1</v>
      </c>
      <c r="AR12" s="104">
        <v>0.54557964764411693</v>
      </c>
      <c r="AS12" s="104">
        <v>2.0776507599179352E-2</v>
      </c>
      <c r="AT12" s="104">
        <v>7.6877548974557336E-3</v>
      </c>
      <c r="AU12" s="104">
        <v>4.4368401560158513E-3</v>
      </c>
      <c r="AV12" s="104">
        <v>2.7771960275074811E-3</v>
      </c>
      <c r="AW12" s="104">
        <v>2.324511959546974E-3</v>
      </c>
      <c r="AX12" s="104">
        <v>1.3187306459774431E-3</v>
      </c>
      <c r="AY12" s="104">
        <v>1.2533259733269236E-3</v>
      </c>
    </row>
    <row r="13" spans="2:63">
      <c r="B13" s="1">
        <v>1</v>
      </c>
      <c r="C13" s="1" t="s">
        <v>48</v>
      </c>
      <c r="D13" s="104">
        <v>1</v>
      </c>
      <c r="E13" s="104">
        <v>1.3132388558565309</v>
      </c>
      <c r="F13" s="104">
        <v>0.18349603528633848</v>
      </c>
      <c r="G13" s="104">
        <v>8.1845003848120393E-2</v>
      </c>
      <c r="H13" s="104">
        <v>4.3967467506592091E-2</v>
      </c>
      <c r="I13" s="104">
        <v>2.6434036790840831E-2</v>
      </c>
      <c r="J13" s="104">
        <v>2.1712594857466471E-2</v>
      </c>
      <c r="K13" s="104">
        <v>1.8812297454616534E-2</v>
      </c>
      <c r="L13" s="104">
        <v>1.3750178236110707E-2</v>
      </c>
      <c r="O13" s="1">
        <v>1</v>
      </c>
      <c r="P13" s="1" t="s">
        <v>48</v>
      </c>
      <c r="Q13" s="104">
        <f t="shared" ref="Q13:Y13" si="6">AVERAGE(D13:D15)</f>
        <v>1</v>
      </c>
      <c r="R13" s="104">
        <f t="shared" si="6"/>
        <v>1.4388315602157882</v>
      </c>
      <c r="S13" s="104">
        <f t="shared" si="6"/>
        <v>0.25308431552529803</v>
      </c>
      <c r="T13" s="104">
        <f t="shared" si="6"/>
        <v>0.10389004768942091</v>
      </c>
      <c r="U13" s="104">
        <f t="shared" si="6"/>
        <v>4.7793731208263947E-2</v>
      </c>
      <c r="V13" s="104">
        <f t="shared" si="6"/>
        <v>3.1666847325464313E-2</v>
      </c>
      <c r="W13" s="104">
        <f t="shared" si="6"/>
        <v>2.2530721450308194E-2</v>
      </c>
      <c r="X13" s="104">
        <f t="shared" si="6"/>
        <v>1.5051183524412301E-2</v>
      </c>
      <c r="Y13" s="104">
        <f t="shared" si="6"/>
        <v>1.2640054340560057E-2</v>
      </c>
      <c r="AA13" s="1">
        <v>1</v>
      </c>
      <c r="AB13" s="1" t="s">
        <v>48</v>
      </c>
      <c r="AC13" s="104">
        <f t="shared" ref="AC13:AK13" si="7">STDEV(D13:D15)</f>
        <v>0</v>
      </c>
      <c r="AD13" s="104">
        <f t="shared" si="7"/>
        <v>0.12506547264302972</v>
      </c>
      <c r="AE13" s="104">
        <f t="shared" si="7"/>
        <v>6.5142107132674612E-2</v>
      </c>
      <c r="AF13" s="104">
        <f t="shared" si="7"/>
        <v>3.4100045466597062E-2</v>
      </c>
      <c r="AG13" s="104">
        <f t="shared" si="7"/>
        <v>1.0681617167632784E-2</v>
      </c>
      <c r="AH13" s="104">
        <f t="shared" si="7"/>
        <v>9.9932970325055364E-3</v>
      </c>
      <c r="AI13" s="104">
        <f t="shared" si="7"/>
        <v>5.4347687600061175E-3</v>
      </c>
      <c r="AJ13" s="104">
        <f t="shared" si="7"/>
        <v>8.2566518545364714E-3</v>
      </c>
      <c r="AK13" s="104">
        <f t="shared" si="7"/>
        <v>7.0174658915235985E-3</v>
      </c>
    </row>
    <row r="14" spans="2:63">
      <c r="B14" s="1">
        <v>2</v>
      </c>
      <c r="C14" s="3" t="s">
        <v>48</v>
      </c>
      <c r="D14" s="104">
        <v>1</v>
      </c>
      <c r="E14" s="104">
        <v>1.4398927772921342</v>
      </c>
      <c r="F14" s="104">
        <v>0.31260895425929991</v>
      </c>
      <c r="G14" s="104">
        <v>0.14316721758788778</v>
      </c>
      <c r="H14" s="104">
        <v>5.9861503617968492E-2</v>
      </c>
      <c r="I14" s="104">
        <v>4.3189949848854416E-2</v>
      </c>
      <c r="J14" s="104">
        <v>2.8328171623457781E-2</v>
      </c>
      <c r="K14" s="104">
        <v>2.0757642860204647E-2</v>
      </c>
      <c r="L14" s="104">
        <v>1.9036290562270245E-2</v>
      </c>
      <c r="O14" s="1">
        <v>2</v>
      </c>
      <c r="P14" s="3" t="s">
        <v>48</v>
      </c>
      <c r="Q14" s="104"/>
      <c r="R14" s="104"/>
      <c r="S14" s="104"/>
      <c r="T14" s="104"/>
      <c r="U14" s="104"/>
      <c r="V14" s="104"/>
      <c r="W14" s="104"/>
      <c r="X14" s="104"/>
      <c r="Y14" s="104"/>
      <c r="AA14" s="1">
        <v>2</v>
      </c>
      <c r="AB14" s="3" t="s">
        <v>48</v>
      </c>
      <c r="AC14" s="104"/>
      <c r="AD14" s="104"/>
      <c r="AE14" s="104"/>
      <c r="AF14" s="104"/>
      <c r="AG14" s="104"/>
      <c r="AH14" s="104"/>
      <c r="AI14" s="104"/>
      <c r="AJ14" s="104"/>
      <c r="AK14" s="104"/>
      <c r="BA14" s="1"/>
      <c r="BB14" s="3"/>
      <c r="BC14" s="104"/>
      <c r="BD14" s="104"/>
      <c r="BE14" s="104"/>
      <c r="BF14" s="104"/>
      <c r="BG14" s="104"/>
      <c r="BH14" s="104"/>
      <c r="BI14" s="104"/>
      <c r="BJ14" s="104"/>
      <c r="BK14" s="104"/>
    </row>
    <row r="15" spans="2:63">
      <c r="B15" s="1">
        <v>3</v>
      </c>
      <c r="C15" s="3" t="s">
        <v>48</v>
      </c>
      <c r="D15" s="104">
        <v>1</v>
      </c>
      <c r="E15" s="104">
        <v>1.5633630474986995</v>
      </c>
      <c r="F15" s="104">
        <v>0.26314795703025562</v>
      </c>
      <c r="G15" s="104">
        <v>8.6657921632254567E-2</v>
      </c>
      <c r="H15" s="104">
        <v>3.9552222500231257E-2</v>
      </c>
      <c r="I15" s="104">
        <v>2.5376555336697693E-2</v>
      </c>
      <c r="J15" s="104">
        <v>1.7551397870000318E-2</v>
      </c>
      <c r="K15" s="104">
        <v>5.5836102584157239E-3</v>
      </c>
      <c r="L15" s="104">
        <v>5.1336942232992231E-3</v>
      </c>
      <c r="O15" s="1">
        <v>3</v>
      </c>
      <c r="P15" s="3" t="s">
        <v>48</v>
      </c>
      <c r="Q15" s="104"/>
      <c r="R15" s="104"/>
      <c r="S15" s="104"/>
      <c r="T15" s="104"/>
      <c r="U15" s="104"/>
      <c r="V15" s="104"/>
      <c r="W15" s="104"/>
      <c r="X15" s="104"/>
      <c r="Y15" s="104"/>
      <c r="AA15" s="1">
        <v>3</v>
      </c>
      <c r="AB15" s="3" t="s">
        <v>48</v>
      </c>
      <c r="AC15" s="104"/>
      <c r="AD15" s="104"/>
      <c r="AE15" s="104"/>
      <c r="AF15" s="104"/>
      <c r="AG15" s="104"/>
      <c r="AH15" s="104"/>
      <c r="AI15" s="104"/>
      <c r="AJ15" s="104"/>
      <c r="AK15" s="104"/>
      <c r="BA15" s="1"/>
      <c r="BB15" s="3"/>
      <c r="BC15" s="104"/>
      <c r="BD15" s="104"/>
      <c r="BE15" s="104"/>
      <c r="BF15" s="104"/>
      <c r="BG15" s="104"/>
      <c r="BH15" s="104"/>
      <c r="BI15" s="104"/>
      <c r="BJ15" s="104"/>
      <c r="BK15" s="104"/>
    </row>
    <row r="16" spans="2:63">
      <c r="B16" s="1">
        <v>1</v>
      </c>
      <c r="C16" s="1" t="s">
        <v>71</v>
      </c>
      <c r="D16" s="104">
        <v>1</v>
      </c>
      <c r="E16" s="104">
        <v>0.42546762457498644</v>
      </c>
      <c r="F16" s="104">
        <v>2.2686925670943454E-2</v>
      </c>
      <c r="G16" s="104">
        <v>1.3636619441841273E-2</v>
      </c>
      <c r="H16" s="104">
        <v>1.0304856870223039E-2</v>
      </c>
      <c r="I16" s="104">
        <v>4.4128684971033059E-3</v>
      </c>
      <c r="J16" s="104">
        <v>2.6573084420946948E-3</v>
      </c>
      <c r="K16" s="104">
        <v>1.8309299305734217E-3</v>
      </c>
      <c r="L16" s="104">
        <v>8.887814247553902E-4</v>
      </c>
      <c r="O16" s="1">
        <v>1</v>
      </c>
      <c r="P16" s="1" t="s">
        <v>71</v>
      </c>
      <c r="Q16" s="104">
        <f t="shared" ref="Q16:Y16" si="8">AVERAGE(D16:D18)</f>
        <v>1</v>
      </c>
      <c r="R16" s="104">
        <f t="shared" si="8"/>
        <v>0.52273049116188008</v>
      </c>
      <c r="S16" s="104">
        <f t="shared" si="8"/>
        <v>3.3022756772308655E-2</v>
      </c>
      <c r="T16" s="104">
        <f t="shared" si="8"/>
        <v>1.4233770282213098E-2</v>
      </c>
      <c r="U16" s="104">
        <f t="shared" si="8"/>
        <v>8.4737309202571904E-3</v>
      </c>
      <c r="V16" s="104">
        <f t="shared" si="8"/>
        <v>4.3458999330071198E-3</v>
      </c>
      <c r="W16" s="104">
        <f t="shared" si="8"/>
        <v>2.9319247402687597E-3</v>
      </c>
      <c r="X16" s="104">
        <f t="shared" si="8"/>
        <v>1.5876828554280264E-3</v>
      </c>
      <c r="Y16" s="104">
        <f t="shared" si="8"/>
        <v>1.0734668369659544E-3</v>
      </c>
      <c r="AA16" s="1">
        <v>1</v>
      </c>
      <c r="AB16" s="1" t="s">
        <v>71</v>
      </c>
      <c r="AC16" s="104">
        <f t="shared" ref="AC16:AK16" si="9">STDEV(D16:D18)</f>
        <v>0</v>
      </c>
      <c r="AD16" s="104">
        <f t="shared" si="9"/>
        <v>0.27109043688590467</v>
      </c>
      <c r="AE16" s="104">
        <f t="shared" si="9"/>
        <v>1.5634747727759295E-2</v>
      </c>
      <c r="AF16" s="104">
        <f t="shared" si="9"/>
        <v>2.7689648290940665E-3</v>
      </c>
      <c r="AG16" s="104">
        <f t="shared" si="9"/>
        <v>3.3479685056613095E-3</v>
      </c>
      <c r="AH16" s="104">
        <f t="shared" si="9"/>
        <v>1.0800717233628327E-3</v>
      </c>
      <c r="AI16" s="104">
        <f t="shared" si="9"/>
        <v>6.2822390339450397E-4</v>
      </c>
      <c r="AJ16" s="104">
        <f t="shared" si="9"/>
        <v>2.108348984390051E-4</v>
      </c>
      <c r="AK16" s="104">
        <f t="shared" si="9"/>
        <v>1.6056010167527483E-4</v>
      </c>
      <c r="AO16" s="16" t="s">
        <v>151</v>
      </c>
      <c r="AP16" s="16"/>
      <c r="AQ16" s="16"/>
      <c r="AR16" s="16"/>
      <c r="AS16" s="16"/>
      <c r="BA16" s="1"/>
      <c r="BB16" s="3"/>
      <c r="BC16" s="104"/>
      <c r="BD16" s="104"/>
      <c r="BE16" s="104"/>
      <c r="BF16" s="104"/>
      <c r="BG16" s="104"/>
      <c r="BH16" s="104"/>
      <c r="BI16" s="104"/>
      <c r="BJ16" s="104"/>
      <c r="BK16" s="104"/>
    </row>
    <row r="17" spans="2:63">
      <c r="B17" s="1">
        <v>2</v>
      </c>
      <c r="C17" s="3" t="s">
        <v>71</v>
      </c>
      <c r="D17" s="104">
        <v>1</v>
      </c>
      <c r="E17" s="104">
        <v>0.31368969844238265</v>
      </c>
      <c r="F17" s="104">
        <v>2.5371807978061434E-2</v>
      </c>
      <c r="G17" s="104">
        <v>1.181210226106102E-2</v>
      </c>
      <c r="H17" s="104">
        <v>4.6095875357515309E-3</v>
      </c>
      <c r="I17" s="104">
        <v>3.2339021664929634E-3</v>
      </c>
      <c r="J17" s="104">
        <v>2.4877651865733365E-3</v>
      </c>
      <c r="K17" s="104">
        <v>1.4746906401580473E-3</v>
      </c>
      <c r="L17" s="104">
        <v>1.179881505885111E-3</v>
      </c>
      <c r="O17" s="1">
        <v>2</v>
      </c>
      <c r="P17" s="3" t="s">
        <v>71</v>
      </c>
      <c r="Q17" s="104"/>
      <c r="R17" s="104"/>
      <c r="S17" s="104"/>
      <c r="T17" s="104"/>
      <c r="U17" s="104"/>
      <c r="V17" s="104"/>
      <c r="W17" s="104"/>
      <c r="X17" s="104"/>
      <c r="Y17" s="104"/>
      <c r="AA17" s="1">
        <v>2</v>
      </c>
      <c r="AB17" s="3" t="s">
        <v>71</v>
      </c>
      <c r="AC17" s="104"/>
      <c r="AD17" s="104"/>
      <c r="AE17" s="104"/>
      <c r="AF17" s="104"/>
      <c r="AG17" s="104"/>
      <c r="AH17" s="104"/>
      <c r="AI17" s="104"/>
      <c r="AJ17" s="104"/>
      <c r="AK17" s="104"/>
      <c r="AO17" s="1" t="s">
        <v>150</v>
      </c>
      <c r="AP17" s="4"/>
      <c r="AQ17" s="4">
        <v>1</v>
      </c>
      <c r="AR17" s="4">
        <v>4</v>
      </c>
      <c r="AS17" s="103">
        <v>8</v>
      </c>
      <c r="AT17" s="103">
        <v>11</v>
      </c>
      <c r="AU17" s="103">
        <v>15</v>
      </c>
      <c r="AV17" s="103">
        <v>18</v>
      </c>
      <c r="AW17" s="103">
        <v>22</v>
      </c>
      <c r="AX17" s="103">
        <v>25</v>
      </c>
      <c r="AY17" s="103">
        <v>30</v>
      </c>
      <c r="BA17" s="1"/>
      <c r="BB17" s="3"/>
      <c r="BC17" s="104"/>
      <c r="BD17" s="104"/>
      <c r="BE17" s="104"/>
      <c r="BF17" s="104"/>
      <c r="BG17" s="104"/>
      <c r="BH17" s="104"/>
      <c r="BI17" s="104"/>
      <c r="BJ17" s="104"/>
      <c r="BK17" s="104"/>
    </row>
    <row r="18" spans="2:63">
      <c r="B18" s="1">
        <v>3</v>
      </c>
      <c r="C18" s="3" t="s">
        <v>71</v>
      </c>
      <c r="D18" s="104">
        <v>1</v>
      </c>
      <c r="E18" s="104">
        <v>0.829034150468271</v>
      </c>
      <c r="F18" s="104">
        <v>5.1009536667921074E-2</v>
      </c>
      <c r="G18" s="104">
        <v>1.7252589143737E-2</v>
      </c>
      <c r="H18" s="104">
        <v>1.0506748354797001E-2</v>
      </c>
      <c r="I18" s="104">
        <v>5.3909291354250913E-3</v>
      </c>
      <c r="J18" s="104">
        <v>3.6507005921382488E-3</v>
      </c>
      <c r="K18" s="104">
        <v>1.4574279955526103E-3</v>
      </c>
      <c r="L18" s="104">
        <v>1.1517375802573622E-3</v>
      </c>
      <c r="O18" s="1">
        <v>3</v>
      </c>
      <c r="P18" s="3" t="s">
        <v>71</v>
      </c>
      <c r="Q18" s="104"/>
      <c r="R18" s="104"/>
      <c r="S18" s="104"/>
      <c r="T18" s="104"/>
      <c r="U18" s="104"/>
      <c r="V18" s="104"/>
      <c r="W18" s="104"/>
      <c r="X18" s="104"/>
      <c r="Y18" s="104"/>
      <c r="AA18" s="1">
        <v>3</v>
      </c>
      <c r="AB18" s="3" t="s">
        <v>71</v>
      </c>
      <c r="AC18" s="104"/>
      <c r="AD18" s="104"/>
      <c r="AE18" s="104"/>
      <c r="AF18" s="104"/>
      <c r="AG18" s="104"/>
      <c r="AH18" s="104"/>
      <c r="AI18" s="104"/>
      <c r="AJ18" s="104"/>
      <c r="AK18" s="104"/>
      <c r="AO18" s="1">
        <v>1</v>
      </c>
      <c r="AP18" s="1" t="s">
        <v>86</v>
      </c>
      <c r="AQ18" s="104">
        <v>0</v>
      </c>
      <c r="AR18" s="104">
        <v>0.39128307989005368</v>
      </c>
      <c r="AS18" s="104">
        <v>1.7982786070953556E-2</v>
      </c>
      <c r="AT18" s="104">
        <v>3.0831319252681648E-3</v>
      </c>
      <c r="AU18" s="104">
        <v>4.2707745007328629E-3</v>
      </c>
      <c r="AV18" s="104">
        <v>7.4029511941805549E-4</v>
      </c>
      <c r="AW18" s="104">
        <v>1.1311325339949006E-3</v>
      </c>
      <c r="AX18" s="104">
        <v>2.0527605482428907E-4</v>
      </c>
      <c r="AY18" s="104">
        <v>4.5288308408949021E-4</v>
      </c>
      <c r="BA18" s="1"/>
      <c r="BB18" s="3"/>
      <c r="BC18" s="104"/>
      <c r="BD18" s="104"/>
      <c r="BE18" s="104"/>
      <c r="BF18" s="104"/>
      <c r="BG18" s="104"/>
      <c r="BH18" s="104"/>
      <c r="BI18" s="104"/>
      <c r="BJ18" s="104"/>
      <c r="BK18" s="104"/>
    </row>
    <row r="19" spans="2:63">
      <c r="B19" s="1">
        <v>1</v>
      </c>
      <c r="C19" s="1" t="s">
        <v>70</v>
      </c>
      <c r="D19" s="104">
        <v>1</v>
      </c>
      <c r="E19" s="104">
        <v>0.55980352721666882</v>
      </c>
      <c r="F19" s="104">
        <v>9.4059944465126454E-3</v>
      </c>
      <c r="G19" s="104">
        <v>4.2627751489493562E-3</v>
      </c>
      <c r="H19" s="104">
        <v>3.0508545445682967E-3</v>
      </c>
      <c r="I19" s="104">
        <v>1.5756665499419072E-3</v>
      </c>
      <c r="J19" s="104">
        <v>1.2493334388527933E-3</v>
      </c>
      <c r="K19" s="104">
        <v>8.3773148739283863E-4</v>
      </c>
      <c r="L19" s="104">
        <v>7.8860514390896271E-4</v>
      </c>
      <c r="O19" s="1">
        <v>1</v>
      </c>
      <c r="P19" s="1" t="s">
        <v>70</v>
      </c>
      <c r="Q19" s="104">
        <f t="shared" ref="Q19:Y19" si="10">AVERAGE(D19:D21)</f>
        <v>1</v>
      </c>
      <c r="R19" s="104">
        <f t="shared" si="10"/>
        <v>0.54557964764411693</v>
      </c>
      <c r="S19" s="104">
        <f t="shared" si="10"/>
        <v>2.0776507599179352E-2</v>
      </c>
      <c r="T19" s="104">
        <f t="shared" si="10"/>
        <v>7.6877548974557336E-3</v>
      </c>
      <c r="U19" s="104">
        <f t="shared" si="10"/>
        <v>4.4368401560158513E-3</v>
      </c>
      <c r="V19" s="104">
        <f t="shared" si="10"/>
        <v>2.7771960275074811E-3</v>
      </c>
      <c r="W19" s="104">
        <f t="shared" si="10"/>
        <v>2.324511959546974E-3</v>
      </c>
      <c r="X19" s="104">
        <f t="shared" si="10"/>
        <v>1.3187306459774431E-3</v>
      </c>
      <c r="Y19" s="104">
        <f t="shared" si="10"/>
        <v>1.2533259733269236E-3</v>
      </c>
      <c r="AA19" s="1">
        <v>1</v>
      </c>
      <c r="AB19" s="1" t="s">
        <v>70</v>
      </c>
      <c r="AC19" s="104">
        <f t="shared" ref="AC19:AK19" si="11">STDEV(D19:D21)</f>
        <v>0</v>
      </c>
      <c r="AD19" s="104">
        <f t="shared" si="11"/>
        <v>0.16987215662783497</v>
      </c>
      <c r="AE19" s="104">
        <f t="shared" si="11"/>
        <v>1.5965748393507839E-2</v>
      </c>
      <c r="AF19" s="104">
        <f t="shared" si="11"/>
        <v>3.5410160298451694E-3</v>
      </c>
      <c r="AG19" s="104">
        <f t="shared" si="11"/>
        <v>2.6112889332696836E-3</v>
      </c>
      <c r="AH19" s="104">
        <f t="shared" si="11"/>
        <v>1.3758556000611547E-3</v>
      </c>
      <c r="AI19" s="104">
        <f t="shared" si="11"/>
        <v>1.1545222538495807E-3</v>
      </c>
      <c r="AJ19" s="104">
        <f t="shared" si="11"/>
        <v>4.2692261723236032E-4</v>
      </c>
      <c r="AK19" s="104">
        <f t="shared" si="11"/>
        <v>4.0296685433443354E-4</v>
      </c>
      <c r="AO19" s="1">
        <v>1</v>
      </c>
      <c r="AP19" s="1" t="s">
        <v>55</v>
      </c>
      <c r="AQ19" s="104">
        <v>0</v>
      </c>
      <c r="AR19" s="104">
        <v>0.19296515146242213</v>
      </c>
      <c r="AS19" s="104">
        <v>7.3168005514859654E-3</v>
      </c>
      <c r="AT19" s="104">
        <v>6.8433214274238091E-4</v>
      </c>
      <c r="AU19" s="104">
        <v>6.4285353483182811E-4</v>
      </c>
      <c r="AV19" s="104">
        <v>1.5948060113853664E-4</v>
      </c>
      <c r="AW19" s="104">
        <v>1.1493998435168539E-4</v>
      </c>
      <c r="AX19" s="104">
        <v>1.4974238549756146E-4</v>
      </c>
      <c r="AY19" s="104">
        <v>2.0752943784031316E-4</v>
      </c>
      <c r="BA19" s="1"/>
      <c r="BB19" s="3"/>
      <c r="BC19" s="104"/>
      <c r="BD19" s="104"/>
      <c r="BE19" s="104"/>
      <c r="BF19" s="104"/>
      <c r="BG19" s="104"/>
      <c r="BH19" s="104"/>
      <c r="BI19" s="104"/>
      <c r="BJ19" s="104"/>
      <c r="BK19" s="104"/>
    </row>
    <row r="20" spans="2:63">
      <c r="B20" s="1">
        <v>2</v>
      </c>
      <c r="C20" s="3" t="s">
        <v>70</v>
      </c>
      <c r="D20" s="104">
        <v>1</v>
      </c>
      <c r="E20" s="104">
        <v>0.36904276714715084</v>
      </c>
      <c r="F20" s="104">
        <v>1.3894397914096857E-2</v>
      </c>
      <c r="G20" s="104">
        <v>7.4660964280286041E-3</v>
      </c>
      <c r="H20" s="104">
        <v>2.8107571098835524E-3</v>
      </c>
      <c r="I20" s="104">
        <v>2.4778364314756878E-3</v>
      </c>
      <c r="J20" s="104">
        <v>2.1795215570617169E-3</v>
      </c>
      <c r="K20" s="104">
        <v>1.4657274007925927E-3</v>
      </c>
      <c r="L20" s="104">
        <v>1.505890316391557E-3</v>
      </c>
      <c r="O20" s="1">
        <v>2</v>
      </c>
      <c r="P20" s="3" t="s">
        <v>70</v>
      </c>
      <c r="Q20" s="104"/>
      <c r="R20" s="104"/>
      <c r="S20" s="104"/>
      <c r="T20" s="104"/>
      <c r="U20" s="104"/>
      <c r="V20" s="104"/>
      <c r="W20" s="104"/>
      <c r="X20" s="104"/>
      <c r="Y20" s="104"/>
      <c r="AA20" s="1">
        <v>2</v>
      </c>
      <c r="AB20" s="3" t="s">
        <v>70</v>
      </c>
      <c r="AC20" s="104"/>
      <c r="AD20" s="104"/>
      <c r="AE20" s="104"/>
      <c r="AF20" s="104"/>
      <c r="AG20" s="104"/>
      <c r="AH20" s="104"/>
      <c r="AI20" s="104"/>
      <c r="AJ20" s="104"/>
      <c r="AK20" s="104"/>
      <c r="AO20" s="1">
        <v>1</v>
      </c>
      <c r="AP20" s="1" t="s">
        <v>70</v>
      </c>
      <c r="AQ20" s="104">
        <v>0</v>
      </c>
      <c r="AR20" s="104">
        <v>0.16987215662783497</v>
      </c>
      <c r="AS20" s="104">
        <v>1.5965748393507839E-2</v>
      </c>
      <c r="AT20" s="104">
        <v>3.5410160298451694E-3</v>
      </c>
      <c r="AU20" s="104">
        <v>2.6112889332696836E-3</v>
      </c>
      <c r="AV20" s="104">
        <v>1.3758556000611547E-3</v>
      </c>
      <c r="AW20" s="104">
        <v>1.1545222538495807E-3</v>
      </c>
      <c r="AX20" s="104">
        <v>4.2692261723236032E-4</v>
      </c>
      <c r="AY20" s="104">
        <v>4.0296685433443354E-4</v>
      </c>
      <c r="BA20" s="1"/>
      <c r="BB20" s="3"/>
      <c r="BC20" s="104"/>
      <c r="BD20" s="104"/>
      <c r="BE20" s="104"/>
      <c r="BF20" s="104"/>
      <c r="BG20" s="104"/>
      <c r="BH20" s="104"/>
      <c r="BI20" s="104"/>
      <c r="BJ20" s="104"/>
      <c r="BK20" s="104"/>
    </row>
    <row r="21" spans="2:63">
      <c r="B21" s="1">
        <v>3</v>
      </c>
      <c r="C21" s="3" t="s">
        <v>70</v>
      </c>
      <c r="D21" s="104">
        <v>1</v>
      </c>
      <c r="E21" s="104">
        <v>0.70789264856853107</v>
      </c>
      <c r="F21" s="104">
        <v>3.9029130436928551E-2</v>
      </c>
      <c r="G21" s="104">
        <v>1.1334393115389241E-2</v>
      </c>
      <c r="H21" s="104">
        <v>7.4489088135957044E-3</v>
      </c>
      <c r="I21" s="104">
        <v>4.2780851011048476E-3</v>
      </c>
      <c r="J21" s="104">
        <v>3.5446808827264116E-3</v>
      </c>
      <c r="K21" s="104">
        <v>1.6527330497468982E-3</v>
      </c>
      <c r="L21" s="104">
        <v>1.4654824596802515E-3</v>
      </c>
      <c r="O21" s="1">
        <v>3</v>
      </c>
      <c r="P21" s="3" t="s">
        <v>70</v>
      </c>
      <c r="Q21" s="104"/>
      <c r="R21" s="104"/>
      <c r="S21" s="104"/>
      <c r="T21" s="104"/>
      <c r="U21" s="104"/>
      <c r="V21" s="104"/>
      <c r="W21" s="104"/>
      <c r="X21" s="104"/>
      <c r="Y21" s="104"/>
      <c r="AA21" s="1">
        <v>3</v>
      </c>
      <c r="AB21" s="3" t="s">
        <v>70</v>
      </c>
      <c r="AC21" s="104"/>
      <c r="AD21" s="104"/>
      <c r="AE21" s="104"/>
      <c r="AF21" s="104"/>
      <c r="AG21" s="104"/>
      <c r="AH21" s="104"/>
      <c r="AI21" s="104"/>
      <c r="AJ21" s="104"/>
      <c r="AK21" s="104"/>
      <c r="AO21" s="1">
        <v>1</v>
      </c>
      <c r="AP21" s="1" t="s">
        <v>74</v>
      </c>
      <c r="AQ21" s="104">
        <v>0</v>
      </c>
      <c r="AR21" s="104">
        <v>0.19577249883323622</v>
      </c>
      <c r="AS21" s="104">
        <v>5.0607693833771158E-2</v>
      </c>
      <c r="AT21" s="104">
        <v>1.3656514614166919E-2</v>
      </c>
      <c r="AU21" s="104">
        <v>1.5780344545561025E-2</v>
      </c>
      <c r="AV21" s="104">
        <v>4.1708754860051624E-3</v>
      </c>
      <c r="AW21" s="104">
        <v>5.3086404812897727E-3</v>
      </c>
      <c r="AX21" s="104">
        <v>1.6438826334272177E-3</v>
      </c>
      <c r="AY21" s="104">
        <v>1.6545311527029645E-3</v>
      </c>
      <c r="BA21" s="1"/>
      <c r="BB21" s="3"/>
      <c r="BC21" s="104"/>
      <c r="BD21" s="104"/>
      <c r="BE21" s="104"/>
      <c r="BF21" s="104"/>
      <c r="BG21" s="104"/>
      <c r="BH21" s="104"/>
      <c r="BI21" s="104"/>
      <c r="BJ21" s="104"/>
      <c r="BK21" s="104"/>
    </row>
    <row r="22" spans="2:63">
      <c r="B22" s="1">
        <v>1</v>
      </c>
      <c r="C22" s="1" t="s">
        <v>74</v>
      </c>
      <c r="D22" s="104">
        <v>1</v>
      </c>
      <c r="E22" s="104">
        <v>0.56606151670376581</v>
      </c>
      <c r="F22" s="104">
        <v>3.7540644048210815E-2</v>
      </c>
      <c r="G22" s="104">
        <v>1.9743541955050504E-2</v>
      </c>
      <c r="H22" s="104">
        <v>1.5948221492238238E-2</v>
      </c>
      <c r="I22" s="104">
        <v>9.0017468108118896E-3</v>
      </c>
      <c r="J22" s="104">
        <v>4.9439632591651685E-3</v>
      </c>
      <c r="K22" s="104">
        <v>4.0369821967672992E-3</v>
      </c>
      <c r="L22" s="104">
        <v>3.5293241886281256E-3</v>
      </c>
      <c r="O22" s="1">
        <v>1</v>
      </c>
      <c r="P22" s="1" t="s">
        <v>74</v>
      </c>
      <c r="Q22" s="104">
        <f t="shared" ref="Q22:Y22" si="12">AVERAGE(D22:D24)</f>
        <v>1</v>
      </c>
      <c r="R22" s="104">
        <f t="shared" si="12"/>
        <v>0.74816189564932178</v>
      </c>
      <c r="S22" s="104">
        <f t="shared" si="12"/>
        <v>7.2286400535580261E-2</v>
      </c>
      <c r="T22" s="104">
        <f t="shared" si="12"/>
        <v>3.0991088735144331E-2</v>
      </c>
      <c r="U22" s="104">
        <f t="shared" si="12"/>
        <v>2.5095095517499232E-2</v>
      </c>
      <c r="V22" s="104">
        <f t="shared" si="12"/>
        <v>1.3433604585315844E-2</v>
      </c>
      <c r="W22" s="104">
        <f t="shared" si="12"/>
        <v>1.0753109765849136E-2</v>
      </c>
      <c r="X22" s="104">
        <f t="shared" si="12"/>
        <v>5.683334328796078E-3</v>
      </c>
      <c r="Y22" s="104">
        <f t="shared" si="12"/>
        <v>5.1976029772961112E-3</v>
      </c>
      <c r="AA22" s="1">
        <v>1</v>
      </c>
      <c r="AB22" s="1" t="s">
        <v>74</v>
      </c>
      <c r="AC22" s="104">
        <f t="shared" ref="AC22:AK22" si="13">STDEV(D22:D24)</f>
        <v>0</v>
      </c>
      <c r="AD22" s="104">
        <f t="shared" si="13"/>
        <v>0.19577249883323622</v>
      </c>
      <c r="AE22" s="104">
        <f t="shared" si="13"/>
        <v>5.0607693833771158E-2</v>
      </c>
      <c r="AF22" s="104">
        <f t="shared" si="13"/>
        <v>1.3656514614166919E-2</v>
      </c>
      <c r="AG22" s="104">
        <f t="shared" si="13"/>
        <v>1.5780344545561025E-2</v>
      </c>
      <c r="AH22" s="104">
        <f t="shared" si="13"/>
        <v>4.1708754860051624E-3</v>
      </c>
      <c r="AI22" s="104">
        <f t="shared" si="13"/>
        <v>5.3086404812897727E-3</v>
      </c>
      <c r="AJ22" s="104">
        <f t="shared" si="13"/>
        <v>1.6438826334272177E-3</v>
      </c>
      <c r="AK22" s="104">
        <f t="shared" si="13"/>
        <v>1.6545311527029645E-3</v>
      </c>
      <c r="AO22" s="1">
        <v>1</v>
      </c>
      <c r="AP22" s="1" t="s">
        <v>71</v>
      </c>
      <c r="AQ22" s="104">
        <v>0</v>
      </c>
      <c r="AR22" s="104">
        <v>0.27109043688590467</v>
      </c>
      <c r="AS22" s="104">
        <v>1.5634747727759295E-2</v>
      </c>
      <c r="AT22" s="104">
        <v>2.7689648290940665E-3</v>
      </c>
      <c r="AU22" s="104">
        <v>3.3479685056613095E-3</v>
      </c>
      <c r="AV22" s="104">
        <v>1.0800717233628327E-3</v>
      </c>
      <c r="AW22" s="104">
        <v>6.2822390339450397E-4</v>
      </c>
      <c r="AX22" s="104">
        <v>2.108348984390051E-4</v>
      </c>
      <c r="AY22" s="104">
        <v>1.6056010167527483E-4</v>
      </c>
      <c r="BA22" s="1"/>
      <c r="BB22" s="3"/>
      <c r="BC22" s="104"/>
      <c r="BD22" s="104"/>
      <c r="BE22" s="104"/>
      <c r="BF22" s="104"/>
      <c r="BG22" s="104"/>
      <c r="BH22" s="104"/>
      <c r="BI22" s="104"/>
      <c r="BJ22" s="104"/>
      <c r="BK22" s="104"/>
    </row>
    <row r="23" spans="2:63">
      <c r="B23" s="1">
        <v>2</v>
      </c>
      <c r="C23" s="3" t="s">
        <v>74</v>
      </c>
      <c r="D23" s="104">
        <v>1</v>
      </c>
      <c r="E23" s="104">
        <v>0.72321010112905315</v>
      </c>
      <c r="F23" s="104">
        <v>4.8969132800624947E-2</v>
      </c>
      <c r="G23" s="104">
        <v>2.704303314744852E-2</v>
      </c>
      <c r="H23" s="104">
        <v>1.6020444911304811E-2</v>
      </c>
      <c r="I23" s="104">
        <v>1.4016995626242229E-2</v>
      </c>
      <c r="J23" s="104">
        <v>1.1962977614851005E-2</v>
      </c>
      <c r="K23" s="104">
        <v>7.3247362838575114E-3</v>
      </c>
      <c r="L23" s="104">
        <v>6.8380349659933164E-3</v>
      </c>
      <c r="O23" s="1">
        <v>2</v>
      </c>
      <c r="P23" s="3" t="s">
        <v>74</v>
      </c>
      <c r="Q23" s="104"/>
      <c r="R23" s="104"/>
      <c r="S23" s="104"/>
      <c r="T23" s="104"/>
      <c r="U23" s="104"/>
      <c r="V23" s="104"/>
      <c r="W23" s="104"/>
      <c r="X23" s="104"/>
      <c r="Y23" s="104"/>
      <c r="AA23" s="1">
        <v>2</v>
      </c>
      <c r="AB23" s="3" t="s">
        <v>74</v>
      </c>
      <c r="AC23" s="104"/>
      <c r="AD23" s="104"/>
      <c r="AE23" s="104"/>
      <c r="AF23" s="104"/>
      <c r="AG23" s="104"/>
      <c r="AH23" s="104"/>
      <c r="AI23" s="104"/>
      <c r="AJ23" s="104"/>
      <c r="AK23" s="104"/>
      <c r="AO23" s="1">
        <v>1</v>
      </c>
      <c r="AP23" s="1" t="s">
        <v>47</v>
      </c>
      <c r="AQ23" s="104">
        <v>0</v>
      </c>
      <c r="AR23" s="104">
        <v>0.23011275839280057</v>
      </c>
      <c r="AS23" s="104">
        <v>2.6445174497127646E-2</v>
      </c>
      <c r="AT23" s="104">
        <v>7.2966800714073868E-3</v>
      </c>
      <c r="AU23" s="104">
        <v>4.7844097545482259E-3</v>
      </c>
      <c r="AV23" s="104">
        <v>3.9856620090280119E-3</v>
      </c>
      <c r="AW23" s="104">
        <v>3.046692038191147E-3</v>
      </c>
      <c r="AX23" s="104">
        <v>1.1536649150479144E-3</v>
      </c>
      <c r="AY23" s="104">
        <v>1.0797630964150813E-3</v>
      </c>
      <c r="BA23" s="1"/>
      <c r="BB23" s="3"/>
      <c r="BC23" s="104"/>
      <c r="BD23" s="104"/>
      <c r="BE23" s="104"/>
      <c r="BF23" s="104"/>
      <c r="BG23" s="104"/>
      <c r="BH23" s="104"/>
      <c r="BI23" s="104"/>
      <c r="BJ23" s="104"/>
      <c r="BK23" s="104"/>
    </row>
    <row r="24" spans="2:63">
      <c r="B24" s="1">
        <v>3</v>
      </c>
      <c r="C24" s="3" t="s">
        <v>74</v>
      </c>
      <c r="D24" s="104">
        <v>1</v>
      </c>
      <c r="E24" s="104">
        <v>0.9552140691151465</v>
      </c>
      <c r="F24" s="104">
        <v>0.13034942475790504</v>
      </c>
      <c r="G24" s="104">
        <v>4.6186691102933969E-2</v>
      </c>
      <c r="H24" s="104">
        <v>4.331662014895464E-2</v>
      </c>
      <c r="I24" s="104">
        <v>1.7282071318893415E-2</v>
      </c>
      <c r="J24" s="104">
        <v>1.5352388423531232E-2</v>
      </c>
      <c r="K24" s="104">
        <v>5.6882845057634234E-3</v>
      </c>
      <c r="L24" s="104">
        <v>5.2254497772668907E-3</v>
      </c>
      <c r="O24" s="1">
        <v>3</v>
      </c>
      <c r="P24" s="3" t="s">
        <v>74</v>
      </c>
      <c r="Q24" s="104"/>
      <c r="R24" s="104"/>
      <c r="S24" s="104"/>
      <c r="T24" s="104"/>
      <c r="U24" s="104"/>
      <c r="V24" s="104"/>
      <c r="W24" s="104"/>
      <c r="X24" s="104"/>
      <c r="Y24" s="104"/>
      <c r="AA24" s="1">
        <v>3</v>
      </c>
      <c r="AB24" s="3" t="s">
        <v>74</v>
      </c>
      <c r="AC24" s="104"/>
      <c r="AD24" s="104"/>
      <c r="AE24" s="104"/>
      <c r="AF24" s="104"/>
      <c r="AG24" s="104"/>
      <c r="AH24" s="104"/>
      <c r="AI24" s="104"/>
      <c r="AJ24" s="104"/>
      <c r="AK24" s="104"/>
      <c r="AO24" s="1">
        <v>1</v>
      </c>
      <c r="AP24" s="1" t="s">
        <v>69</v>
      </c>
      <c r="AQ24" s="104">
        <v>0</v>
      </c>
      <c r="AR24" s="104">
        <v>0.19282906206480505</v>
      </c>
      <c r="AS24" s="104">
        <v>1.8866348295491359E-2</v>
      </c>
      <c r="AT24" s="104">
        <v>1.4170205770291676E-2</v>
      </c>
      <c r="AU24" s="104">
        <v>5.2370303093472693E-3</v>
      </c>
      <c r="AV24" s="104">
        <v>4.3123720830122439E-3</v>
      </c>
      <c r="AW24" s="104">
        <v>2.4872640979642091E-3</v>
      </c>
      <c r="AX24" s="104">
        <v>3.8602397586593759E-3</v>
      </c>
      <c r="AY24" s="104">
        <v>3.343288982204829E-3</v>
      </c>
      <c r="BA24" s="1"/>
      <c r="BB24" s="3"/>
      <c r="BC24" s="104"/>
      <c r="BD24" s="104"/>
      <c r="BE24" s="104"/>
      <c r="BF24" s="104"/>
      <c r="BG24" s="104"/>
      <c r="BH24" s="104"/>
      <c r="BI24" s="104"/>
      <c r="BJ24" s="104"/>
      <c r="BK24" s="104"/>
    </row>
    <row r="25" spans="2:63">
      <c r="B25" s="1">
        <v>1</v>
      </c>
      <c r="C25" s="1" t="s">
        <v>45</v>
      </c>
      <c r="D25" s="104">
        <v>1</v>
      </c>
      <c r="E25" s="104">
        <v>0.61190733790238971</v>
      </c>
      <c r="F25" s="104">
        <v>0.14471512544204065</v>
      </c>
      <c r="G25" s="104">
        <v>0.11676603206533594</v>
      </c>
      <c r="H25" s="104">
        <v>0.10610836041509586</v>
      </c>
      <c r="I25" s="104">
        <v>6.9181246352452111E-2</v>
      </c>
      <c r="J25" s="104">
        <v>4.6909298536170436E-2</v>
      </c>
      <c r="K25" s="104">
        <v>4.0177383228645357E-2</v>
      </c>
      <c r="L25" s="104">
        <v>3.6360070834898776E-2</v>
      </c>
      <c r="O25" s="1">
        <v>1</v>
      </c>
      <c r="P25" s="1" t="s">
        <v>45</v>
      </c>
      <c r="Q25" s="104">
        <f t="shared" ref="Q25:Y25" si="14">AVERAGE(D25:D27)</f>
        <v>1</v>
      </c>
      <c r="R25" s="104">
        <f t="shared" si="14"/>
        <v>0.70754031256868988</v>
      </c>
      <c r="S25" s="104">
        <f t="shared" si="14"/>
        <v>0.1763444439606339</v>
      </c>
      <c r="T25" s="104">
        <f t="shared" si="14"/>
        <v>0.14041461657974885</v>
      </c>
      <c r="U25" s="104">
        <f t="shared" si="14"/>
        <v>0.10931493759127962</v>
      </c>
      <c r="V25" s="104">
        <f t="shared" si="14"/>
        <v>8.8220389538796407E-2</v>
      </c>
      <c r="W25" s="104">
        <f t="shared" si="14"/>
        <v>5.4965364029211594E-2</v>
      </c>
      <c r="X25" s="104">
        <f t="shared" si="14"/>
        <v>3.6169559241173668E-2</v>
      </c>
      <c r="Y25" s="104">
        <f t="shared" si="14"/>
        <v>3.4488768869025667E-2</v>
      </c>
      <c r="AA25" s="1">
        <v>1</v>
      </c>
      <c r="AB25" s="1" t="s">
        <v>45</v>
      </c>
      <c r="AC25" s="104">
        <f t="shared" ref="AC25:AK25" si="15">STDEV(D25:D27)</f>
        <v>0</v>
      </c>
      <c r="AD25" s="104">
        <f t="shared" si="15"/>
        <v>0.10028174639745333</v>
      </c>
      <c r="AE25" s="104">
        <f t="shared" si="15"/>
        <v>5.6829155447712741E-2</v>
      </c>
      <c r="AF25" s="104">
        <f t="shared" si="15"/>
        <v>5.6953460608989717E-2</v>
      </c>
      <c r="AG25" s="104">
        <f t="shared" si="15"/>
        <v>3.648349083754044E-2</v>
      </c>
      <c r="AH25" s="104">
        <f t="shared" si="15"/>
        <v>4.4603921960812497E-2</v>
      </c>
      <c r="AI25" s="104">
        <f t="shared" si="15"/>
        <v>1.2114446427355742E-2</v>
      </c>
      <c r="AJ25" s="104">
        <f t="shared" si="15"/>
        <v>1.1185768825515719E-2</v>
      </c>
      <c r="AK25" s="104">
        <f t="shared" si="15"/>
        <v>1.0393378750284881E-2</v>
      </c>
      <c r="AO25" s="1">
        <v>1</v>
      </c>
      <c r="AP25" s="1" t="s">
        <v>48</v>
      </c>
      <c r="AQ25" s="104">
        <v>0</v>
      </c>
      <c r="AR25" s="104">
        <v>0.12506547264302972</v>
      </c>
      <c r="AS25" s="104">
        <v>6.5142107132674612E-2</v>
      </c>
      <c r="AT25" s="104">
        <v>3.4100045466597062E-2</v>
      </c>
      <c r="AU25" s="104">
        <v>1.0681617167632784E-2</v>
      </c>
      <c r="AV25" s="104">
        <v>9.9932970325055364E-3</v>
      </c>
      <c r="AW25" s="104">
        <v>5.4347687600061175E-3</v>
      </c>
      <c r="AX25" s="104">
        <v>8.2566518545364714E-3</v>
      </c>
      <c r="AY25" s="104">
        <v>7.0174658915235985E-3</v>
      </c>
      <c r="BA25" s="1"/>
      <c r="BB25" s="3"/>
      <c r="BC25" s="104"/>
      <c r="BD25" s="104"/>
      <c r="BE25" s="104"/>
      <c r="BF25" s="104"/>
      <c r="BG25" s="104"/>
      <c r="BH25" s="104"/>
      <c r="BI25" s="104"/>
      <c r="BJ25" s="104"/>
      <c r="BK25" s="104"/>
    </row>
    <row r="26" spans="2:63">
      <c r="B26" s="1">
        <v>2</v>
      </c>
      <c r="C26" s="3" t="s">
        <v>45</v>
      </c>
      <c r="D26" s="104">
        <v>1</v>
      </c>
      <c r="E26" s="104">
        <v>0.81190040500338301</v>
      </c>
      <c r="F26" s="104">
        <v>0.2419510962151635</v>
      </c>
      <c r="G26" s="104">
        <v>0.20538262919212283</v>
      </c>
      <c r="H26" s="104">
        <v>0.14729587729654481</v>
      </c>
      <c r="I26" s="104">
        <v>0.13918441943864279</v>
      </c>
      <c r="J26" s="104">
        <v>6.889716721027607E-2</v>
      </c>
      <c r="K26" s="104">
        <v>4.4799293582630843E-2</v>
      </c>
      <c r="L26" s="104">
        <v>4.3819372975519889E-2</v>
      </c>
      <c r="O26" s="1">
        <v>2</v>
      </c>
      <c r="P26" s="3" t="s">
        <v>45</v>
      </c>
      <c r="Q26" s="104"/>
      <c r="R26" s="104"/>
      <c r="S26" s="104"/>
      <c r="T26" s="104"/>
      <c r="U26" s="104"/>
      <c r="V26" s="104"/>
      <c r="W26" s="104"/>
      <c r="X26" s="104"/>
      <c r="Y26" s="104"/>
      <c r="AA26" s="1">
        <v>2</v>
      </c>
      <c r="AB26" s="3" t="s">
        <v>45</v>
      </c>
      <c r="AC26" s="104"/>
      <c r="AD26" s="104"/>
      <c r="AE26" s="104"/>
      <c r="AF26" s="104"/>
      <c r="AG26" s="104"/>
      <c r="AH26" s="104"/>
      <c r="AI26" s="104"/>
      <c r="AJ26" s="104"/>
      <c r="AK26" s="104"/>
      <c r="AO26" s="1">
        <v>1</v>
      </c>
      <c r="AP26" s="1" t="s">
        <v>45</v>
      </c>
      <c r="AQ26" s="104">
        <v>0</v>
      </c>
      <c r="AR26" s="104">
        <v>0.10028174639745333</v>
      </c>
      <c r="AS26" s="104">
        <v>5.6829155447712741E-2</v>
      </c>
      <c r="AT26" s="104">
        <v>5.6953460608989717E-2</v>
      </c>
      <c r="AU26" s="104">
        <v>3.648349083754044E-2</v>
      </c>
      <c r="AV26" s="104">
        <v>4.4603921960812497E-2</v>
      </c>
      <c r="AW26" s="104">
        <v>1.2114446427355742E-2</v>
      </c>
      <c r="AX26" s="104">
        <v>1.1185768825515719E-2</v>
      </c>
      <c r="AY26" s="104">
        <v>1.0393378750284881E-2</v>
      </c>
      <c r="BA26" s="1"/>
      <c r="BB26" s="3"/>
      <c r="BC26" s="104"/>
      <c r="BD26" s="104"/>
      <c r="BE26" s="104"/>
      <c r="BF26" s="104"/>
      <c r="BG26" s="104"/>
      <c r="BH26" s="104"/>
      <c r="BI26" s="104"/>
      <c r="BJ26" s="104"/>
      <c r="BK26" s="104"/>
    </row>
    <row r="27" spans="2:63">
      <c r="B27" s="1">
        <v>3</v>
      </c>
      <c r="C27" s="3" t="s">
        <v>45</v>
      </c>
      <c r="D27" s="104">
        <v>1</v>
      </c>
      <c r="E27" s="104">
        <v>0.69881319480029691</v>
      </c>
      <c r="F27" s="104">
        <v>0.14236711022469753</v>
      </c>
      <c r="G27" s="104">
        <v>9.9095188481787777E-2</v>
      </c>
      <c r="H27" s="104">
        <v>7.4540575062198175E-2</v>
      </c>
      <c r="I27" s="104">
        <v>5.6295502825294344E-2</v>
      </c>
      <c r="J27" s="104">
        <v>4.9089626341188283E-2</v>
      </c>
      <c r="K27" s="104">
        <v>2.3532000912244805E-2</v>
      </c>
      <c r="L27" s="104">
        <v>2.3286862796658342E-2</v>
      </c>
      <c r="O27" s="1">
        <v>3</v>
      </c>
      <c r="P27" s="3" t="s">
        <v>45</v>
      </c>
      <c r="Q27" s="104"/>
      <c r="R27" s="104"/>
      <c r="S27" s="104"/>
      <c r="T27" s="104"/>
      <c r="U27" s="104"/>
      <c r="V27" s="104"/>
      <c r="W27" s="104"/>
      <c r="X27" s="104"/>
      <c r="Y27" s="104"/>
      <c r="AA27" s="1">
        <v>3</v>
      </c>
      <c r="AB27" s="3" t="s">
        <v>45</v>
      </c>
      <c r="AC27" s="104"/>
      <c r="AD27" s="104"/>
      <c r="AE27" s="104"/>
      <c r="AF27" s="104"/>
      <c r="AG27" s="104"/>
      <c r="AH27" s="104"/>
      <c r="AI27" s="104"/>
      <c r="AJ27" s="104"/>
      <c r="AK27" s="104"/>
      <c r="BA27" s="1"/>
      <c r="BB27" s="3"/>
      <c r="BC27" s="104"/>
      <c r="BD27" s="104"/>
      <c r="BE27" s="104"/>
      <c r="BF27" s="104"/>
      <c r="BG27" s="104"/>
      <c r="BH27" s="104"/>
      <c r="BI27" s="104"/>
      <c r="BJ27" s="104"/>
      <c r="BK27" s="104"/>
    </row>
    <row r="28" spans="2:63">
      <c r="B28" s="1">
        <v>1</v>
      </c>
      <c r="C28" s="1" t="s">
        <v>47</v>
      </c>
      <c r="D28" s="104">
        <v>1</v>
      </c>
      <c r="E28" s="104">
        <v>0.58016921442379521</v>
      </c>
      <c r="F28" s="104">
        <v>3.7363766771338236E-2</v>
      </c>
      <c r="G28" s="104">
        <v>2.2224970418753143E-2</v>
      </c>
      <c r="H28" s="104">
        <v>1.6497769935340412E-2</v>
      </c>
      <c r="I28" s="104">
        <v>1.0860932725143317E-2</v>
      </c>
      <c r="J28" s="104">
        <v>8.9156578712422628E-3</v>
      </c>
      <c r="K28" s="104">
        <v>7.7827689963475876E-3</v>
      </c>
      <c r="L28" s="104">
        <v>6.6014784276371662E-3</v>
      </c>
      <c r="O28" s="1">
        <v>1</v>
      </c>
      <c r="P28" s="1" t="s">
        <v>47</v>
      </c>
      <c r="Q28" s="104">
        <f t="shared" ref="Q28:Y28" si="16">AVERAGE(D28:D30)</f>
        <v>1</v>
      </c>
      <c r="R28" s="104">
        <f t="shared" si="16"/>
        <v>0.70001675966311738</v>
      </c>
      <c r="S28" s="104">
        <f t="shared" si="16"/>
        <v>6.1205757226056812E-2</v>
      </c>
      <c r="T28" s="104">
        <f t="shared" si="16"/>
        <v>3.0636837160628556E-2</v>
      </c>
      <c r="U28" s="104">
        <f t="shared" si="16"/>
        <v>2.0061345715784541E-2</v>
      </c>
      <c r="V28" s="104">
        <f t="shared" si="16"/>
        <v>1.5147318053131626E-2</v>
      </c>
      <c r="W28" s="104">
        <f t="shared" si="16"/>
        <v>1.2202883345276304E-2</v>
      </c>
      <c r="X28" s="104">
        <f t="shared" si="16"/>
        <v>7.9586886751148028E-3</v>
      </c>
      <c r="Y28" s="104">
        <f t="shared" si="16"/>
        <v>6.9156019362429724E-3</v>
      </c>
      <c r="AA28" s="1">
        <v>1</v>
      </c>
      <c r="AB28" s="1" t="s">
        <v>47</v>
      </c>
      <c r="AC28" s="104">
        <f t="shared" ref="AC28:AK28" si="17">STDEV(D28:D30)</f>
        <v>0</v>
      </c>
      <c r="AD28" s="104">
        <f t="shared" si="17"/>
        <v>0.23011275839280057</v>
      </c>
      <c r="AE28" s="104">
        <f t="shared" si="17"/>
        <v>2.6445174497127646E-2</v>
      </c>
      <c r="AF28" s="104">
        <f t="shared" si="17"/>
        <v>7.2966800714073868E-3</v>
      </c>
      <c r="AG28" s="104">
        <f t="shared" si="17"/>
        <v>4.7844097545482259E-3</v>
      </c>
      <c r="AH28" s="104">
        <f t="shared" si="17"/>
        <v>3.9856620090280119E-3</v>
      </c>
      <c r="AI28" s="104">
        <f t="shared" si="17"/>
        <v>3.046692038191147E-3</v>
      </c>
      <c r="AJ28" s="104">
        <f t="shared" si="17"/>
        <v>1.1536649150479144E-3</v>
      </c>
      <c r="AK28" s="104">
        <f t="shared" si="17"/>
        <v>1.0797630964150813E-3</v>
      </c>
      <c r="BA28" s="1"/>
      <c r="BB28" s="3"/>
      <c r="BC28" s="104"/>
      <c r="BD28" s="104"/>
      <c r="BE28" s="104"/>
      <c r="BF28" s="104"/>
      <c r="BG28" s="104"/>
      <c r="BH28" s="104"/>
      <c r="BI28" s="104"/>
      <c r="BJ28" s="104"/>
      <c r="BK28" s="104"/>
    </row>
    <row r="29" spans="2:63">
      <c r="B29" s="1">
        <v>2</v>
      </c>
      <c r="C29" s="3" t="s">
        <v>47</v>
      </c>
      <c r="D29" s="104">
        <v>1</v>
      </c>
      <c r="E29" s="104">
        <v>0.55456452102483056</v>
      </c>
      <c r="F29" s="104">
        <v>5.6603530232815107E-2</v>
      </c>
      <c r="G29" s="104">
        <v>3.52573950631263E-2</v>
      </c>
      <c r="H29" s="104">
        <v>1.8187142298277576E-2</v>
      </c>
      <c r="I29" s="104">
        <v>1.5839415522035483E-2</v>
      </c>
      <c r="J29" s="104">
        <v>1.2761164848188461E-2</v>
      </c>
      <c r="K29" s="104">
        <v>9.1902095912141848E-3</v>
      </c>
      <c r="L29" s="104">
        <v>8.1175958224978823E-3</v>
      </c>
      <c r="O29" s="1">
        <v>2</v>
      </c>
      <c r="P29" s="3" t="s">
        <v>47</v>
      </c>
      <c r="Q29" s="104"/>
      <c r="R29" s="104"/>
      <c r="S29" s="104"/>
      <c r="T29" s="104"/>
      <c r="U29" s="104"/>
      <c r="V29" s="104"/>
      <c r="W29" s="104"/>
      <c r="X29" s="104"/>
      <c r="Y29" s="104"/>
      <c r="AA29" s="1">
        <v>2</v>
      </c>
      <c r="AB29" s="3" t="s">
        <v>47</v>
      </c>
      <c r="AC29" s="104"/>
      <c r="AD29" s="104"/>
      <c r="AE29" s="104"/>
      <c r="AF29" s="104"/>
      <c r="AG29" s="104"/>
      <c r="AH29" s="104"/>
      <c r="AI29" s="104"/>
      <c r="AJ29" s="104"/>
      <c r="AK29" s="104"/>
      <c r="BA29" s="1"/>
      <c r="BB29" s="3"/>
      <c r="BC29" s="104"/>
      <c r="BD29" s="104"/>
      <c r="BE29" s="104"/>
      <c r="BF29" s="104"/>
      <c r="BG29" s="104"/>
      <c r="BH29" s="104"/>
      <c r="BI29" s="104"/>
      <c r="BJ29" s="104"/>
      <c r="BK29" s="104"/>
    </row>
    <row r="30" spans="2:63">
      <c r="B30" s="1">
        <v>3</v>
      </c>
      <c r="C30" s="3" t="s">
        <v>47</v>
      </c>
      <c r="D30" s="104">
        <v>1</v>
      </c>
      <c r="E30" s="104">
        <v>0.96531654354072649</v>
      </c>
      <c r="F30" s="104">
        <v>8.9649974674017099E-2</v>
      </c>
      <c r="G30" s="104">
        <v>3.4428146000006231E-2</v>
      </c>
      <c r="H30" s="104">
        <v>2.5499124913735637E-2</v>
      </c>
      <c r="I30" s="104">
        <v>1.8741605912216075E-2</v>
      </c>
      <c r="J30" s="104">
        <v>1.4931827316398185E-2</v>
      </c>
      <c r="K30" s="104">
        <v>6.9030874377826361E-3</v>
      </c>
      <c r="L30" s="104">
        <v>6.0277315585938671E-3</v>
      </c>
      <c r="O30" s="1">
        <v>3</v>
      </c>
      <c r="P30" s="3" t="s">
        <v>47</v>
      </c>
      <c r="Q30" s="104"/>
      <c r="R30" s="104"/>
      <c r="S30" s="104"/>
      <c r="T30" s="104"/>
      <c r="U30" s="104"/>
      <c r="V30" s="104"/>
      <c r="W30" s="104"/>
      <c r="X30" s="104"/>
      <c r="Y30" s="104"/>
      <c r="AA30" s="1">
        <v>3</v>
      </c>
      <c r="AB30" s="3" t="s">
        <v>47</v>
      </c>
      <c r="AC30" s="104"/>
      <c r="AD30" s="104"/>
      <c r="AE30" s="104"/>
      <c r="AF30" s="104"/>
      <c r="AG30" s="104"/>
      <c r="AH30" s="104"/>
      <c r="AI30" s="104"/>
      <c r="AJ30" s="104"/>
      <c r="AK30" s="104"/>
      <c r="BA30" s="1"/>
      <c r="BB30" s="3"/>
      <c r="BC30" s="104"/>
      <c r="BD30" s="104"/>
      <c r="BE30" s="104"/>
      <c r="BF30" s="104"/>
      <c r="BG30" s="104"/>
      <c r="BH30" s="104"/>
      <c r="BI30" s="104"/>
      <c r="BJ30" s="104"/>
      <c r="BK30" s="104"/>
    </row>
    <row r="31" spans="2:63">
      <c r="BA31" s="1"/>
      <c r="BB31" s="3"/>
      <c r="BC31" s="104"/>
      <c r="BD31" s="104"/>
      <c r="BE31" s="104"/>
      <c r="BF31" s="104"/>
      <c r="BG31" s="104"/>
      <c r="BH31" s="104"/>
      <c r="BI31" s="104"/>
      <c r="BJ31" s="104"/>
      <c r="BK31" s="104"/>
    </row>
    <row r="32" spans="2:63">
      <c r="BA32" s="1"/>
      <c r="BB32" s="3"/>
      <c r="BC32" s="104"/>
      <c r="BD32" s="104"/>
      <c r="BE32" s="104"/>
      <c r="BF32" s="104"/>
      <c r="BG32" s="104"/>
      <c r="BH32" s="104"/>
      <c r="BI32" s="104"/>
      <c r="BJ32" s="104"/>
      <c r="BK32" s="104"/>
    </row>
    <row r="33" spans="53:63">
      <c r="BA33" s="1"/>
      <c r="BB33" s="3"/>
      <c r="BC33" s="104"/>
      <c r="BD33" s="104"/>
      <c r="BE33" s="104"/>
      <c r="BF33" s="104"/>
      <c r="BG33" s="104"/>
      <c r="BH33" s="104"/>
      <c r="BI33" s="104"/>
      <c r="BJ33" s="104"/>
      <c r="BK33" s="104"/>
    </row>
  </sheetData>
  <conditionalFormatting sqref="D4:L12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3:L20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1:L30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:Y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7:Y30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4:AK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7:AK30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10:AY1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4:AY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18:AY2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21:AY26 BC14:BK3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2A,F - PC9</vt:lpstr>
      <vt:lpstr>2A,G - G361 </vt:lpstr>
      <vt:lpstr>2C </vt:lpstr>
      <vt:lpstr>2D</vt:lpstr>
      <vt:lpstr>2E</vt:lpstr>
    </vt:vector>
  </TitlesOfParts>
  <Company>WIS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Elinor Gigi</dc:creator>
  <cp:lastModifiedBy>Elinor Gigi</cp:lastModifiedBy>
  <dcterms:created xsi:type="dcterms:W3CDTF">2021-07-15T13:24:47Z</dcterms:created>
  <dcterms:modified xsi:type="dcterms:W3CDTF">2021-08-08T08:50:34Z</dcterms:modified>
</cp:coreProperties>
</file>