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alumni-my.sharepoint.com/personal/vnr809_ku_dk/Documents/Documents/Projects/Isua_sediment_project/Met_sed_PAPER_CHAPTERS/Supplementary Material/"/>
    </mc:Choice>
  </mc:AlternateContent>
  <bookViews>
    <workbookView xWindow="0" yWindow="0" windowWidth="38400" windowHeight="17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1" i="1" l="1"/>
  <c r="F61" i="1"/>
  <c r="E61" i="1"/>
  <c r="D61" i="1"/>
  <c r="C61" i="1"/>
  <c r="B61" i="1"/>
  <c r="E59" i="1"/>
  <c r="D59" i="1"/>
  <c r="C59" i="1"/>
  <c r="B59" i="1"/>
  <c r="G57" i="1"/>
  <c r="H57" i="1" s="1"/>
  <c r="F57" i="1"/>
  <c r="G56" i="1"/>
  <c r="H56" i="1" s="1"/>
  <c r="F56" i="1"/>
  <c r="G55" i="1"/>
  <c r="H55" i="1" s="1"/>
  <c r="F55" i="1"/>
  <c r="G54" i="1"/>
  <c r="H54" i="1" s="1"/>
  <c r="F54" i="1"/>
  <c r="H53" i="1"/>
  <c r="G53" i="1"/>
  <c r="F53" i="1"/>
  <c r="G52" i="1"/>
  <c r="H52" i="1" s="1"/>
  <c r="F52" i="1"/>
  <c r="G51" i="1"/>
  <c r="H51" i="1" s="1"/>
  <c r="F51" i="1"/>
  <c r="G50" i="1"/>
  <c r="H50" i="1" s="1"/>
  <c r="F50" i="1"/>
  <c r="H49" i="1"/>
  <c r="G49" i="1"/>
  <c r="F49" i="1"/>
  <c r="G48" i="1"/>
  <c r="G59" i="1" s="1"/>
  <c r="H59" i="1" s="1"/>
  <c r="F48" i="1"/>
  <c r="F59" i="1" s="1"/>
  <c r="E45" i="1"/>
  <c r="D45" i="1"/>
  <c r="C45" i="1"/>
  <c r="B45" i="1"/>
  <c r="H43" i="1"/>
  <c r="G43" i="1"/>
  <c r="F43" i="1"/>
  <c r="G42" i="1"/>
  <c r="H42" i="1" s="1"/>
  <c r="F42" i="1"/>
  <c r="G41" i="1"/>
  <c r="H41" i="1" s="1"/>
  <c r="F41" i="1"/>
  <c r="H40" i="1"/>
  <c r="G40" i="1"/>
  <c r="F40" i="1"/>
  <c r="G39" i="1"/>
  <c r="H39" i="1" s="1"/>
  <c r="F39" i="1"/>
  <c r="G38" i="1"/>
  <c r="H38" i="1" s="1"/>
  <c r="F38" i="1"/>
  <c r="G37" i="1"/>
  <c r="H37" i="1" s="1"/>
  <c r="F37" i="1"/>
  <c r="H36" i="1"/>
  <c r="G36" i="1"/>
  <c r="F36" i="1"/>
  <c r="G35" i="1"/>
  <c r="H35" i="1" s="1"/>
  <c r="F35" i="1"/>
  <c r="G34" i="1"/>
  <c r="H34" i="1" s="1"/>
  <c r="F34" i="1"/>
  <c r="G33" i="1"/>
  <c r="H33" i="1" s="1"/>
  <c r="F33" i="1"/>
  <c r="H32" i="1"/>
  <c r="G32" i="1"/>
  <c r="F32" i="1"/>
  <c r="G31" i="1"/>
  <c r="H31" i="1" s="1"/>
  <c r="F31" i="1"/>
  <c r="F45" i="1" s="1"/>
  <c r="E28" i="1"/>
  <c r="D28" i="1"/>
  <c r="C28" i="1"/>
  <c r="B28" i="1"/>
  <c r="G26" i="1"/>
  <c r="H26" i="1" s="1"/>
  <c r="F26" i="1"/>
  <c r="G25" i="1"/>
  <c r="H25" i="1" s="1"/>
  <c r="F25" i="1"/>
  <c r="G24" i="1"/>
  <c r="H24" i="1" s="1"/>
  <c r="F24" i="1"/>
  <c r="H23" i="1"/>
  <c r="G23" i="1"/>
  <c r="F23" i="1"/>
  <c r="G22" i="1"/>
  <c r="H22" i="1" s="1"/>
  <c r="F22" i="1"/>
  <c r="G21" i="1"/>
  <c r="H21" i="1" s="1"/>
  <c r="F21" i="1"/>
  <c r="G20" i="1"/>
  <c r="H20" i="1" s="1"/>
  <c r="F20" i="1"/>
  <c r="H19" i="1"/>
  <c r="G19" i="1"/>
  <c r="F19" i="1"/>
  <c r="G18" i="1"/>
  <c r="H18" i="1" s="1"/>
  <c r="F18" i="1"/>
  <c r="G17" i="1"/>
  <c r="H17" i="1" s="1"/>
  <c r="F17" i="1"/>
  <c r="H16" i="1"/>
  <c r="G16" i="1"/>
  <c r="F16" i="1"/>
  <c r="G15" i="1"/>
  <c r="H15" i="1" s="1"/>
  <c r="F15" i="1"/>
  <c r="H14" i="1"/>
  <c r="G14" i="1"/>
  <c r="G28" i="1" s="1"/>
  <c r="H28" i="1" s="1"/>
  <c r="F14" i="1"/>
  <c r="F28" i="1" s="1"/>
  <c r="E11" i="1"/>
  <c r="D11" i="1"/>
  <c r="C11" i="1"/>
  <c r="B11" i="1"/>
  <c r="H9" i="1"/>
  <c r="G9" i="1"/>
  <c r="F9" i="1"/>
  <c r="H8" i="1"/>
  <c r="G8" i="1"/>
  <c r="F8" i="1"/>
  <c r="H7" i="1"/>
  <c r="G7" i="1"/>
  <c r="F7" i="1"/>
  <c r="G6" i="1"/>
  <c r="H6" i="1" s="1"/>
  <c r="F6" i="1"/>
  <c r="F11" i="1" s="1"/>
  <c r="H5" i="1"/>
  <c r="G5" i="1"/>
  <c r="F5" i="1"/>
  <c r="H4" i="1"/>
  <c r="G4" i="1"/>
  <c r="G11" i="1" s="1"/>
  <c r="F4" i="1"/>
  <c r="M46" i="1" l="1"/>
  <c r="N46" i="1" s="1"/>
  <c r="M8" i="1"/>
  <c r="N8" i="1" s="1"/>
  <c r="M40" i="1"/>
  <c r="N40" i="1" s="1"/>
  <c r="M36" i="1"/>
  <c r="N36" i="1" s="1"/>
  <c r="M32" i="1"/>
  <c r="N32" i="1" s="1"/>
  <c r="M23" i="1"/>
  <c r="N23" i="1" s="1"/>
  <c r="M19" i="1"/>
  <c r="N19" i="1" s="1"/>
  <c r="M14" i="1"/>
  <c r="N14" i="1" s="1"/>
  <c r="M41" i="1"/>
  <c r="N41" i="1" s="1"/>
  <c r="M37" i="1"/>
  <c r="N37" i="1" s="1"/>
  <c r="M33" i="1"/>
  <c r="N33" i="1" s="1"/>
  <c r="M24" i="1"/>
  <c r="N24" i="1" s="1"/>
  <c r="M12" i="1"/>
  <c r="N12" i="1" s="1"/>
  <c r="M6" i="1"/>
  <c r="N6" i="1" s="1"/>
  <c r="M47" i="1"/>
  <c r="N47" i="1" s="1"/>
  <c r="M38" i="1"/>
  <c r="N38" i="1" s="1"/>
  <c r="M34" i="1"/>
  <c r="N34" i="1" s="1"/>
  <c r="M17" i="1"/>
  <c r="N17" i="1" s="1"/>
  <c r="M11" i="1"/>
  <c r="N11" i="1" s="1"/>
  <c r="M4" i="1"/>
  <c r="N4" i="1" s="1"/>
  <c r="M5" i="1"/>
  <c r="N5" i="1" s="1"/>
  <c r="M7" i="1"/>
  <c r="N7" i="1" s="1"/>
  <c r="M39" i="1"/>
  <c r="N39" i="1" s="1"/>
  <c r="M35" i="1"/>
  <c r="N35" i="1" s="1"/>
  <c r="M31" i="1"/>
  <c r="N31" i="1" s="1"/>
  <c r="M22" i="1"/>
  <c r="N22" i="1" s="1"/>
  <c r="M18" i="1"/>
  <c r="N18" i="1" s="1"/>
  <c r="M13" i="1"/>
  <c r="N13" i="1" s="1"/>
  <c r="H11" i="1"/>
  <c r="M10" i="1"/>
  <c r="N10" i="1" s="1"/>
  <c r="M9" i="1"/>
  <c r="N9" i="1" s="1"/>
  <c r="L52" i="1"/>
  <c r="L48" i="1"/>
  <c r="L39" i="1"/>
  <c r="L35" i="1"/>
  <c r="L31" i="1"/>
  <c r="L26" i="1"/>
  <c r="L22" i="1"/>
  <c r="L18" i="1"/>
  <c r="L13" i="1"/>
  <c r="L10" i="1"/>
  <c r="L19" i="1"/>
  <c r="L46" i="1"/>
  <c r="L8" i="1"/>
  <c r="L4" i="1"/>
  <c r="L49" i="1"/>
  <c r="L12" i="1"/>
  <c r="L9" i="1"/>
  <c r="L5" i="1"/>
  <c r="L40" i="1"/>
  <c r="L32" i="1"/>
  <c r="L54" i="1"/>
  <c r="L50" i="1"/>
  <c r="L45" i="1"/>
  <c r="L41" i="1"/>
  <c r="L37" i="1"/>
  <c r="L33" i="1"/>
  <c r="L24" i="1"/>
  <c r="L20" i="1"/>
  <c r="L27" i="1"/>
  <c r="L6" i="1"/>
  <c r="L55" i="1"/>
  <c r="L51" i="1"/>
  <c r="L47" i="1"/>
  <c r="L38" i="1"/>
  <c r="L34" i="1"/>
  <c r="L25" i="1"/>
  <c r="L21" i="1"/>
  <c r="L17" i="1"/>
  <c r="L11" i="1"/>
  <c r="L53" i="1"/>
  <c r="L36" i="1"/>
  <c r="L23" i="1"/>
  <c r="L14" i="1"/>
  <c r="L7" i="1"/>
  <c r="G45" i="1"/>
  <c r="H45" i="1" s="1"/>
  <c r="H48" i="1"/>
  <c r="G61" i="1"/>
  <c r="M52" i="1" s="1"/>
  <c r="N52" i="1" s="1"/>
  <c r="M26" i="1" l="1"/>
  <c r="N26" i="1" s="1"/>
  <c r="M51" i="1"/>
  <c r="N51" i="1" s="1"/>
  <c r="M55" i="1"/>
  <c r="N55" i="1" s="1"/>
  <c r="M45" i="1"/>
  <c r="N45" i="1" s="1"/>
  <c r="M21" i="1"/>
  <c r="N21" i="1" s="1"/>
  <c r="M27" i="1"/>
  <c r="N27" i="1" s="1"/>
  <c r="M50" i="1"/>
  <c r="N50" i="1" s="1"/>
  <c r="M49" i="1"/>
  <c r="N49" i="1" s="1"/>
  <c r="M48" i="1"/>
  <c r="N48" i="1" s="1"/>
  <c r="M25" i="1"/>
  <c r="N25" i="1" s="1"/>
  <c r="M54" i="1"/>
  <c r="N54" i="1" s="1"/>
  <c r="M53" i="1"/>
  <c r="N53" i="1" s="1"/>
  <c r="M20" i="1"/>
  <c r="N20" i="1" s="1"/>
</calcChain>
</file>

<file path=xl/sharedStrings.xml><?xml version="1.0" encoding="utf-8"?>
<sst xmlns="http://schemas.openxmlformats.org/spreadsheetml/2006/main" count="80" uniqueCount="41">
  <si>
    <t>Component data</t>
  </si>
  <si>
    <t>Mixing calculations</t>
  </si>
  <si>
    <t>TTGs (Hoffmann et al., 2014)</t>
  </si>
  <si>
    <t>Ti</t>
  </si>
  <si>
    <t>Zr</t>
  </si>
  <si>
    <t>La</t>
  </si>
  <si>
    <t>Yb</t>
  </si>
  <si>
    <t>Ti/Zr</t>
  </si>
  <si>
    <t>La/Yb</t>
  </si>
  <si>
    <t>LaN/YbN</t>
  </si>
  <si>
    <t>Fraction of Boninite</t>
  </si>
  <si>
    <t>Fraction of TTG</t>
  </si>
  <si>
    <t>La/Yb primitive mantle (Palme and O'neill, 2014)</t>
  </si>
  <si>
    <t>JEH 10–18</t>
  </si>
  <si>
    <t>JEH 10–19</t>
  </si>
  <si>
    <t>JEH 10–24</t>
  </si>
  <si>
    <t>JEH 10–25</t>
  </si>
  <si>
    <t>JEH 10–38</t>
  </si>
  <si>
    <t>JEH 10–39</t>
  </si>
  <si>
    <t>Average</t>
  </si>
  <si>
    <t>Boninite (least altered; Polat et al, 2002)</t>
  </si>
  <si>
    <t>Fraction of inner arc tholeiite</t>
  </si>
  <si>
    <t>242671B</t>
  </si>
  <si>
    <t>Inner arc tholeiite (least altered; Polat and Hofmann, 2003)</t>
  </si>
  <si>
    <t>Fraction of outer arc tholeiite</t>
  </si>
  <si>
    <t>2000-4</t>
  </si>
  <si>
    <t>2000-5</t>
  </si>
  <si>
    <t>2000-6</t>
  </si>
  <si>
    <t>2000-7</t>
  </si>
  <si>
    <t>2000-8</t>
  </si>
  <si>
    <t>2000-9</t>
  </si>
  <si>
    <t>2000-10</t>
  </si>
  <si>
    <t>2000-11</t>
  </si>
  <si>
    <t>2000-12</t>
  </si>
  <si>
    <t>2000-13</t>
  </si>
  <si>
    <t>2000-14</t>
  </si>
  <si>
    <t>2000-19</t>
  </si>
  <si>
    <t>2000-27</t>
  </si>
  <si>
    <t>Fraction of inner and outer tholeiite</t>
  </si>
  <si>
    <t>Outer arc tholeiite (least altered; Polat and Hofmann, 2003)</t>
  </si>
  <si>
    <t>Average tholeiite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</si>
</sst>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right"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4" fontId="0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164" fontId="0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tabSelected="1" workbookViewId="0">
      <selection activeCell="M22" sqref="M22"/>
    </sheetView>
  </sheetViews>
  <sheetFormatPr defaultRowHeight="15" x14ac:dyDescent="0.25"/>
  <cols>
    <col min="1" max="1" width="36.85546875" customWidth="1"/>
    <col min="2" max="2" width="10.5703125" bestFit="1" customWidth="1"/>
    <col min="3" max="7" width="9.28515625" bestFit="1" customWidth="1"/>
    <col min="8" max="8" width="9.28515625" customWidth="1"/>
    <col min="10" max="10" width="27.42578125" bestFit="1" customWidth="1"/>
    <col min="11" max="11" width="14.28515625" bestFit="1" customWidth="1"/>
    <col min="12" max="12" width="9.140625" customWidth="1"/>
  </cols>
  <sheetData>
    <row r="1" spans="1:16" x14ac:dyDescent="0.25">
      <c r="A1" s="1" t="s">
        <v>0</v>
      </c>
      <c r="C1" s="2"/>
      <c r="D1" s="3"/>
      <c r="J1" t="s">
        <v>1</v>
      </c>
    </row>
    <row r="3" spans="1:16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J3" t="s">
        <v>10</v>
      </c>
      <c r="K3" t="s">
        <v>11</v>
      </c>
      <c r="L3" s="6" t="s">
        <v>7</v>
      </c>
      <c r="M3" s="6" t="s">
        <v>8</v>
      </c>
      <c r="N3" t="s">
        <v>9</v>
      </c>
      <c r="P3" t="s">
        <v>12</v>
      </c>
    </row>
    <row r="4" spans="1:16" x14ac:dyDescent="0.25">
      <c r="A4" s="7" t="s">
        <v>13</v>
      </c>
      <c r="B4" s="8">
        <v>1678.6000000000004</v>
      </c>
      <c r="C4" s="8">
        <v>130</v>
      </c>
      <c r="D4" s="8">
        <v>18.2</v>
      </c>
      <c r="E4" s="8">
        <v>0.29099999999999998</v>
      </c>
      <c r="F4" s="8">
        <f t="shared" ref="F4:F57" si="0">B4/C4</f>
        <v>12.912307692307696</v>
      </c>
      <c r="G4" s="8">
        <f t="shared" ref="G4:G57" si="1">D4/E4</f>
        <v>62.542955326460486</v>
      </c>
      <c r="H4" s="8">
        <f>G4/P$4</f>
        <v>43.703171652301279</v>
      </c>
      <c r="J4">
        <v>0</v>
      </c>
      <c r="K4">
        <v>1</v>
      </c>
      <c r="L4" s="8">
        <f>(K4*F$11+(1-K4)*F$28*(C$28/C$11))/(K4+(1-K4)*(C$28/C$11))</f>
        <v>13.053100562900619</v>
      </c>
      <c r="M4" s="8">
        <f>(K4*G$11+(1-K4)*G$28*(E$28/E$11))/(K4+(1-K4)*(E$28/E$11))</f>
        <v>44.48114926213497</v>
      </c>
      <c r="N4" s="8">
        <f>M4/P$4</f>
        <v>31.082114545877097</v>
      </c>
      <c r="O4" s="6"/>
      <c r="P4">
        <v>1.4310850439882699</v>
      </c>
    </row>
    <row r="5" spans="1:16" x14ac:dyDescent="0.25">
      <c r="A5" s="7" t="s">
        <v>14</v>
      </c>
      <c r="B5" s="8">
        <v>959.2</v>
      </c>
      <c r="C5" s="8">
        <v>82.6</v>
      </c>
      <c r="D5" s="8">
        <v>10.4</v>
      </c>
      <c r="E5" s="8">
        <v>0.19800000000000001</v>
      </c>
      <c r="F5" s="8">
        <f t="shared" si="0"/>
        <v>11.612590799031478</v>
      </c>
      <c r="G5" s="8">
        <f t="shared" si="1"/>
        <v>52.525252525252526</v>
      </c>
      <c r="H5" s="8">
        <f t="shared" ref="H5:H59" si="2">G5/P$4</f>
        <v>36.703096539162111</v>
      </c>
      <c r="J5">
        <v>0.1</v>
      </c>
      <c r="K5">
        <v>0.9</v>
      </c>
      <c r="L5" s="8">
        <f>(K5*F$11+(1-K5)*F$28*(C$28/C$11))/(K5+(1-K5)*(C$28/C$11))</f>
        <v>14.449053425623656</v>
      </c>
      <c r="M5" s="8">
        <f>(K5*G$11+(1-K5)*G$28*(E$28/E$11))/(K5+(1-K5)*(E$28/E$11))</f>
        <v>28.698423180067117</v>
      </c>
      <c r="N5" s="8">
        <f>M5/P$4</f>
        <v>20.053611279514111</v>
      </c>
    </row>
    <row r="6" spans="1:16" x14ac:dyDescent="0.25">
      <c r="A6" s="7" t="s">
        <v>15</v>
      </c>
      <c r="B6" s="8">
        <v>1918.4</v>
      </c>
      <c r="C6" s="8">
        <v>133</v>
      </c>
      <c r="D6" s="8">
        <v>19.899999999999999</v>
      </c>
      <c r="E6" s="8">
        <v>0.317</v>
      </c>
      <c r="F6" s="8">
        <f t="shared" si="0"/>
        <v>14.42406015037594</v>
      </c>
      <c r="G6" s="8">
        <f t="shared" si="1"/>
        <v>62.776025236593057</v>
      </c>
      <c r="H6" s="8">
        <f t="shared" si="2"/>
        <v>43.866034028029162</v>
      </c>
      <c r="J6">
        <v>0.2</v>
      </c>
      <c r="K6">
        <v>0.8</v>
      </c>
      <c r="L6" s="8">
        <f>(K6*F$11+(1-K6)*F$28*(C$28/C$11))/(K6+(1-K6)*(C$28/C$11))</f>
        <v>16.121170654971227</v>
      </c>
      <c r="M6" s="8">
        <f>(K6*G$11+(1-K6)*G$28*(E$28/E$11))/(K6+(1-K6)*(E$28/E$11))</f>
        <v>19.978069601829763</v>
      </c>
      <c r="N6" s="8">
        <f>M6/P$4</f>
        <v>13.960085520950715</v>
      </c>
    </row>
    <row r="7" spans="1:16" x14ac:dyDescent="0.25">
      <c r="A7" s="7" t="s">
        <v>16</v>
      </c>
      <c r="B7" s="8">
        <v>1798.5</v>
      </c>
      <c r="C7" s="8">
        <v>136</v>
      </c>
      <c r="D7" s="8">
        <v>21.5</v>
      </c>
      <c r="E7" s="8">
        <v>0.34899999999999998</v>
      </c>
      <c r="F7" s="8">
        <f t="shared" si="0"/>
        <v>13.224264705882353</v>
      </c>
      <c r="G7" s="8">
        <f t="shared" si="1"/>
        <v>61.604584527220638</v>
      </c>
      <c r="H7" s="8">
        <f t="shared" si="2"/>
        <v>43.047465827422613</v>
      </c>
      <c r="J7">
        <v>0.3</v>
      </c>
      <c r="K7">
        <v>0.7</v>
      </c>
      <c r="L7" s="8">
        <f>(K7*F$11+(1-K7)*F$28*(C$28/C$11))/(K7+(1-K7)*(C$28/C$11))</f>
        <v>18.16039970521048</v>
      </c>
      <c r="M7" s="8">
        <f>(K7*G$11+(1-K7)*G$28*(E$28/E$11))/(K7+(1-K7)*(E$28/E$11))</f>
        <v>14.446421878193451</v>
      </c>
      <c r="N7" s="8">
        <f>M7/P$4</f>
        <v>10.094733320622883</v>
      </c>
    </row>
    <row r="8" spans="1:16" x14ac:dyDescent="0.25">
      <c r="A8" s="7" t="s">
        <v>17</v>
      </c>
      <c r="B8" s="8">
        <v>1498.75</v>
      </c>
      <c r="C8" s="8">
        <v>121</v>
      </c>
      <c r="D8" s="8">
        <v>6.63</v>
      </c>
      <c r="E8" s="8">
        <v>0.44700000000000001</v>
      </c>
      <c r="F8" s="8">
        <f t="shared" si="0"/>
        <v>12.386363636363637</v>
      </c>
      <c r="G8" s="8">
        <f t="shared" si="1"/>
        <v>14.832214765100671</v>
      </c>
      <c r="H8" s="8">
        <f t="shared" si="2"/>
        <v>10.364314005941248</v>
      </c>
      <c r="J8">
        <v>0.4</v>
      </c>
      <c r="K8">
        <v>0.6</v>
      </c>
      <c r="L8" s="8">
        <f>(K8*F$11+(1-K8)*F$28*(C$28/C$11))/(K8+(1-K8)*(C$28/C$11))</f>
        <v>20.70254729857087</v>
      </c>
      <c r="M8" s="8">
        <f>(K8*G$11+(1-K8)*G$28*(E$28/E$11))/(K8+(1-K8)*(E$28/E$11))</f>
        <v>10.624837109085185</v>
      </c>
      <c r="N8" s="8">
        <f>M8/P$4</f>
        <v>7.4243226520451797</v>
      </c>
    </row>
    <row r="9" spans="1:16" x14ac:dyDescent="0.25">
      <c r="A9" s="7" t="s">
        <v>18</v>
      </c>
      <c r="B9" s="8">
        <v>1678.6000000000004</v>
      </c>
      <c r="C9" s="8">
        <v>122</v>
      </c>
      <c r="D9" s="8">
        <v>3.87</v>
      </c>
      <c r="E9" s="8">
        <v>0.307</v>
      </c>
      <c r="F9" s="8">
        <f t="shared" si="0"/>
        <v>13.759016393442625</v>
      </c>
      <c r="G9" s="8">
        <f t="shared" si="1"/>
        <v>12.605863192182412</v>
      </c>
      <c r="H9" s="8">
        <f t="shared" si="2"/>
        <v>8.8086052224061522</v>
      </c>
      <c r="J9">
        <v>0.5</v>
      </c>
      <c r="K9">
        <v>0.5</v>
      </c>
      <c r="L9" s="8">
        <f>(K9*F$11+(1-K9)*F$28*(C$28/C$11))/(K9+(1-K9)*(C$28/C$11))</f>
        <v>23.959827891324853</v>
      </c>
      <c r="M9" s="8">
        <f>(K9*G$11+(1-K9)*G$28*(E$28/E$11))/(K9+(1-K9)*(E$28/E$11))</f>
        <v>7.8264993726945402</v>
      </c>
      <c r="N9" s="8">
        <f>M9/P$4</f>
        <v>5.4689268157558155</v>
      </c>
    </row>
    <row r="10" spans="1:16" x14ac:dyDescent="0.25">
      <c r="A10" s="1"/>
      <c r="B10" s="8"/>
      <c r="C10" s="9"/>
      <c r="D10" s="9"/>
      <c r="E10" s="8"/>
      <c r="F10" s="8"/>
      <c r="G10" s="8"/>
      <c r="H10" s="8"/>
      <c r="J10">
        <v>0.6</v>
      </c>
      <c r="K10">
        <v>0.4</v>
      </c>
      <c r="L10" s="8">
        <f>(K10*F$11+(1-K10)*F$28*(C$28/C$11))/(K10+(1-K10)*(C$28/C$11))</f>
        <v>28.283394760619064</v>
      </c>
      <c r="M10" s="8">
        <f>(K10*G$11+(1-K10)*G$28*(E$28/E$11))/(K10+(1-K10)*(E$28/E$11))</f>
        <v>5.6889631941027359</v>
      </c>
      <c r="N10" s="8">
        <f>M10/P$4</f>
        <v>3.9752796089939197</v>
      </c>
    </row>
    <row r="11" spans="1:16" x14ac:dyDescent="0.25">
      <c r="A11" s="1" t="s">
        <v>19</v>
      </c>
      <c r="B11" s="8">
        <f>AVERAGE(B4:B10)</f>
        <v>1588.6750000000002</v>
      </c>
      <c r="C11" s="8">
        <f t="shared" ref="C11:G11" si="3">AVERAGE(C4:C10)</f>
        <v>120.76666666666667</v>
      </c>
      <c r="D11" s="8">
        <f t="shared" si="3"/>
        <v>13.416666666666666</v>
      </c>
      <c r="E11" s="8">
        <f t="shared" si="3"/>
        <v>0.31816666666666665</v>
      </c>
      <c r="F11" s="8">
        <f t="shared" si="3"/>
        <v>13.053100562900619</v>
      </c>
      <c r="G11" s="8">
        <f t="shared" si="3"/>
        <v>44.48114926213497</v>
      </c>
      <c r="H11" s="8">
        <f t="shared" si="2"/>
        <v>31.082114545877097</v>
      </c>
      <c r="J11">
        <v>0.7</v>
      </c>
      <c r="K11">
        <v>0.3</v>
      </c>
      <c r="L11" s="8">
        <f>(K11*F$11+(1-K11)*F$28*(C$28/C$11))/(K11+(1-K11)*(C$28/C$11))</f>
        <v>34.299299147920735</v>
      </c>
      <c r="M11" s="8">
        <f>(K11*G$11+(1-K11)*G$28*(E$28/E$11))/(K11+(1-K11)*(E$28/E$11))</f>
        <v>4.0028828433987691</v>
      </c>
      <c r="N11" s="8">
        <f>M11/P$4</f>
        <v>2.7970964131126643</v>
      </c>
    </row>
    <row r="12" spans="1:16" x14ac:dyDescent="0.25">
      <c r="A12" s="1"/>
      <c r="B12" s="8"/>
      <c r="C12" s="8"/>
      <c r="D12" s="8"/>
      <c r="E12" s="8"/>
      <c r="F12" s="8"/>
      <c r="G12" s="8"/>
      <c r="H12" s="8"/>
      <c r="J12">
        <v>0.8</v>
      </c>
      <c r="K12">
        <v>0.2</v>
      </c>
      <c r="L12" s="8">
        <f>(K12*F$11+(1-K12)*F$28*(C$28/C$11))/(K12+(1-K12)*(C$28/C$11))</f>
        <v>43.242950194211012</v>
      </c>
      <c r="M12" s="8">
        <f>(K12*G$11+(1-K12)*G$28*(E$28/E$11))/(K12+(1-K12)*(E$28/E$11))</f>
        <v>2.6388954839168437</v>
      </c>
      <c r="N12" s="8">
        <f>M12/P$4</f>
        <v>1.8439822951140239</v>
      </c>
    </row>
    <row r="13" spans="1:16" ht="30" x14ac:dyDescent="0.25">
      <c r="A13" s="1" t="s">
        <v>20</v>
      </c>
      <c r="B13" s="10" t="s">
        <v>3</v>
      </c>
      <c r="C13" s="6" t="s">
        <v>4</v>
      </c>
      <c r="D13" s="6" t="s">
        <v>5</v>
      </c>
      <c r="E13" s="6" t="s">
        <v>6</v>
      </c>
      <c r="F13" s="6" t="s">
        <v>7</v>
      </c>
      <c r="G13" s="6" t="s">
        <v>8</v>
      </c>
      <c r="H13" s="6" t="s">
        <v>9</v>
      </c>
      <c r="J13">
        <v>0.9</v>
      </c>
      <c r="K13">
        <v>0.1</v>
      </c>
      <c r="L13" s="8">
        <f>(K13*F$11+(1-K13)*F$28*(C$28/C$11))/(K13+(1-K13)*(C$28/C$11))</f>
        <v>57.938922377464081</v>
      </c>
      <c r="M13" s="8">
        <f>(K13*G$11+(1-K13)*G$28*(E$28/E$11))/(K13+(1-K13)*(E$28/E$11))</f>
        <v>1.5127536029309143</v>
      </c>
      <c r="N13" s="8">
        <f>M13/P$4</f>
        <v>1.0570675790972168</v>
      </c>
    </row>
    <row r="14" spans="1:16" x14ac:dyDescent="0.25">
      <c r="A14" s="7">
        <v>462901</v>
      </c>
      <c r="B14" s="8">
        <v>1378.8500000000001</v>
      </c>
      <c r="C14" s="9">
        <v>16.399999999999999</v>
      </c>
      <c r="D14" s="9">
        <v>0.45900000000000002</v>
      </c>
      <c r="E14" s="8">
        <v>1.49</v>
      </c>
      <c r="F14" s="8">
        <f>B14/C14</f>
        <v>84.076219512195138</v>
      </c>
      <c r="G14" s="8">
        <f>D14/E14</f>
        <v>0.3080536912751678</v>
      </c>
      <c r="H14" s="8">
        <f t="shared" si="2"/>
        <v>0.21525882935416438</v>
      </c>
      <c r="J14">
        <v>1</v>
      </c>
      <c r="K14">
        <v>0</v>
      </c>
      <c r="L14" s="8">
        <f>(K14*F$11+(1-K14)*F$28*(C$28/C$11))/(K14+(1-K14)*(C$28/C$11))</f>
        <v>86.567500096255131</v>
      </c>
      <c r="M14" s="8">
        <f>(K14*G$11+(1-K14)*G$28*(E$28/E$11))/(K14+(1-K14)*(E$28/E$11))</f>
        <v>0.56723477843835213</v>
      </c>
      <c r="N14" s="8">
        <f>M14/P$4</f>
        <v>0.3963669250972911</v>
      </c>
    </row>
    <row r="15" spans="1:16" x14ac:dyDescent="0.25">
      <c r="A15" s="7">
        <v>462904</v>
      </c>
      <c r="B15" s="8">
        <v>1199</v>
      </c>
      <c r="C15" s="9">
        <v>16.5</v>
      </c>
      <c r="D15" s="9">
        <v>1.032</v>
      </c>
      <c r="E15" s="8">
        <v>1.4470000000000001</v>
      </c>
      <c r="F15" s="8">
        <f>B15/C15</f>
        <v>72.666666666666671</v>
      </c>
      <c r="G15" s="8">
        <f>D15/E15</f>
        <v>0.71319972356599859</v>
      </c>
      <c r="H15" s="8">
        <f t="shared" si="2"/>
        <v>0.4983629215901752</v>
      </c>
    </row>
    <row r="16" spans="1:16" x14ac:dyDescent="0.25">
      <c r="A16" s="7">
        <v>462905</v>
      </c>
      <c r="B16" s="8">
        <v>1438.8000000000002</v>
      </c>
      <c r="C16" s="9">
        <v>15.9</v>
      </c>
      <c r="D16" s="9">
        <v>0.47099999999999997</v>
      </c>
      <c r="E16" s="8">
        <v>1.47</v>
      </c>
      <c r="F16" s="8">
        <f>B16/C16</f>
        <v>90.49056603773586</v>
      </c>
      <c r="G16" s="8">
        <f>D16/E16</f>
        <v>0.32040816326530613</v>
      </c>
      <c r="H16" s="8">
        <f t="shared" si="2"/>
        <v>0.22389176982268316</v>
      </c>
      <c r="J16" t="s">
        <v>21</v>
      </c>
      <c r="K16" t="s">
        <v>11</v>
      </c>
      <c r="L16" t="s">
        <v>7</v>
      </c>
      <c r="M16" t="s">
        <v>8</v>
      </c>
      <c r="N16" t="s">
        <v>9</v>
      </c>
    </row>
    <row r="17" spans="1:14" x14ac:dyDescent="0.25">
      <c r="A17" s="7">
        <v>462945</v>
      </c>
      <c r="B17" s="8">
        <v>1978.3500000000001</v>
      </c>
      <c r="C17" s="9">
        <v>21.6</v>
      </c>
      <c r="D17" s="9">
        <v>0.67200000000000004</v>
      </c>
      <c r="E17" s="8">
        <v>1.337</v>
      </c>
      <c r="F17" s="8">
        <f>B17/C17</f>
        <v>91.590277777777771</v>
      </c>
      <c r="G17" s="8">
        <f>D17/E17</f>
        <v>0.5026178010471205</v>
      </c>
      <c r="H17" s="8">
        <f t="shared" si="2"/>
        <v>0.35121448802677885</v>
      </c>
      <c r="J17">
        <v>0</v>
      </c>
      <c r="K17">
        <v>1</v>
      </c>
      <c r="L17" s="8">
        <f>(K17*F$11+(1-K17)*F$45*(C$45/C$11))/(K17+(1-K17)*(C$45/C$11))</f>
        <v>13.053100562900619</v>
      </c>
      <c r="M17" s="8">
        <f>(K17*G$11+(1-K17)*G$45*(E$45/E$11))/(K17+(1-K17)*(E$45/E$11))</f>
        <v>44.48114926213497</v>
      </c>
      <c r="N17" s="8">
        <f>M17/P$4</f>
        <v>31.082114545877097</v>
      </c>
    </row>
    <row r="18" spans="1:14" x14ac:dyDescent="0.25">
      <c r="A18" s="7">
        <v>462946</v>
      </c>
      <c r="B18" s="8">
        <v>2158.2000000000003</v>
      </c>
      <c r="C18" s="9">
        <v>23.4</v>
      </c>
      <c r="D18" s="9">
        <v>1.0389999999999999</v>
      </c>
      <c r="E18" s="8">
        <v>1.653</v>
      </c>
      <c r="F18" s="8">
        <f>B18/C18</f>
        <v>92.230769230769255</v>
      </c>
      <c r="G18" s="8">
        <f>D18/E18</f>
        <v>0.62855414398064124</v>
      </c>
      <c r="H18" s="8">
        <f t="shared" si="2"/>
        <v>0.43921508831434153</v>
      </c>
      <c r="J18">
        <v>0.1</v>
      </c>
      <c r="K18">
        <v>0.9</v>
      </c>
      <c r="L18" s="8">
        <f t="shared" ref="L18:L27" si="4">(K18*F$11+(1-K18)*F$45*(C$45/C$11))/(K18+(1-K18)*(C$45/C$11))</f>
        <v>15.899488519507882</v>
      </c>
      <c r="M18" s="8">
        <f t="shared" ref="M18:M27" si="5">(K18*G$11+(1-K18)*G$45*(E$45/E$11))/(K18+(1-K18)*(E$45/E$11))</f>
        <v>31.133102208773913</v>
      </c>
      <c r="N18" s="8">
        <f>M18/P$4</f>
        <v>21.754893141786688</v>
      </c>
    </row>
    <row r="19" spans="1:14" x14ac:dyDescent="0.25">
      <c r="A19" s="7">
        <v>462948</v>
      </c>
      <c r="B19" s="8">
        <v>2398</v>
      </c>
      <c r="C19" s="9">
        <v>27.5</v>
      </c>
      <c r="D19" s="9">
        <v>1.262</v>
      </c>
      <c r="E19" s="8">
        <v>1.8320000000000001</v>
      </c>
      <c r="F19" s="8">
        <f>B19/C19</f>
        <v>87.2</v>
      </c>
      <c r="G19" s="8">
        <f>D19/E19</f>
        <v>0.68886462882096067</v>
      </c>
      <c r="H19" s="8">
        <f t="shared" si="2"/>
        <v>0.48135827546710569</v>
      </c>
      <c r="J19">
        <v>0.2</v>
      </c>
      <c r="K19">
        <v>0.8</v>
      </c>
      <c r="L19" s="8">
        <f t="shared" si="4"/>
        <v>19.101245001694895</v>
      </c>
      <c r="M19" s="8">
        <f t="shared" si="5"/>
        <v>23.050788329673413</v>
      </c>
      <c r="N19" s="8">
        <f>M19/P$4</f>
        <v>16.107210697579166</v>
      </c>
    </row>
    <row r="20" spans="1:14" x14ac:dyDescent="0.25">
      <c r="A20" s="7">
        <v>462949</v>
      </c>
      <c r="B20" s="8">
        <v>2218.15</v>
      </c>
      <c r="C20" s="9">
        <v>23.6</v>
      </c>
      <c r="D20" s="9">
        <v>1.0660000000000001</v>
      </c>
      <c r="E20" s="8">
        <v>1.7310000000000001</v>
      </c>
      <c r="F20" s="8">
        <f>B20/C20</f>
        <v>93.98940677966101</v>
      </c>
      <c r="G20" s="8">
        <f>D20/E20</f>
        <v>0.61582900057770074</v>
      </c>
      <c r="H20" s="8">
        <f t="shared" si="2"/>
        <v>0.43032313360040153</v>
      </c>
      <c r="J20">
        <v>0.3</v>
      </c>
      <c r="K20">
        <v>0.7</v>
      </c>
      <c r="L20" s="8">
        <f t="shared" si="4"/>
        <v>22.72935210608707</v>
      </c>
      <c r="M20" s="8">
        <f t="shared" si="5"/>
        <v>17.631608065795778</v>
      </c>
      <c r="N20" s="8">
        <f>M20/P$4</f>
        <v>12.32044743941877</v>
      </c>
    </row>
    <row r="21" spans="1:14" x14ac:dyDescent="0.25">
      <c r="A21" s="7">
        <v>462965</v>
      </c>
      <c r="B21" s="8">
        <v>1378.8500000000001</v>
      </c>
      <c r="C21" s="9">
        <v>14</v>
      </c>
      <c r="D21" s="9">
        <v>0.307</v>
      </c>
      <c r="E21" s="8">
        <v>1.3740000000000001</v>
      </c>
      <c r="F21" s="8">
        <f>B21/C21</f>
        <v>98.489285714285728</v>
      </c>
      <c r="G21" s="8">
        <f>D21/E21</f>
        <v>0.22343522561863172</v>
      </c>
      <c r="H21" s="8">
        <f t="shared" si="2"/>
        <v>0.15612994249170781</v>
      </c>
      <c r="J21">
        <v>0.4</v>
      </c>
      <c r="K21">
        <v>0.6</v>
      </c>
      <c r="L21" s="8">
        <f t="shared" si="4"/>
        <v>26.875044523654186</v>
      </c>
      <c r="M21" s="8">
        <f t="shared" si="5"/>
        <v>13.745483255664883</v>
      </c>
      <c r="N21" s="8">
        <f>M21/P$4</f>
        <v>9.604938094634683</v>
      </c>
    </row>
    <row r="22" spans="1:14" x14ac:dyDescent="0.25">
      <c r="A22" s="7">
        <v>462967</v>
      </c>
      <c r="B22" s="8">
        <v>1618.65</v>
      </c>
      <c r="C22" s="9">
        <v>17</v>
      </c>
      <c r="D22" s="9">
        <v>0.52500000000000002</v>
      </c>
      <c r="E22" s="8">
        <v>1.5229999999999999</v>
      </c>
      <c r="F22" s="8">
        <f>B22/C22</f>
        <v>95.214705882352945</v>
      </c>
      <c r="G22" s="8">
        <f>D22/E22</f>
        <v>0.34471437951411693</v>
      </c>
      <c r="H22" s="8">
        <f t="shared" si="2"/>
        <v>0.24087623650474152</v>
      </c>
      <c r="J22">
        <v>0.5</v>
      </c>
      <c r="K22">
        <v>0.5</v>
      </c>
      <c r="L22" s="8">
        <f t="shared" si="4"/>
        <v>31.657587416745084</v>
      </c>
      <c r="M22" s="8">
        <f t="shared" si="5"/>
        <v>10.822489075531342</v>
      </c>
      <c r="N22" s="8">
        <f>M22/P$4</f>
        <v>7.5624360138446463</v>
      </c>
    </row>
    <row r="23" spans="1:14" x14ac:dyDescent="0.25">
      <c r="A23" s="7">
        <v>462968</v>
      </c>
      <c r="B23" s="8">
        <v>1618.65</v>
      </c>
      <c r="C23" s="9">
        <v>18.8</v>
      </c>
      <c r="D23" s="9">
        <v>0.73899999999999999</v>
      </c>
      <c r="E23" s="8">
        <v>1.7729999999999999</v>
      </c>
      <c r="F23" s="8">
        <f>B23/C23</f>
        <v>86.098404255319153</v>
      </c>
      <c r="G23" s="8">
        <f>D23/E23</f>
        <v>0.41680767061477725</v>
      </c>
      <c r="H23" s="8">
        <f t="shared" si="2"/>
        <v>0.29125290098286688</v>
      </c>
      <c r="J23">
        <v>0.6</v>
      </c>
      <c r="K23">
        <v>0.4</v>
      </c>
      <c r="L23" s="8">
        <f t="shared" si="4"/>
        <v>37.235936970982834</v>
      </c>
      <c r="M23" s="8">
        <f t="shared" si="5"/>
        <v>8.5440518913241323</v>
      </c>
      <c r="N23" s="8">
        <f>M23/P$4</f>
        <v>5.9703313420932975</v>
      </c>
    </row>
    <row r="24" spans="1:14" x14ac:dyDescent="0.25">
      <c r="A24" s="7">
        <v>242670</v>
      </c>
      <c r="B24" s="8">
        <v>1858.45</v>
      </c>
      <c r="C24" s="9">
        <v>26</v>
      </c>
      <c r="D24" s="9">
        <v>1.8260000000000001</v>
      </c>
      <c r="E24" s="8">
        <v>1.6679999999999999</v>
      </c>
      <c r="F24" s="8">
        <f>B24/C24</f>
        <v>71.478846153846149</v>
      </c>
      <c r="G24" s="8">
        <f>D24/E24</f>
        <v>1.0947242206235013</v>
      </c>
      <c r="H24" s="8">
        <f t="shared" si="2"/>
        <v>0.76496098203404495</v>
      </c>
      <c r="J24">
        <v>0.7</v>
      </c>
      <c r="K24">
        <v>0.3</v>
      </c>
      <c r="L24" s="8">
        <f t="shared" si="4"/>
        <v>43.826750074429448</v>
      </c>
      <c r="M24" s="8">
        <f t="shared" si="5"/>
        <v>6.7181445166368858</v>
      </c>
      <c r="N24" s="8">
        <f>M24/P$4</f>
        <v>4.6944411478958568</v>
      </c>
    </row>
    <row r="25" spans="1:14" x14ac:dyDescent="0.25">
      <c r="A25" s="7">
        <v>242744</v>
      </c>
      <c r="B25" s="8">
        <v>2398</v>
      </c>
      <c r="C25" s="9">
        <v>23.3</v>
      </c>
      <c r="D25" s="9">
        <v>1.149</v>
      </c>
      <c r="E25" s="8">
        <v>1.84</v>
      </c>
      <c r="F25" s="8">
        <f>B25/C25</f>
        <v>102.91845493562232</v>
      </c>
      <c r="G25" s="8">
        <f>D25/E25</f>
        <v>0.62445652173913047</v>
      </c>
      <c r="H25" s="8">
        <f t="shared" si="2"/>
        <v>0.43635179080541697</v>
      </c>
      <c r="J25">
        <v>0.8</v>
      </c>
      <c r="K25">
        <v>0.2</v>
      </c>
      <c r="L25" s="8">
        <f t="shared" si="4"/>
        <v>51.733178925933508</v>
      </c>
      <c r="M25" s="8">
        <f t="shared" si="5"/>
        <v>5.2221276786757187</v>
      </c>
      <c r="N25" s="8">
        <f>M25/P$4</f>
        <v>3.6490687262877457</v>
      </c>
    </row>
    <row r="26" spans="1:14" x14ac:dyDescent="0.25">
      <c r="A26" s="7" t="s">
        <v>22</v>
      </c>
      <c r="B26" s="8">
        <v>1738.5500000000002</v>
      </c>
      <c r="C26" s="9">
        <v>29.5</v>
      </c>
      <c r="D26" s="9">
        <v>1.5589999999999999</v>
      </c>
      <c r="E26" s="8">
        <v>1.7470000000000001</v>
      </c>
      <c r="F26" s="8">
        <f>B26/C26</f>
        <v>58.933898305084753</v>
      </c>
      <c r="G26" s="8">
        <f>D26/E26</f>
        <v>0.89238694905552363</v>
      </c>
      <c r="H26" s="8">
        <f t="shared" si="2"/>
        <v>0.62357366727035557</v>
      </c>
      <c r="J26">
        <v>0.9</v>
      </c>
      <c r="K26">
        <v>0.1</v>
      </c>
      <c r="L26" s="8">
        <f t="shared" si="4"/>
        <v>61.392820846652285</v>
      </c>
      <c r="M26" s="8">
        <f t="shared" si="5"/>
        <v>3.9740055301327053</v>
      </c>
      <c r="N26" s="8">
        <f>M26/P$4</f>
        <v>2.7769177987197797</v>
      </c>
    </row>
    <row r="27" spans="1:14" x14ac:dyDescent="0.25">
      <c r="A27" s="1"/>
      <c r="B27" s="8"/>
      <c r="C27" s="9"/>
      <c r="D27" s="9"/>
      <c r="E27" s="8"/>
      <c r="F27" s="8"/>
      <c r="G27" s="8"/>
      <c r="H27" s="8"/>
      <c r="J27">
        <v>1</v>
      </c>
      <c r="K27">
        <v>0</v>
      </c>
      <c r="L27" s="8">
        <f t="shared" si="4"/>
        <v>73.461543636830967</v>
      </c>
      <c r="M27" s="8">
        <f t="shared" si="5"/>
        <v>2.9168770193990099</v>
      </c>
      <c r="N27" s="8">
        <f>M27/P$4</f>
        <v>2.0382275893751278</v>
      </c>
    </row>
    <row r="28" spans="1:14" x14ac:dyDescent="0.25">
      <c r="A28" s="1" t="s">
        <v>19</v>
      </c>
      <c r="B28" s="8">
        <f>AVERAGE(B14:B27)</f>
        <v>1798.5</v>
      </c>
      <c r="C28" s="8">
        <f t="shared" ref="C28:G28" si="6">AVERAGE(C14:C27)</f>
        <v>21.03846153846154</v>
      </c>
      <c r="D28" s="8">
        <f t="shared" si="6"/>
        <v>0.9312307692307692</v>
      </c>
      <c r="E28" s="8">
        <f t="shared" si="6"/>
        <v>1.6065384615384617</v>
      </c>
      <c r="F28" s="8">
        <f t="shared" si="6"/>
        <v>86.567500096255131</v>
      </c>
      <c r="G28" s="8">
        <f t="shared" si="6"/>
        <v>0.56723477843835213</v>
      </c>
      <c r="H28" s="8">
        <f t="shared" si="2"/>
        <v>0.3963669250972911</v>
      </c>
    </row>
    <row r="29" spans="1:14" x14ac:dyDescent="0.25">
      <c r="A29" s="1"/>
      <c r="C29" s="2"/>
      <c r="D29" s="3"/>
      <c r="H29" s="8"/>
    </row>
    <row r="30" spans="1:14" ht="30" x14ac:dyDescent="0.25">
      <c r="A30" s="1" t="s">
        <v>23</v>
      </c>
      <c r="B30" s="11" t="s">
        <v>3</v>
      </c>
      <c r="C30" s="2" t="s">
        <v>4</v>
      </c>
      <c r="D30" s="2" t="s">
        <v>5</v>
      </c>
      <c r="E30" s="2" t="s">
        <v>6</v>
      </c>
      <c r="F30" s="6" t="s">
        <v>7</v>
      </c>
      <c r="G30" s="6" t="s">
        <v>8</v>
      </c>
      <c r="H30" s="6" t="s">
        <v>9</v>
      </c>
      <c r="J30" t="s">
        <v>24</v>
      </c>
      <c r="K30" t="s">
        <v>11</v>
      </c>
      <c r="L30" t="s">
        <v>7</v>
      </c>
      <c r="M30" t="s">
        <v>8</v>
      </c>
      <c r="N30" t="s">
        <v>9</v>
      </c>
    </row>
    <row r="31" spans="1:14" x14ac:dyDescent="0.25">
      <c r="A31" s="1" t="s">
        <v>25</v>
      </c>
      <c r="B31" s="8">
        <v>3597</v>
      </c>
      <c r="C31" s="9">
        <v>48.3</v>
      </c>
      <c r="D31" s="9">
        <v>3.14</v>
      </c>
      <c r="E31" s="9">
        <v>1.1599999999999999</v>
      </c>
      <c r="F31" s="8">
        <f t="shared" si="0"/>
        <v>74.472049689440993</v>
      </c>
      <c r="G31" s="8">
        <f t="shared" si="1"/>
        <v>2.7068965517241383</v>
      </c>
      <c r="H31" s="8">
        <f t="shared" si="2"/>
        <v>1.8914994347088754</v>
      </c>
      <c r="J31">
        <v>0</v>
      </c>
      <c r="K31">
        <v>1</v>
      </c>
      <c r="L31" s="8">
        <f>(K31*F$11+(1-K31)*F$59*(C$59/C$11))/(K31+(1-K31)*(C$59/C$11))</f>
        <v>13.053100562900619</v>
      </c>
      <c r="M31" s="8">
        <f>(K31*G$11+(1-K31)*G$59*(E$59/E$11))/(K31+(1-K31)*(E$59/E$11))</f>
        <v>44.48114926213497</v>
      </c>
      <c r="N31" s="8">
        <f>M31/P$4</f>
        <v>31.082114545877097</v>
      </c>
    </row>
    <row r="32" spans="1:14" x14ac:dyDescent="0.25">
      <c r="A32" s="1" t="s">
        <v>26</v>
      </c>
      <c r="B32" s="8">
        <v>3537.05</v>
      </c>
      <c r="C32" s="9">
        <v>49.9</v>
      </c>
      <c r="D32" s="9">
        <v>3.07</v>
      </c>
      <c r="E32" s="9">
        <v>1.1299999999999999</v>
      </c>
      <c r="F32" s="8">
        <f t="shared" si="0"/>
        <v>70.882765531062134</v>
      </c>
      <c r="G32" s="8">
        <f t="shared" si="1"/>
        <v>2.7168141592920354</v>
      </c>
      <c r="H32" s="8">
        <f t="shared" si="2"/>
        <v>1.8984295662266066</v>
      </c>
      <c r="J32">
        <v>0.1</v>
      </c>
      <c r="K32">
        <v>0.9</v>
      </c>
      <c r="L32" s="8">
        <f t="shared" ref="L32:L41" si="7">(K32*F$11+(1-K32)*F$59*(C$59/C$11))/(K32+(1-K32)*(C$59/C$11))</f>
        <v>16.664338200464631</v>
      </c>
      <c r="M32" s="8">
        <f t="shared" ref="M32:M41" si="8">(K32*G$11+(1-K32)*G$59*(E$59/E$11))/(K32+(1-K32)*(E$59/E$11))</f>
        <v>28.922508746742025</v>
      </c>
      <c r="N32" s="8">
        <f>M32/P$4</f>
        <v>20.210195661145555</v>
      </c>
    </row>
    <row r="33" spans="1:30" x14ac:dyDescent="0.25">
      <c r="A33" s="1" t="s">
        <v>27</v>
      </c>
      <c r="B33" s="8">
        <v>4676.1000000000004</v>
      </c>
      <c r="C33" s="9">
        <v>49</v>
      </c>
      <c r="D33" s="9">
        <v>2.96</v>
      </c>
      <c r="E33" s="9">
        <v>1.67</v>
      </c>
      <c r="F33" s="8">
        <f t="shared" si="0"/>
        <v>95.430612244897972</v>
      </c>
      <c r="G33" s="8">
        <f t="shared" si="1"/>
        <v>1.7724550898203593</v>
      </c>
      <c r="H33" s="8">
        <f t="shared" si="2"/>
        <v>1.2385393148129968</v>
      </c>
      <c r="J33">
        <v>0.2</v>
      </c>
      <c r="K33">
        <v>0.8</v>
      </c>
      <c r="L33" s="8">
        <f t="shared" si="7"/>
        <v>20.733075787895491</v>
      </c>
      <c r="M33" s="8">
        <f t="shared" si="8"/>
        <v>20.453803014566748</v>
      </c>
      <c r="N33" s="8">
        <f>M33/P$4</f>
        <v>14.29251399173619</v>
      </c>
    </row>
    <row r="34" spans="1:30" x14ac:dyDescent="0.25">
      <c r="A34" s="1" t="s">
        <v>28</v>
      </c>
      <c r="B34" s="8">
        <v>3117.4</v>
      </c>
      <c r="C34" s="9">
        <v>45.6</v>
      </c>
      <c r="D34" s="9">
        <v>2.89</v>
      </c>
      <c r="E34" s="9">
        <v>1.17</v>
      </c>
      <c r="F34" s="8">
        <f t="shared" si="0"/>
        <v>68.364035087719301</v>
      </c>
      <c r="G34" s="8">
        <f t="shared" si="1"/>
        <v>2.4700854700854702</v>
      </c>
      <c r="H34" s="8">
        <f t="shared" si="2"/>
        <v>1.7260228387277567</v>
      </c>
      <c r="J34">
        <v>0.3</v>
      </c>
      <c r="K34">
        <v>0.7</v>
      </c>
      <c r="L34" s="8">
        <f t="shared" si="7"/>
        <v>25.352132379542113</v>
      </c>
      <c r="M34" s="8">
        <f t="shared" si="8"/>
        <v>15.128093706505565</v>
      </c>
      <c r="N34" s="8">
        <f>M34/P$4</f>
        <v>10.571065479340978</v>
      </c>
    </row>
    <row r="35" spans="1:30" x14ac:dyDescent="0.25">
      <c r="A35" s="1" t="s">
        <v>29</v>
      </c>
      <c r="B35" s="8">
        <v>3477.1000000000004</v>
      </c>
      <c r="C35" s="9">
        <v>55.8</v>
      </c>
      <c r="D35" s="9">
        <v>4.1500000000000004</v>
      </c>
      <c r="E35" s="9">
        <v>1.1399999999999999</v>
      </c>
      <c r="F35" s="8">
        <f t="shared" si="0"/>
        <v>62.313620071684596</v>
      </c>
      <c r="G35" s="8">
        <f t="shared" si="1"/>
        <v>3.6403508771929829</v>
      </c>
      <c r="H35" s="8">
        <f t="shared" si="2"/>
        <v>2.5437697727926376</v>
      </c>
      <c r="J35">
        <v>0.4</v>
      </c>
      <c r="K35">
        <v>0.6</v>
      </c>
      <c r="L35" s="8">
        <f t="shared" si="7"/>
        <v>30.641256798121262</v>
      </c>
      <c r="M35" s="8">
        <f t="shared" si="8"/>
        <v>11.469550265201812</v>
      </c>
      <c r="N35" s="8">
        <f>M35/P$4</f>
        <v>8.0145832795774954</v>
      </c>
    </row>
    <row r="36" spans="1:30" x14ac:dyDescent="0.25">
      <c r="A36" s="1" t="s">
        <v>30</v>
      </c>
      <c r="B36" s="8">
        <v>3716.9</v>
      </c>
      <c r="C36" s="9">
        <v>57.5</v>
      </c>
      <c r="D36" s="9">
        <v>4.51</v>
      </c>
      <c r="E36" s="9">
        <v>1.23</v>
      </c>
      <c r="F36" s="8">
        <f t="shared" si="0"/>
        <v>64.641739130434786</v>
      </c>
      <c r="G36" s="8">
        <f t="shared" si="1"/>
        <v>3.6666666666666665</v>
      </c>
      <c r="H36" s="8">
        <f t="shared" si="2"/>
        <v>2.5621584699453548</v>
      </c>
      <c r="J36">
        <v>0.5</v>
      </c>
      <c r="K36">
        <v>0.5</v>
      </c>
      <c r="L36" s="8">
        <f t="shared" si="7"/>
        <v>36.757657907737553</v>
      </c>
      <c r="M36" s="8">
        <f t="shared" si="8"/>
        <v>8.8012827368274635</v>
      </c>
      <c r="N36" s="8">
        <f>M36/P$4</f>
        <v>6.150076666512633</v>
      </c>
    </row>
    <row r="37" spans="1:30" x14ac:dyDescent="0.25">
      <c r="A37" s="1" t="s">
        <v>31</v>
      </c>
      <c r="B37" s="8">
        <v>3716.9</v>
      </c>
      <c r="C37" s="9">
        <v>55.6</v>
      </c>
      <c r="D37" s="9">
        <v>3.84</v>
      </c>
      <c r="E37" s="9">
        <v>1.24</v>
      </c>
      <c r="F37" s="8">
        <f t="shared" si="0"/>
        <v>66.850719424460436</v>
      </c>
      <c r="G37" s="8">
        <f t="shared" si="1"/>
        <v>3.096774193548387</v>
      </c>
      <c r="H37" s="8">
        <f t="shared" si="2"/>
        <v>2.1639344262295079</v>
      </c>
      <c r="J37">
        <v>0.6</v>
      </c>
      <c r="K37">
        <v>0.4</v>
      </c>
      <c r="L37" s="8">
        <f t="shared" si="7"/>
        <v>43.911895244387267</v>
      </c>
      <c r="M37" s="8">
        <f t="shared" si="8"/>
        <v>6.7691547698601031</v>
      </c>
      <c r="N37" s="8">
        <f>M37/P$4</f>
        <v>4.7300856076276538</v>
      </c>
    </row>
    <row r="38" spans="1:30" x14ac:dyDescent="0.25">
      <c r="A38" s="1" t="s">
        <v>32</v>
      </c>
      <c r="B38" s="8">
        <v>3776.8500000000004</v>
      </c>
      <c r="C38" s="9">
        <v>51.3</v>
      </c>
      <c r="D38" s="9">
        <v>2.39</v>
      </c>
      <c r="E38" s="9">
        <v>1.0900000000000001</v>
      </c>
      <c r="F38" s="8">
        <f t="shared" si="0"/>
        <v>73.622807017543877</v>
      </c>
      <c r="G38" s="8">
        <f t="shared" si="1"/>
        <v>2.1926605504587156</v>
      </c>
      <c r="H38" s="8">
        <f t="shared" si="2"/>
        <v>1.5321664912016844</v>
      </c>
      <c r="J38">
        <v>0.7</v>
      </c>
      <c r="K38">
        <v>0.3</v>
      </c>
      <c r="L38" s="8">
        <f t="shared" si="7"/>
        <v>52.392608550672634</v>
      </c>
      <c r="M38" s="8">
        <f t="shared" si="8"/>
        <v>5.16990388938257</v>
      </c>
      <c r="N38" s="12">
        <f>M38/P$4</f>
        <v>3.6125762833595414</v>
      </c>
      <c r="O38" s="13"/>
      <c r="P38" s="14"/>
      <c r="Q38" s="14"/>
      <c r="V38" s="14"/>
      <c r="W38" s="13"/>
      <c r="X38" s="14"/>
      <c r="Y38" s="13"/>
      <c r="Z38" s="13"/>
      <c r="AA38" s="13"/>
      <c r="AB38" s="13"/>
      <c r="AC38" s="13"/>
      <c r="AD38" s="13"/>
    </row>
    <row r="39" spans="1:30" x14ac:dyDescent="0.25">
      <c r="A39" s="1" t="s">
        <v>33</v>
      </c>
      <c r="B39" s="8">
        <v>3597</v>
      </c>
      <c r="C39" s="9">
        <v>57.4</v>
      </c>
      <c r="D39" s="9">
        <v>4.3600000000000003</v>
      </c>
      <c r="E39" s="9">
        <v>1.21</v>
      </c>
      <c r="F39" s="8">
        <f t="shared" si="0"/>
        <v>62.665505226480839</v>
      </c>
      <c r="G39" s="8">
        <f t="shared" si="1"/>
        <v>3.6033057851239674</v>
      </c>
      <c r="H39" s="8">
        <f t="shared" si="2"/>
        <v>2.5178837555886737</v>
      </c>
      <c r="J39">
        <v>0.8</v>
      </c>
      <c r="K39">
        <v>0.2</v>
      </c>
      <c r="L39" s="8">
        <f t="shared" si="7"/>
        <v>62.606408211832154</v>
      </c>
      <c r="M39" s="8">
        <f t="shared" si="8"/>
        <v>3.8785287415388257</v>
      </c>
      <c r="N39" s="15">
        <f>M39/P$4</f>
        <v>2.7102014361982367</v>
      </c>
    </row>
    <row r="40" spans="1:30" x14ac:dyDescent="0.25">
      <c r="A40" s="1" t="s">
        <v>34</v>
      </c>
      <c r="B40" s="8">
        <v>3836.8</v>
      </c>
      <c r="C40" s="9">
        <v>46.6</v>
      </c>
      <c r="D40" s="9">
        <v>3.38</v>
      </c>
      <c r="E40" s="9">
        <v>1.23</v>
      </c>
      <c r="F40" s="8">
        <f t="shared" si="0"/>
        <v>82.334763948497852</v>
      </c>
      <c r="G40" s="8">
        <f t="shared" si="1"/>
        <v>2.7479674796747968</v>
      </c>
      <c r="H40" s="8">
        <f t="shared" si="2"/>
        <v>1.9201985872317739</v>
      </c>
      <c r="J40">
        <v>0.9</v>
      </c>
      <c r="K40">
        <v>0.1</v>
      </c>
      <c r="L40" s="8">
        <f t="shared" si="7"/>
        <v>75.145004472572168</v>
      </c>
      <c r="M40" s="8">
        <f t="shared" si="8"/>
        <v>2.813930699397142</v>
      </c>
      <c r="N40" s="15">
        <f>M40/P$4</f>
        <v>1.9662917387180847</v>
      </c>
    </row>
    <row r="41" spans="1:30" x14ac:dyDescent="0.25">
      <c r="A41" s="1" t="s">
        <v>35</v>
      </c>
      <c r="B41" s="8">
        <v>4016.65</v>
      </c>
      <c r="C41" s="9">
        <v>50.9</v>
      </c>
      <c r="D41" s="9">
        <v>4.18</v>
      </c>
      <c r="E41" s="9">
        <v>1.48</v>
      </c>
      <c r="F41" s="8">
        <f t="shared" si="0"/>
        <v>78.912573673870341</v>
      </c>
      <c r="G41" s="8">
        <f t="shared" si="1"/>
        <v>2.8243243243243241</v>
      </c>
      <c r="H41" s="8">
        <f t="shared" si="2"/>
        <v>1.9735544971200707</v>
      </c>
      <c r="J41">
        <v>1</v>
      </c>
      <c r="K41">
        <v>0</v>
      </c>
      <c r="L41" s="8">
        <f t="shared" si="7"/>
        <v>90.904061829523201</v>
      </c>
      <c r="M41" s="8">
        <f t="shared" si="8"/>
        <v>1.9211953432100874</v>
      </c>
      <c r="N41" s="15">
        <f>M41/P$4</f>
        <v>1.3424746148250815</v>
      </c>
    </row>
    <row r="42" spans="1:30" x14ac:dyDescent="0.25">
      <c r="A42" s="1" t="s">
        <v>36</v>
      </c>
      <c r="B42" s="8">
        <v>3537.05</v>
      </c>
      <c r="C42" s="9">
        <v>53.7</v>
      </c>
      <c r="D42" s="9">
        <v>4.7</v>
      </c>
      <c r="E42" s="9">
        <v>1.1200000000000001</v>
      </c>
      <c r="F42" s="8">
        <f t="shared" si="0"/>
        <v>65.866852886405965</v>
      </c>
      <c r="G42" s="8">
        <f t="shared" si="1"/>
        <v>4.1964285714285712</v>
      </c>
      <c r="H42" s="8">
        <f t="shared" si="2"/>
        <v>2.9323404566744729</v>
      </c>
      <c r="M42" s="13"/>
    </row>
    <row r="43" spans="1:30" x14ac:dyDescent="0.25">
      <c r="A43" s="1" t="s">
        <v>37</v>
      </c>
      <c r="B43" s="8">
        <v>6834.2999999999993</v>
      </c>
      <c r="C43" s="9">
        <v>77.099999999999994</v>
      </c>
      <c r="D43" s="9">
        <v>6.26</v>
      </c>
      <c r="E43" s="9">
        <v>2.74</v>
      </c>
      <c r="F43" s="8">
        <f t="shared" si="0"/>
        <v>88.642023346303503</v>
      </c>
      <c r="G43" s="8">
        <f t="shared" si="1"/>
        <v>2.2846715328467151</v>
      </c>
      <c r="H43" s="8">
        <f t="shared" si="2"/>
        <v>1.5964610506162495</v>
      </c>
      <c r="M43" s="13"/>
    </row>
    <row r="44" spans="1:30" x14ac:dyDescent="0.25">
      <c r="A44" s="4"/>
      <c r="H44" s="8"/>
      <c r="J44" t="s">
        <v>38</v>
      </c>
      <c r="K44" t="s">
        <v>11</v>
      </c>
      <c r="L44" t="s">
        <v>7</v>
      </c>
      <c r="M44" t="s">
        <v>8</v>
      </c>
      <c r="N44" t="s">
        <v>9</v>
      </c>
    </row>
    <row r="45" spans="1:30" x14ac:dyDescent="0.25">
      <c r="A45" s="1" t="s">
        <v>19</v>
      </c>
      <c r="B45" s="8">
        <f t="shared" ref="B45:G45" si="9">AVERAGE(B31:B43)</f>
        <v>3956.7000000000003</v>
      </c>
      <c r="C45" s="8">
        <f t="shared" si="9"/>
        <v>53.746153846153852</v>
      </c>
      <c r="D45" s="8">
        <f t="shared" si="9"/>
        <v>3.833076923076923</v>
      </c>
      <c r="E45" s="8">
        <f t="shared" si="9"/>
        <v>1.3546153846153846</v>
      </c>
      <c r="F45" s="8">
        <f t="shared" si="9"/>
        <v>73.461543636830967</v>
      </c>
      <c r="G45" s="8">
        <f t="shared" si="9"/>
        <v>2.9168770193990099</v>
      </c>
      <c r="H45" s="8">
        <f t="shared" si="2"/>
        <v>2.0382275893751278</v>
      </c>
      <c r="J45">
        <v>0</v>
      </c>
      <c r="K45">
        <v>1</v>
      </c>
      <c r="L45" s="8">
        <f>(K45*F$11+(1-K45)*F$61*(C$61/C$11))/(K45+(1-K45)*(C$61/C$11))</f>
        <v>13.053100562900619</v>
      </c>
      <c r="M45" s="8">
        <f>(K45*G$11+(1-K45)*G$61*(E$61/E$11))/(K45+(1-K45)*(E$61/E$11))</f>
        <v>44.48114926213497</v>
      </c>
      <c r="N45" s="8">
        <f>M45/P$4</f>
        <v>31.082114545877097</v>
      </c>
    </row>
    <row r="46" spans="1:30" x14ac:dyDescent="0.25">
      <c r="A46" s="4"/>
      <c r="H46" s="8"/>
      <c r="J46">
        <v>0.1</v>
      </c>
      <c r="K46">
        <v>0.9</v>
      </c>
      <c r="L46" s="8">
        <f t="shared" ref="L46:L55" si="10">(K46*F$11+(1-K46)*F$61*(C$61/C$11))/(K46+(1-K46)*(C$61/C$11))</f>
        <v>16.235181039257764</v>
      </c>
      <c r="M46" s="8">
        <f t="shared" ref="M46:M55" si="11">(K46*G$11+(1-K46)*G$61*(E$61/E$11))/(K46+(1-K46)*(E$61/E$11))</f>
        <v>30.151684886517341</v>
      </c>
      <c r="N46" s="8">
        <f>M46/P$4</f>
        <v>21.069107676849207</v>
      </c>
    </row>
    <row r="47" spans="1:30" ht="30" x14ac:dyDescent="0.25">
      <c r="A47" s="1" t="s">
        <v>39</v>
      </c>
      <c r="B47" s="11" t="s">
        <v>3</v>
      </c>
      <c r="C47" s="2" t="s">
        <v>4</v>
      </c>
      <c r="D47" s="2" t="s">
        <v>5</v>
      </c>
      <c r="E47" s="2" t="s">
        <v>6</v>
      </c>
      <c r="F47" s="6" t="s">
        <v>7</v>
      </c>
      <c r="G47" s="6" t="s">
        <v>8</v>
      </c>
      <c r="H47" s="6" t="s">
        <v>9</v>
      </c>
      <c r="J47">
        <v>0.2</v>
      </c>
      <c r="K47">
        <v>0.8</v>
      </c>
      <c r="L47" s="8">
        <f t="shared" si="10"/>
        <v>19.817082708559003</v>
      </c>
      <c r="M47" s="8">
        <f t="shared" si="11"/>
        <v>21.879483392646343</v>
      </c>
      <c r="N47" s="8">
        <f>M47/P$4</f>
        <v>15.288737370681153</v>
      </c>
    </row>
    <row r="48" spans="1:30" x14ac:dyDescent="0.25">
      <c r="A48" s="1">
        <v>465401</v>
      </c>
      <c r="B48" s="8">
        <v>5215.6500000000005</v>
      </c>
      <c r="C48" s="9">
        <v>65.3</v>
      </c>
      <c r="D48" s="9">
        <v>3.58</v>
      </c>
      <c r="E48" s="9">
        <v>1.96</v>
      </c>
      <c r="F48" s="8">
        <f t="shared" si="0"/>
        <v>79.872128637059731</v>
      </c>
      <c r="G48" s="8">
        <f t="shared" si="1"/>
        <v>1.8265306122448981</v>
      </c>
      <c r="H48" s="8">
        <f t="shared" si="2"/>
        <v>1.2763256942121111</v>
      </c>
      <c r="J48">
        <v>0.3</v>
      </c>
      <c r="K48">
        <v>0.7</v>
      </c>
      <c r="L48" s="8">
        <f t="shared" si="10"/>
        <v>23.879211949095613</v>
      </c>
      <c r="M48" s="8">
        <f t="shared" si="11"/>
        <v>16.493940642273575</v>
      </c>
      <c r="N48" s="8">
        <f>M48/P$4</f>
        <v>11.525479014375591</v>
      </c>
    </row>
    <row r="49" spans="1:14" x14ac:dyDescent="0.25">
      <c r="A49" s="1">
        <v>465415</v>
      </c>
      <c r="B49" s="8">
        <v>5215.6500000000005</v>
      </c>
      <c r="C49" s="9">
        <v>57</v>
      </c>
      <c r="D49" s="9">
        <v>3.56</v>
      </c>
      <c r="E49" s="9">
        <v>1.92</v>
      </c>
      <c r="F49" s="8">
        <f t="shared" si="0"/>
        <v>91.502631578947373</v>
      </c>
      <c r="G49" s="8">
        <f t="shared" si="1"/>
        <v>1.8541666666666667</v>
      </c>
      <c r="H49" s="8">
        <f t="shared" si="2"/>
        <v>1.2956369535519126</v>
      </c>
      <c r="J49">
        <v>0.4</v>
      </c>
      <c r="K49">
        <v>0.6</v>
      </c>
      <c r="L49" s="8">
        <f t="shared" si="10"/>
        <v>28.525084541133261</v>
      </c>
      <c r="M49" s="8">
        <f t="shared" si="11"/>
        <v>12.708539385337859</v>
      </c>
      <c r="N49" s="8">
        <f>M49/P$4</f>
        <v>8.8803523163938731</v>
      </c>
    </row>
    <row r="50" spans="1:14" x14ac:dyDescent="0.25">
      <c r="A50" s="1">
        <v>465417</v>
      </c>
      <c r="B50" s="8">
        <v>6294.75</v>
      </c>
      <c r="C50" s="9">
        <v>70.599999999999994</v>
      </c>
      <c r="D50" s="9">
        <v>3.52</v>
      </c>
      <c r="E50" s="9">
        <v>1.97</v>
      </c>
      <c r="F50" s="8">
        <f t="shared" si="0"/>
        <v>89.160764872521256</v>
      </c>
      <c r="G50" s="8">
        <f t="shared" si="1"/>
        <v>1.7868020304568528</v>
      </c>
      <c r="H50" s="8">
        <f t="shared" si="2"/>
        <v>1.248564533577432</v>
      </c>
      <c r="J50">
        <v>0.5</v>
      </c>
      <c r="K50">
        <v>0.5</v>
      </c>
      <c r="L50" s="8">
        <f t="shared" si="10"/>
        <v>33.890270652452131</v>
      </c>
      <c r="M50" s="8">
        <f t="shared" si="11"/>
        <v>9.9023744844046515</v>
      </c>
      <c r="N50" s="8">
        <f>M50/P$4</f>
        <v>6.919487088487676</v>
      </c>
    </row>
    <row r="51" spans="1:14" x14ac:dyDescent="0.25">
      <c r="A51" s="1">
        <v>465418</v>
      </c>
      <c r="B51" s="8">
        <v>5275.6</v>
      </c>
      <c r="C51" s="9">
        <v>55.6</v>
      </c>
      <c r="D51" s="9">
        <v>2.67</v>
      </c>
      <c r="E51" s="9">
        <v>1.64</v>
      </c>
      <c r="F51" s="8">
        <f t="shared" si="0"/>
        <v>94.884892086330936</v>
      </c>
      <c r="G51" s="8">
        <f t="shared" si="1"/>
        <v>1.628048780487805</v>
      </c>
      <c r="H51" s="8">
        <f t="shared" si="2"/>
        <v>1.1376324470211916</v>
      </c>
      <c r="J51">
        <v>0.6</v>
      </c>
      <c r="K51">
        <v>0.4</v>
      </c>
      <c r="L51" s="8">
        <f t="shared" si="10"/>
        <v>40.15584327117962</v>
      </c>
      <c r="M51" s="8">
        <f t="shared" si="11"/>
        <v>7.7389899810235967</v>
      </c>
      <c r="N51" s="8">
        <f>M51/P$4</f>
        <v>5.4077778351005046</v>
      </c>
    </row>
    <row r="52" spans="1:14" x14ac:dyDescent="0.25">
      <c r="A52" s="1">
        <v>465424</v>
      </c>
      <c r="B52" s="8">
        <v>5395.5</v>
      </c>
      <c r="C52" s="9">
        <v>56.2</v>
      </c>
      <c r="D52" s="9">
        <v>3.04</v>
      </c>
      <c r="E52" s="9">
        <v>1.73</v>
      </c>
      <c r="F52" s="8">
        <f t="shared" si="0"/>
        <v>96.005338078291814</v>
      </c>
      <c r="G52" s="8">
        <f t="shared" si="1"/>
        <v>1.7572254335260116</v>
      </c>
      <c r="H52" s="8">
        <f t="shared" si="2"/>
        <v>1.2278972803942008</v>
      </c>
      <c r="J52">
        <v>0.7</v>
      </c>
      <c r="K52">
        <v>0.3</v>
      </c>
      <c r="L52" s="8">
        <f t="shared" si="10"/>
        <v>47.569217567452</v>
      </c>
      <c r="M52" s="8">
        <f t="shared" si="11"/>
        <v>6.0202279085217594</v>
      </c>
      <c r="N52" s="12">
        <f>M52/P$4</f>
        <v>4.2067576164055733</v>
      </c>
    </row>
    <row r="53" spans="1:14" x14ac:dyDescent="0.25">
      <c r="A53" s="1">
        <v>465426</v>
      </c>
      <c r="B53" s="8">
        <v>4796</v>
      </c>
      <c r="C53" s="9">
        <v>55.3</v>
      </c>
      <c r="D53" s="9">
        <v>3.3</v>
      </c>
      <c r="E53" s="9">
        <v>2.0099999999999998</v>
      </c>
      <c r="F53" s="8">
        <f t="shared" si="0"/>
        <v>86.726943942133815</v>
      </c>
      <c r="G53" s="8">
        <f t="shared" si="1"/>
        <v>1.6417910447761195</v>
      </c>
      <c r="H53" s="8">
        <f t="shared" si="2"/>
        <v>1.1472351357964277</v>
      </c>
      <c r="J53">
        <v>0.8</v>
      </c>
      <c r="K53">
        <v>0.2</v>
      </c>
      <c r="L53" s="8">
        <f t="shared" si="10"/>
        <v>56.477597862400728</v>
      </c>
      <c r="M53" s="8">
        <f t="shared" si="11"/>
        <v>4.6217917538434019</v>
      </c>
      <c r="N53" s="15">
        <f>M53/P$4</f>
        <v>3.2295716968454919</v>
      </c>
    </row>
    <row r="54" spans="1:14" x14ac:dyDescent="0.25">
      <c r="A54" s="1">
        <v>465427</v>
      </c>
      <c r="B54" s="8">
        <v>4256.45</v>
      </c>
      <c r="C54" s="9">
        <v>43.8</v>
      </c>
      <c r="D54" s="9">
        <v>3.03</v>
      </c>
      <c r="E54" s="9">
        <v>1.31</v>
      </c>
      <c r="F54" s="8">
        <f t="shared" si="0"/>
        <v>97.179223744292244</v>
      </c>
      <c r="G54" s="8">
        <f t="shared" si="1"/>
        <v>2.3129770992366412</v>
      </c>
      <c r="H54" s="8">
        <f t="shared" si="2"/>
        <v>1.6162401451633086</v>
      </c>
      <c r="J54">
        <v>0.9</v>
      </c>
      <c r="K54">
        <v>0.1</v>
      </c>
      <c r="L54" s="8">
        <f t="shared" si="10"/>
        <v>67.383928820687871</v>
      </c>
      <c r="M54" s="8">
        <f t="shared" si="11"/>
        <v>3.4617660398561618</v>
      </c>
      <c r="N54" s="15">
        <f>M54/P$4</f>
        <v>2.4189799581781783</v>
      </c>
    </row>
    <row r="55" spans="1:14" x14ac:dyDescent="0.25">
      <c r="A55" s="1">
        <v>465428</v>
      </c>
      <c r="B55" s="8">
        <v>4076.6000000000008</v>
      </c>
      <c r="C55" s="9">
        <v>41.9</v>
      </c>
      <c r="D55" s="9">
        <v>3.95</v>
      </c>
      <c r="E55" s="9">
        <v>1.36</v>
      </c>
      <c r="F55" s="8">
        <f t="shared" si="0"/>
        <v>97.29355608591888</v>
      </c>
      <c r="G55" s="8">
        <f t="shared" si="1"/>
        <v>2.9044117647058822</v>
      </c>
      <c r="H55" s="8">
        <f t="shared" si="2"/>
        <v>2.0295172372227577</v>
      </c>
      <c r="J55">
        <v>1</v>
      </c>
      <c r="K55">
        <v>0</v>
      </c>
      <c r="L55" s="8">
        <f t="shared" si="10"/>
        <v>81.045247198871067</v>
      </c>
      <c r="M55" s="8">
        <f t="shared" si="11"/>
        <v>2.4839719427951303</v>
      </c>
      <c r="N55" s="15">
        <f>M55/P$4</f>
        <v>1.7357262960924988</v>
      </c>
    </row>
    <row r="56" spans="1:14" x14ac:dyDescent="0.25">
      <c r="A56" s="1">
        <v>465429</v>
      </c>
      <c r="B56" s="8">
        <v>4316.4000000000005</v>
      </c>
      <c r="C56" s="9">
        <v>49.2</v>
      </c>
      <c r="D56" s="9">
        <v>2.76</v>
      </c>
      <c r="E56" s="9">
        <v>1.56</v>
      </c>
      <c r="F56" s="8">
        <f t="shared" si="0"/>
        <v>87.731707317073173</v>
      </c>
      <c r="G56" s="8">
        <f t="shared" si="1"/>
        <v>1.7692307692307689</v>
      </c>
      <c r="H56" s="8">
        <f t="shared" si="2"/>
        <v>1.2362862547288773</v>
      </c>
      <c r="M56" s="13"/>
    </row>
    <row r="57" spans="1:14" x14ac:dyDescent="0.25">
      <c r="A57" s="1">
        <v>465431</v>
      </c>
      <c r="B57" s="8">
        <v>2997.5</v>
      </c>
      <c r="C57" s="9">
        <v>33.799999999999997</v>
      </c>
      <c r="D57" s="9">
        <v>1.8</v>
      </c>
      <c r="E57" s="9">
        <v>1.04</v>
      </c>
      <c r="F57" s="8">
        <f t="shared" si="0"/>
        <v>88.68343195266273</v>
      </c>
      <c r="G57" s="8">
        <f t="shared" si="1"/>
        <v>1.7307692307692308</v>
      </c>
      <c r="H57" s="8">
        <f t="shared" si="2"/>
        <v>1.2094104665825978</v>
      </c>
      <c r="M57" s="13"/>
    </row>
    <row r="58" spans="1:14" x14ac:dyDescent="0.25">
      <c r="H58" s="8"/>
    </row>
    <row r="59" spans="1:14" x14ac:dyDescent="0.25">
      <c r="A59" s="4" t="s">
        <v>19</v>
      </c>
      <c r="B59" s="8">
        <f>AVERAGE(B48:B57)</f>
        <v>4784.01</v>
      </c>
      <c r="C59" s="8">
        <f>AVERAGE(C48:C57)</f>
        <v>52.86999999999999</v>
      </c>
      <c r="D59" s="8">
        <f>AVERAGE(D48:D57)</f>
        <v>3.1210000000000004</v>
      </c>
      <c r="E59" s="8">
        <f>AVERAGE(E48:E57)</f>
        <v>1.65</v>
      </c>
      <c r="F59" s="8">
        <f>AVERAGE(F48:F57)</f>
        <v>90.904061829523201</v>
      </c>
      <c r="G59" s="8">
        <f>AVERAGE(G48:G57)</f>
        <v>1.9211953432100874</v>
      </c>
      <c r="H59" s="8">
        <f t="shared" si="2"/>
        <v>1.3424746148250815</v>
      </c>
    </row>
    <row r="61" spans="1:14" x14ac:dyDescent="0.25">
      <c r="A61" s="4" t="s">
        <v>40</v>
      </c>
      <c r="B61" s="8">
        <f>AVERAGE(B48:B57,B31:B43)</f>
        <v>4316.3999999999996</v>
      </c>
      <c r="C61" s="8">
        <f t="shared" ref="C61:H61" si="12">AVERAGE(C48:C57,C31:C43)</f>
        <v>53.365217391304341</v>
      </c>
      <c r="D61" s="8">
        <f t="shared" si="12"/>
        <v>3.5234782608695649</v>
      </c>
      <c r="E61" s="8">
        <f t="shared" si="12"/>
        <v>1.4830434782608699</v>
      </c>
      <c r="F61" s="8">
        <f t="shared" si="12"/>
        <v>81.045247198871067</v>
      </c>
      <c r="G61" s="8">
        <f t="shared" si="12"/>
        <v>2.4839719427951303</v>
      </c>
      <c r="H61" s="8">
        <f>AVERAGE(H48:H57,H31:H43)</f>
        <v>1.7357262960924991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254D98704FC94ABF06137C41609A8F" ma:contentTypeVersion="16" ma:contentTypeDescription="Create a new document." ma:contentTypeScope="" ma:versionID="1c182505c2697fe1d443a6306c68f1d3">
  <xsd:schema xmlns:xsd="http://www.w3.org/2001/XMLSchema" xmlns:xs="http://www.w3.org/2001/XMLSchema" xmlns:p="http://schemas.microsoft.com/office/2006/metadata/properties" xmlns:ns3="6a36b607-5d8e-45fc-bd9f-c16662b6b48d" xmlns:ns4="c2c66808-d115-43a5-aad2-52057ac46c28" targetNamespace="http://schemas.microsoft.com/office/2006/metadata/properties" ma:root="true" ma:fieldsID="a3da02321d70b76251ff007a4e018d49" ns3:_="" ns4:_="">
    <xsd:import namespace="6a36b607-5d8e-45fc-bd9f-c16662b6b48d"/>
    <xsd:import namespace="c2c66808-d115-43a5-aad2-52057ac46c2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6b607-5d8e-45fc-bd9f-c16662b6b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66808-d115-43a5-aad2-52057ac46c2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36b607-5d8e-45fc-bd9f-c16662b6b48d" xsi:nil="true"/>
  </documentManagement>
</p:properties>
</file>

<file path=customXml/itemProps1.xml><?xml version="1.0" encoding="utf-8"?>
<ds:datastoreItem xmlns:ds="http://schemas.openxmlformats.org/officeDocument/2006/customXml" ds:itemID="{119CE586-FE06-4303-B777-B3BA90641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36b607-5d8e-45fc-bd9f-c16662b6b48d"/>
    <ds:schemaRef ds:uri="c2c66808-d115-43a5-aad2-52057ac46c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C789A0-0B30-4E76-B914-EA48A5DDD2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ADAC48-E1C5-464F-B686-E66CC8CCDCB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6a36b607-5d8e-45fc-bd9f-c16662b6b48d"/>
    <ds:schemaRef ds:uri="http://schemas.openxmlformats.org/package/2006/metadata/core-properties"/>
    <ds:schemaRef ds:uri="c2c66808-d115-43a5-aad2-52057ac46c2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Jarl Boyd</dc:creator>
  <cp:lastModifiedBy>Austin Jarl Boyd</cp:lastModifiedBy>
  <dcterms:created xsi:type="dcterms:W3CDTF">2024-02-02T17:49:04Z</dcterms:created>
  <dcterms:modified xsi:type="dcterms:W3CDTF">2024-02-02T17:50:49Z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0x010100D1254D98704FC94ABF06137C41609A8F</vt:lpwstr>
  </property>
</Properties>
</file>