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33613\Documents\local_GIS_PA\Publications\publis_en_cours\2024_floraison_posidonia\4_submission_after_review_2_commsenv\fig_tables_supp_mat_revised\"/>
    </mc:Choice>
  </mc:AlternateContent>
  <xr:revisionPtr revIDLastSave="0" documentId="13_ncr:1_{A6904496-D969-4C51-8607-AECF028C66C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ata_2022" sheetId="1" r:id="rId1"/>
    <sheet name="data_2003" sheetId="2" r:id="rId2"/>
    <sheet name="Legend" sheetId="4" r:id="rId3"/>
  </sheets>
  <definedNames>
    <definedName name="_xlnm._FilterDatabase" localSheetId="1" hidden="1">data_2003!$A$1:$O$174</definedName>
    <definedName name="_xlnm._FilterDatabase" localSheetId="0" hidden="1">data_2022!$A$1:$AF$464</definedName>
    <definedName name="_xlnm.Database">data_2022!$A$1:$AF$413</definedName>
  </definedNames>
  <calcPr calcId="191029"/>
</workbook>
</file>

<file path=xl/calcChain.xml><?xml version="1.0" encoding="utf-8"?>
<calcChain xmlns="http://schemas.openxmlformats.org/spreadsheetml/2006/main">
  <c r="K156" i="2" l="1"/>
  <c r="F137" i="2"/>
  <c r="E137" i="2"/>
  <c r="F133" i="2"/>
  <c r="E133" i="2"/>
  <c r="K132" i="2"/>
  <c r="F128" i="2"/>
  <c r="E128" i="2"/>
  <c r="F124" i="2"/>
  <c r="E124" i="2"/>
  <c r="F120" i="2"/>
  <c r="E120" i="2"/>
  <c r="F114" i="2"/>
  <c r="E114" i="2"/>
  <c r="F109" i="2"/>
  <c r="F103" i="2"/>
  <c r="E103" i="2"/>
  <c r="K93" i="2"/>
  <c r="K92" i="2"/>
  <c r="K91" i="2"/>
  <c r="K80" i="2"/>
  <c r="K79" i="2"/>
  <c r="K77" i="2"/>
  <c r="P332" i="1"/>
  <c r="P324" i="1"/>
  <c r="AH440" i="1"/>
  <c r="AI440" i="1"/>
  <c r="AH441" i="1"/>
  <c r="AI441" i="1"/>
  <c r="AH442" i="1"/>
  <c r="AI442" i="1"/>
  <c r="AH443" i="1"/>
  <c r="AI443" i="1"/>
  <c r="AH444" i="1"/>
  <c r="AI444" i="1"/>
  <c r="AH445" i="1"/>
  <c r="AI445" i="1"/>
  <c r="AH446" i="1"/>
  <c r="AI446" i="1"/>
  <c r="AH447" i="1"/>
  <c r="AI447" i="1"/>
  <c r="AH448" i="1"/>
  <c r="AI448" i="1"/>
  <c r="AH449" i="1"/>
  <c r="AI449" i="1"/>
  <c r="AH450" i="1"/>
  <c r="AI450" i="1"/>
  <c r="AH451" i="1"/>
  <c r="AI451" i="1"/>
  <c r="AH452" i="1"/>
  <c r="AI452" i="1"/>
  <c r="AH453" i="1"/>
  <c r="AI453" i="1"/>
  <c r="AH454" i="1"/>
  <c r="AI454" i="1"/>
  <c r="AH455" i="1"/>
  <c r="AI455" i="1"/>
  <c r="AH456" i="1"/>
  <c r="AI456" i="1"/>
  <c r="AH457" i="1"/>
  <c r="AI457" i="1"/>
  <c r="AH458" i="1"/>
  <c r="AI458" i="1"/>
  <c r="AH459" i="1"/>
  <c r="AI459" i="1"/>
  <c r="AH460" i="1"/>
  <c r="AI460" i="1"/>
  <c r="AH461" i="1"/>
  <c r="AI461" i="1"/>
  <c r="AH462" i="1"/>
  <c r="AI462" i="1"/>
  <c r="AH463" i="1"/>
  <c r="AI463" i="1"/>
  <c r="AH464" i="1"/>
  <c r="AI464" i="1"/>
  <c r="K54" i="2"/>
  <c r="K53" i="2"/>
  <c r="K52" i="2"/>
  <c r="AI3" i="1"/>
  <c r="AI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232" i="1"/>
  <c r="AI233" i="1"/>
  <c r="AI234" i="1"/>
  <c r="AI235" i="1"/>
  <c r="AI236" i="1"/>
  <c r="AI237" i="1"/>
  <c r="AI238" i="1"/>
  <c r="AI239" i="1"/>
  <c r="AI240" i="1"/>
  <c r="AI241" i="1"/>
  <c r="AI242" i="1"/>
  <c r="AI243" i="1"/>
  <c r="AI244" i="1"/>
  <c r="AI245" i="1"/>
  <c r="AI246" i="1"/>
  <c r="AI247" i="1"/>
  <c r="AI248" i="1"/>
  <c r="AI249" i="1"/>
  <c r="AI250" i="1"/>
  <c r="AI251" i="1"/>
  <c r="AI252" i="1"/>
  <c r="AI253" i="1"/>
  <c r="AI254" i="1"/>
  <c r="AI255" i="1"/>
  <c r="AI256" i="1"/>
  <c r="AI257" i="1"/>
  <c r="AI258" i="1"/>
  <c r="AI259" i="1"/>
  <c r="AI260" i="1"/>
  <c r="AI261" i="1"/>
  <c r="AI262" i="1"/>
  <c r="AI263" i="1"/>
  <c r="AI264" i="1"/>
  <c r="AI265" i="1"/>
  <c r="AI266" i="1"/>
  <c r="AI267" i="1"/>
  <c r="AI268" i="1"/>
  <c r="AI269" i="1"/>
  <c r="AI270" i="1"/>
  <c r="AI271" i="1"/>
  <c r="AI272" i="1"/>
  <c r="AI273" i="1"/>
  <c r="AI274" i="1"/>
  <c r="AI275" i="1"/>
  <c r="AI276" i="1"/>
  <c r="AI277" i="1"/>
  <c r="AI278" i="1"/>
  <c r="AI279" i="1"/>
  <c r="AI280" i="1"/>
  <c r="AI281" i="1"/>
  <c r="AI282" i="1"/>
  <c r="AI283" i="1"/>
  <c r="AI284" i="1"/>
  <c r="AI285" i="1"/>
  <c r="AI286" i="1"/>
  <c r="AI287" i="1"/>
  <c r="AI288" i="1"/>
  <c r="AI289" i="1"/>
  <c r="AI290" i="1"/>
  <c r="AI291" i="1"/>
  <c r="AI292" i="1"/>
  <c r="AI293" i="1"/>
  <c r="AI294" i="1"/>
  <c r="AI295" i="1"/>
  <c r="AI296" i="1"/>
  <c r="AI297" i="1"/>
  <c r="AI298" i="1"/>
  <c r="AI299" i="1"/>
  <c r="AI300" i="1"/>
  <c r="AI301" i="1"/>
  <c r="AI302" i="1"/>
  <c r="AI303" i="1"/>
  <c r="AI304" i="1"/>
  <c r="AI305" i="1"/>
  <c r="AI306" i="1"/>
  <c r="AI307" i="1"/>
  <c r="AI308" i="1"/>
  <c r="AI309" i="1"/>
  <c r="AI310" i="1"/>
  <c r="AI311" i="1"/>
  <c r="AI312" i="1"/>
  <c r="AI313" i="1"/>
  <c r="AI314" i="1"/>
  <c r="AI315" i="1"/>
  <c r="AI316" i="1"/>
  <c r="AI317" i="1"/>
  <c r="AI318" i="1"/>
  <c r="AI319" i="1"/>
  <c r="AI320" i="1"/>
  <c r="AI321" i="1"/>
  <c r="AI322" i="1"/>
  <c r="AI323" i="1"/>
  <c r="AI324" i="1"/>
  <c r="AI325" i="1"/>
  <c r="AI326" i="1"/>
  <c r="AI327" i="1"/>
  <c r="AI328" i="1"/>
  <c r="AI329" i="1"/>
  <c r="AI330" i="1"/>
  <c r="AI331" i="1"/>
  <c r="AI332" i="1"/>
  <c r="AI333" i="1"/>
  <c r="AI334" i="1"/>
  <c r="AI335" i="1"/>
  <c r="AI336" i="1"/>
  <c r="AI337" i="1"/>
  <c r="AI338" i="1"/>
  <c r="AI339" i="1"/>
  <c r="AI340" i="1"/>
  <c r="AI341" i="1"/>
  <c r="AI342" i="1"/>
  <c r="AI343" i="1"/>
  <c r="AI344" i="1"/>
  <c r="AI345" i="1"/>
  <c r="AI346" i="1"/>
  <c r="AI347" i="1"/>
  <c r="AI348" i="1"/>
  <c r="AI349" i="1"/>
  <c r="AI350" i="1"/>
  <c r="AI351" i="1"/>
  <c r="AI352" i="1"/>
  <c r="AI353" i="1"/>
  <c r="AI354" i="1"/>
  <c r="AI355" i="1"/>
  <c r="AI356" i="1"/>
  <c r="AI357" i="1"/>
  <c r="AI358" i="1"/>
  <c r="AI359" i="1"/>
  <c r="AI360" i="1"/>
  <c r="AI361" i="1"/>
  <c r="AI362" i="1"/>
  <c r="AI363" i="1"/>
  <c r="AI364" i="1"/>
  <c r="AI365" i="1"/>
  <c r="AI366" i="1"/>
  <c r="AI367" i="1"/>
  <c r="AI368" i="1"/>
  <c r="AI369" i="1"/>
  <c r="AI370" i="1"/>
  <c r="AI371" i="1"/>
  <c r="AI372" i="1"/>
  <c r="AI373" i="1"/>
  <c r="AI374" i="1"/>
  <c r="AI375" i="1"/>
  <c r="AI376" i="1"/>
  <c r="AI377" i="1"/>
  <c r="AI378" i="1"/>
  <c r="AI379" i="1"/>
  <c r="AI380" i="1"/>
  <c r="AI381" i="1"/>
  <c r="AI382" i="1"/>
  <c r="AI383" i="1"/>
  <c r="AI384" i="1"/>
  <c r="AI385" i="1"/>
  <c r="AI386" i="1"/>
  <c r="AI387" i="1"/>
  <c r="AI388" i="1"/>
  <c r="AI389" i="1"/>
  <c r="AI390" i="1"/>
  <c r="AI391" i="1"/>
  <c r="AI392" i="1"/>
  <c r="AI393" i="1"/>
  <c r="AI394" i="1"/>
  <c r="AI395" i="1"/>
  <c r="AI396" i="1"/>
  <c r="AI397" i="1"/>
  <c r="AI398" i="1"/>
  <c r="AI399" i="1"/>
  <c r="AI400" i="1"/>
  <c r="AI401" i="1"/>
  <c r="AI402" i="1"/>
  <c r="AI403" i="1"/>
  <c r="AI404" i="1"/>
  <c r="AI405" i="1"/>
  <c r="AI406" i="1"/>
  <c r="AI407" i="1"/>
  <c r="AI408" i="1"/>
  <c r="AI409" i="1"/>
  <c r="AI410" i="1"/>
  <c r="AI411" i="1"/>
  <c r="AI412" i="1"/>
  <c r="AI413" i="1"/>
  <c r="AI414" i="1"/>
  <c r="AI415" i="1"/>
  <c r="AI416" i="1"/>
  <c r="AI417" i="1"/>
  <c r="AI418" i="1"/>
  <c r="AI419" i="1"/>
  <c r="AI420" i="1"/>
  <c r="AI421" i="1"/>
  <c r="AI422" i="1"/>
  <c r="AI423" i="1"/>
  <c r="AI424" i="1"/>
  <c r="AI425" i="1"/>
  <c r="AI426" i="1"/>
  <c r="AI427" i="1"/>
  <c r="AI428" i="1"/>
  <c r="AI429" i="1"/>
  <c r="AI430" i="1"/>
  <c r="AI431" i="1"/>
  <c r="AI432" i="1"/>
  <c r="AI433" i="1"/>
  <c r="AI434" i="1"/>
  <c r="AI435" i="1"/>
  <c r="AI436" i="1"/>
  <c r="AI437" i="1"/>
  <c r="AI438" i="1"/>
  <c r="AI439" i="1"/>
  <c r="AI2" i="1"/>
  <c r="AH2" i="1"/>
  <c r="AH3" i="1"/>
  <c r="AH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269" i="1"/>
  <c r="AH270" i="1"/>
  <c r="AH271" i="1"/>
  <c r="AH272" i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5" i="1"/>
  <c r="AH296" i="1"/>
  <c r="AH297" i="1"/>
  <c r="AH298" i="1"/>
  <c r="AH299" i="1"/>
  <c r="AH300" i="1"/>
  <c r="AH301" i="1"/>
  <c r="AH302" i="1"/>
  <c r="AH303" i="1"/>
  <c r="AH304" i="1"/>
  <c r="AH305" i="1"/>
  <c r="AH306" i="1"/>
  <c r="AH307" i="1"/>
  <c r="AH308" i="1"/>
  <c r="AH309" i="1"/>
  <c r="AH310" i="1"/>
  <c r="AH311" i="1"/>
  <c r="AH312" i="1"/>
  <c r="AH313" i="1"/>
  <c r="AH314" i="1"/>
  <c r="AH315" i="1"/>
  <c r="AH316" i="1"/>
  <c r="AH317" i="1"/>
  <c r="AH318" i="1"/>
  <c r="AH319" i="1"/>
  <c r="AH320" i="1"/>
  <c r="AH321" i="1"/>
  <c r="AH322" i="1"/>
  <c r="AH323" i="1"/>
  <c r="AH324" i="1"/>
  <c r="AH325" i="1"/>
  <c r="AH326" i="1"/>
  <c r="AH327" i="1"/>
  <c r="AH328" i="1"/>
  <c r="AH329" i="1"/>
  <c r="AH330" i="1"/>
  <c r="AH331" i="1"/>
  <c r="AH332" i="1"/>
  <c r="AH333" i="1"/>
  <c r="AH334" i="1"/>
  <c r="AH336" i="1"/>
  <c r="AH337" i="1"/>
  <c r="AH338" i="1"/>
  <c r="AH339" i="1"/>
  <c r="AH340" i="1"/>
  <c r="AH341" i="1"/>
  <c r="AH342" i="1"/>
  <c r="AH343" i="1"/>
  <c r="AH344" i="1"/>
  <c r="AH345" i="1"/>
  <c r="AH346" i="1"/>
  <c r="AH347" i="1"/>
  <c r="AH348" i="1"/>
  <c r="AH349" i="1"/>
  <c r="AH350" i="1"/>
  <c r="AH351" i="1"/>
  <c r="AH352" i="1"/>
  <c r="AH353" i="1"/>
  <c r="AH354" i="1"/>
  <c r="AH355" i="1"/>
  <c r="AH356" i="1"/>
  <c r="AH357" i="1"/>
  <c r="AH358" i="1"/>
  <c r="AH359" i="1"/>
  <c r="AH360" i="1"/>
  <c r="AH361" i="1"/>
  <c r="AH362" i="1"/>
  <c r="AH363" i="1"/>
  <c r="AH364" i="1"/>
  <c r="AH365" i="1"/>
  <c r="AH366" i="1"/>
  <c r="AH367" i="1"/>
  <c r="AH368" i="1"/>
  <c r="AH369" i="1"/>
  <c r="AH370" i="1"/>
  <c r="AH371" i="1"/>
  <c r="AH372" i="1"/>
  <c r="AH373" i="1"/>
  <c r="AH374" i="1"/>
  <c r="AH375" i="1"/>
  <c r="AH376" i="1"/>
  <c r="AH377" i="1"/>
  <c r="AH378" i="1"/>
  <c r="AH379" i="1"/>
  <c r="AH380" i="1"/>
  <c r="AH381" i="1"/>
  <c r="AH382" i="1"/>
  <c r="AH383" i="1"/>
  <c r="AH384" i="1"/>
  <c r="AH385" i="1"/>
  <c r="AH386" i="1"/>
  <c r="AH387" i="1"/>
  <c r="AH388" i="1"/>
  <c r="AH389" i="1"/>
  <c r="AH390" i="1"/>
  <c r="AH391" i="1"/>
  <c r="AH392" i="1"/>
  <c r="AH393" i="1"/>
  <c r="AH394" i="1"/>
  <c r="AH395" i="1"/>
  <c r="AH396" i="1"/>
  <c r="AH397" i="1"/>
  <c r="AH398" i="1"/>
  <c r="AH399" i="1"/>
  <c r="AH400" i="1"/>
  <c r="AH401" i="1"/>
  <c r="AH402" i="1"/>
  <c r="AH403" i="1"/>
  <c r="AH404" i="1"/>
  <c r="AH405" i="1"/>
  <c r="AH406" i="1"/>
  <c r="AH407" i="1"/>
  <c r="AH408" i="1"/>
  <c r="AH409" i="1"/>
  <c r="AH410" i="1"/>
  <c r="AH411" i="1"/>
  <c r="AH412" i="1"/>
  <c r="AH413" i="1"/>
  <c r="AH414" i="1"/>
  <c r="AH415" i="1"/>
  <c r="AH416" i="1"/>
  <c r="AH417" i="1"/>
  <c r="AH418" i="1"/>
  <c r="AH419" i="1"/>
  <c r="AH420" i="1"/>
  <c r="AH421" i="1"/>
  <c r="AH422" i="1"/>
  <c r="AH423" i="1"/>
  <c r="AH424" i="1"/>
  <c r="AH425" i="1"/>
  <c r="AH426" i="1"/>
  <c r="AH427" i="1"/>
  <c r="AH428" i="1"/>
  <c r="AH429" i="1"/>
  <c r="AH430" i="1"/>
  <c r="AH431" i="1"/>
  <c r="AH432" i="1"/>
  <c r="AH433" i="1"/>
  <c r="AH434" i="1"/>
  <c r="AH435" i="1"/>
  <c r="AH436" i="1"/>
  <c r="AH437" i="1"/>
  <c r="AH438" i="1"/>
  <c r="AH439" i="1"/>
  <c r="AH335" i="1"/>
  <c r="P421" i="1"/>
  <c r="P420" i="1"/>
  <c r="P419" i="1"/>
  <c r="P418" i="1"/>
  <c r="P417" i="1"/>
  <c r="P416" i="1"/>
  <c r="P415" i="1"/>
  <c r="P205" i="1"/>
  <c r="P204" i="1"/>
  <c r="P203" i="1"/>
  <c r="P202" i="1"/>
  <c r="P201" i="1"/>
  <c r="P200" i="1"/>
  <c r="P184" i="1"/>
  <c r="P183" i="1"/>
  <c r="P142" i="1"/>
  <c r="P13" i="1"/>
  <c r="P12" i="1"/>
  <c r="P11" i="1"/>
</calcChain>
</file>

<file path=xl/sharedStrings.xml><?xml version="1.0" encoding="utf-8"?>
<sst xmlns="http://schemas.openxmlformats.org/spreadsheetml/2006/main" count="13183" uniqueCount="1323">
  <si>
    <t>ID</t>
  </si>
  <si>
    <t>Country</t>
  </si>
  <si>
    <t>World Marine Ecoregions</t>
  </si>
  <si>
    <t>Sub-region</t>
  </si>
  <si>
    <t>Site</t>
  </si>
  <si>
    <t>latitude</t>
  </si>
  <si>
    <t>longitude</t>
  </si>
  <si>
    <t>Date</t>
  </si>
  <si>
    <t>Depth</t>
  </si>
  <si>
    <t>Replicate (n)</t>
  </si>
  <si>
    <t>Inflorescence</t>
  </si>
  <si>
    <t>Shoot density</t>
  </si>
  <si>
    <t>FI</t>
  </si>
  <si>
    <t>Data providers</t>
  </si>
  <si>
    <t>Management level</t>
  </si>
  <si>
    <t>Management info</t>
  </si>
  <si>
    <t>Mechanical degradation</t>
  </si>
  <si>
    <t>Eutrophikation</t>
  </si>
  <si>
    <t>Sampling_halieutic ressources</t>
  </si>
  <si>
    <t>Sedimentation</t>
  </si>
  <si>
    <t>Non_indigenous species</t>
  </si>
  <si>
    <t>Flooding</t>
  </si>
  <si>
    <t>Main_human activities</t>
  </si>
  <si>
    <t>France</t>
  </si>
  <si>
    <t>Liguro-Provençal (NW Med)</t>
  </si>
  <si>
    <t>Corsica</t>
  </si>
  <si>
    <t>Cala Scandola</t>
  </si>
  <si>
    <t>C</t>
  </si>
  <si>
    <t>yes</t>
  </si>
  <si>
    <t>no</t>
  </si>
  <si>
    <t>9</t>
  </si>
  <si>
    <t>NA</t>
  </si>
  <si>
    <t>Occurrence</t>
  </si>
  <si>
    <t>Septentrion Environnement</t>
  </si>
  <si>
    <t>NR</t>
  </si>
  <si>
    <t>No regulation</t>
  </si>
  <si>
    <t>Recreational fishing</t>
  </si>
  <si>
    <t>Calanques de Piana</t>
  </si>
  <si>
    <t>10</t>
  </si>
  <si>
    <t>La Calanque Ile Rousse</t>
  </si>
  <si>
    <t>15</t>
  </si>
  <si>
    <t>79</t>
  </si>
  <si>
    <t>623</t>
  </si>
  <si>
    <t>3</t>
  </si>
  <si>
    <t>Moderate flowering (III)</t>
  </si>
  <si>
    <t>Quantitative</t>
  </si>
  <si>
    <t>GIS Posidonie + EPIR Plongée</t>
  </si>
  <si>
    <t>Scubadiving</t>
  </si>
  <si>
    <t>63</t>
  </si>
  <si>
    <t>683</t>
  </si>
  <si>
    <t>5</t>
  </si>
  <si>
    <t>70</t>
  </si>
  <si>
    <t>653</t>
  </si>
  <si>
    <t>Lavezzi</t>
  </si>
  <si>
    <t>12</t>
  </si>
  <si>
    <t>NTZ</t>
  </si>
  <si>
    <t>Macinaghju</t>
  </si>
  <si>
    <t>Qualitative</t>
  </si>
  <si>
    <t>Charles-François Boudouresque</t>
  </si>
  <si>
    <t>Marine Park (no regulation)</t>
  </si>
  <si>
    <t>Plage de Porticcio Grosseto-Prugna (near Ajaccio)</t>
  </si>
  <si>
    <t>Dorian Guillemain (OSU PYTHEAS)</t>
  </si>
  <si>
    <t>Pointe de la Parata Ajaccio</t>
  </si>
  <si>
    <t>Port de Taverna</t>
  </si>
  <si>
    <t>75</t>
  </si>
  <si>
    <t>911</t>
  </si>
  <si>
    <t>GIS Posidonie</t>
  </si>
  <si>
    <t>53</t>
  </si>
  <si>
    <t>655</t>
  </si>
  <si>
    <t>14</t>
  </si>
  <si>
    <t>50</t>
  </si>
  <si>
    <t>613</t>
  </si>
  <si>
    <t>Punta Scandola</t>
  </si>
  <si>
    <t>Rondinara</t>
  </si>
  <si>
    <t>IR</t>
  </si>
  <si>
    <t>Intermediate zone</t>
  </si>
  <si>
    <t>San Fiurenzu</t>
  </si>
  <si>
    <t>FN</t>
  </si>
  <si>
    <t>Spearfishing, fishing</t>
  </si>
  <si>
    <t>French Catalan Coast</t>
  </si>
  <si>
    <t>Cerbère (Natural Marine Park of the Gulf of Lion)</t>
  </si>
  <si>
    <t>6</t>
  </si>
  <si>
    <t>18</t>
  </si>
  <si>
    <t>765</t>
  </si>
  <si>
    <t>1</t>
  </si>
  <si>
    <t>Isolated flowering (I)</t>
  </si>
  <si>
    <t>30</t>
  </si>
  <si>
    <t>455</t>
  </si>
  <si>
    <t>2</t>
  </si>
  <si>
    <t>Small flowering (II)</t>
  </si>
  <si>
    <t>Tourism (recreational boater and snorkeling), fishing</t>
  </si>
  <si>
    <t>Fourrat (Natural Marine Park of the Gulf of Lion)</t>
  </si>
  <si>
    <t>20</t>
  </si>
  <si>
    <t>588</t>
  </si>
  <si>
    <t>100</t>
  </si>
  <si>
    <t>513</t>
  </si>
  <si>
    <t>4</t>
  </si>
  <si>
    <t>Large flowering (IV)</t>
  </si>
  <si>
    <t>Tourism (snorkeling), fishing, spearfishing</t>
  </si>
  <si>
    <t>Les Elmes (Natural Marine Park of the Gulf of Lion)</t>
  </si>
  <si>
    <t>500</t>
  </si>
  <si>
    <t>200</t>
  </si>
  <si>
    <t>668</t>
  </si>
  <si>
    <t>Exceptional flowering (V)</t>
  </si>
  <si>
    <t>Tourism (snorkeling), fishing</t>
  </si>
  <si>
    <t>Peyrefite (Natural Marine Reserve of Cerbère-Banyuls)</t>
  </si>
  <si>
    <t>58</t>
  </si>
  <si>
    <t>780</t>
  </si>
  <si>
    <t>110</t>
  </si>
  <si>
    <t>938</t>
  </si>
  <si>
    <t>Pin Parasol (Natural Marine Reserve of Cerbère-Banyuls)</t>
  </si>
  <si>
    <t>38</t>
  </si>
  <si>
    <t>628</t>
  </si>
  <si>
    <t>17</t>
  </si>
  <si>
    <t>28</t>
  </si>
  <si>
    <t>385</t>
  </si>
  <si>
    <t>Fishing, tourism (snorkeling), beach nourishment, spearfishing</t>
  </si>
  <si>
    <t>Porteils (Natural Marine Park of the Gulf of Lion)</t>
  </si>
  <si>
    <t>83</t>
  </si>
  <si>
    <t>593</t>
  </si>
  <si>
    <t>11</t>
  </si>
  <si>
    <t>335</t>
  </si>
  <si>
    <t>Fishing, tourism (snorkeling and recreational boater), diving, spearfishing</t>
  </si>
  <si>
    <t>Sainte Catherine (Natural Marine Park of the Gulf of Lion)</t>
  </si>
  <si>
    <t>753</t>
  </si>
  <si>
    <t>423</t>
  </si>
  <si>
    <t>Diving, tourism (snorkeling and recreational boater)</t>
  </si>
  <si>
    <t>Tancade (Natural Marine Reserve of Cerbère-Banyuls)</t>
  </si>
  <si>
    <t>118</t>
  </si>
  <si>
    <t>835</t>
  </si>
  <si>
    <t>163</t>
  </si>
  <si>
    <t>453</t>
  </si>
  <si>
    <t>No</t>
  </si>
  <si>
    <t>French Riviera</t>
  </si>
  <si>
    <t>Cap d'Antibes</t>
  </si>
  <si>
    <t>229</t>
  </si>
  <si>
    <t>586</t>
  </si>
  <si>
    <t>Heike Molenaar</t>
  </si>
  <si>
    <t>Mooring</t>
  </si>
  <si>
    <t>248</t>
  </si>
  <si>
    <t>531</t>
  </si>
  <si>
    <t>173</t>
  </si>
  <si>
    <t>469</t>
  </si>
  <si>
    <t>Cavalaire-sur-mer, Grande Quairolles</t>
  </si>
  <si>
    <t>Cavalaire-sur-mer, Les Brisés</t>
  </si>
  <si>
    <t>Lido Villefranche-sur-mer</t>
  </si>
  <si>
    <t>198</t>
  </si>
  <si>
    <t>712</t>
  </si>
  <si>
    <t>533</t>
  </si>
  <si>
    <t>35</t>
  </si>
  <si>
    <t>424</t>
  </si>
  <si>
    <t>Gulf of Lion</t>
  </si>
  <si>
    <t>Battuts of Cap d'Agde</t>
  </si>
  <si>
    <t>177</t>
  </si>
  <si>
    <t>584</t>
  </si>
  <si>
    <t>MPA Cap d'Agde</t>
  </si>
  <si>
    <t>MPA (no regulation)</t>
  </si>
  <si>
    <t>Mattes of Cap d'Agde</t>
  </si>
  <si>
    <t>Port of Cap d'Agde</t>
  </si>
  <si>
    <t>FD</t>
  </si>
  <si>
    <t>559</t>
  </si>
  <si>
    <t>Provence</t>
  </si>
  <si>
    <t>Bagaud (Port-Cros Archipelago)</t>
  </si>
  <si>
    <t>National Park</t>
  </si>
  <si>
    <t>Bay of Port-Cros, Port-Cros Archipelago</t>
  </si>
  <si>
    <t>130</t>
  </si>
  <si>
    <t>360</t>
  </si>
  <si>
    <t>Boat waste water, eutrophication</t>
  </si>
  <si>
    <t>102</t>
  </si>
  <si>
    <t>236</t>
  </si>
  <si>
    <t>295</t>
  </si>
  <si>
    <t>Boulegeade (Marseille)</t>
  </si>
  <si>
    <t>763</t>
  </si>
  <si>
    <t>GIS Posidonie + Septentrion Environnement</t>
  </si>
  <si>
    <t>45</t>
  </si>
  <si>
    <t>485</t>
  </si>
  <si>
    <t>538</t>
  </si>
  <si>
    <t>Calanque de la Crine (Marseille)</t>
  </si>
  <si>
    <t>36</t>
  </si>
  <si>
    <t>761</t>
  </si>
  <si>
    <t>43</t>
  </si>
  <si>
    <t>578</t>
  </si>
  <si>
    <t>123</t>
  </si>
  <si>
    <t>457</t>
  </si>
  <si>
    <t>Calanques des Salins (Porquerolles)</t>
  </si>
  <si>
    <t>Cap Ferrat</t>
  </si>
  <si>
    <t>94</t>
  </si>
  <si>
    <t>878</t>
  </si>
  <si>
    <t>Jordi Boada, Centre d'Estudis Avançats de Blanes</t>
  </si>
  <si>
    <t>Carry le Rouet (Côte Bleue)</t>
  </si>
  <si>
    <t>370</t>
  </si>
  <si>
    <t>1025</t>
  </si>
  <si>
    <t>260</t>
  </si>
  <si>
    <t>633</t>
  </si>
  <si>
    <t>165</t>
  </si>
  <si>
    <t>Escampobariou, Giens</t>
  </si>
  <si>
    <t>National Park (no regulation)</t>
  </si>
  <si>
    <t>Fourmigues de Giens, (Giens)</t>
  </si>
  <si>
    <t>Langoustier, Port-Cros Archipelago (Porquerolles)</t>
  </si>
  <si>
    <t>National Park (fishing regulation)</t>
  </si>
  <si>
    <t>Montremian, Port-Cros Archipelago</t>
  </si>
  <si>
    <t>825</t>
  </si>
  <si>
    <t>265</t>
  </si>
  <si>
    <t>940</t>
  </si>
  <si>
    <t>290</t>
  </si>
  <si>
    <t>495</t>
  </si>
  <si>
    <t>Oule (Marseille)</t>
  </si>
  <si>
    <t>National Park (core)</t>
  </si>
  <si>
    <t>Petit Sarranier, Porquerolles</t>
  </si>
  <si>
    <t>Plateau des chèvres, National Park of the Calanques (Marseille)</t>
  </si>
  <si>
    <t>108</t>
  </si>
  <si>
    <t>Artisanal fishing</t>
  </si>
  <si>
    <t>48</t>
  </si>
  <si>
    <t>Pointe de la Croix,  Port-Cros Archipelago</t>
  </si>
  <si>
    <t>317</t>
  </si>
  <si>
    <t>933</t>
  </si>
  <si>
    <t>291</t>
  </si>
  <si>
    <t>Pointe de la Galère, Port-Cros Archipelago</t>
  </si>
  <si>
    <t>167</t>
  </si>
  <si>
    <t>750</t>
  </si>
  <si>
    <t>Pointe Castellas, Port-Cros Archipelago (Levant)</t>
  </si>
  <si>
    <t>National Park (military area)</t>
  </si>
  <si>
    <t>Pointe du Cognet, Port-Cros Archipelago</t>
  </si>
  <si>
    <t>Prado Bay (Marseille)</t>
  </si>
  <si>
    <t>7</t>
  </si>
  <si>
    <t>16</t>
  </si>
  <si>
    <t>702</t>
  </si>
  <si>
    <t>60</t>
  </si>
  <si>
    <t>505</t>
  </si>
  <si>
    <t>145</t>
  </si>
  <si>
    <t>440</t>
  </si>
  <si>
    <t>Ratonnière, Giens</t>
  </si>
  <si>
    <t>Rocher de la Croix, Porquerolles</t>
  </si>
  <si>
    <t>Rocher du Rascass, Port-Cros Archipelago</t>
  </si>
  <si>
    <t>278</t>
  </si>
  <si>
    <t>480</t>
  </si>
  <si>
    <t>Heike Molenaar, Alexis Pey Jean-Michel Cottalorda et Stéphane Jamme (Aquanaute Expertise),</t>
  </si>
  <si>
    <t>114</t>
  </si>
  <si>
    <t>472</t>
  </si>
  <si>
    <t>171</t>
  </si>
  <si>
    <t>640</t>
  </si>
  <si>
    <t>Roustaud (La Ciotat)</t>
  </si>
  <si>
    <t>Saint Honorat (Cannes)</t>
  </si>
  <si>
    <t>216</t>
  </si>
  <si>
    <t>1033</t>
  </si>
  <si>
    <t>Yes</t>
  </si>
  <si>
    <t>Recrational boats</t>
  </si>
  <si>
    <t>Sausset-les-pins (Côte Bleue)</t>
  </si>
  <si>
    <t>135</t>
  </si>
  <si>
    <t>740</t>
  </si>
  <si>
    <t>Fishing (artisanal and recreative)</t>
  </si>
  <si>
    <t>142</t>
  </si>
  <si>
    <t>470</t>
  </si>
  <si>
    <t>113</t>
  </si>
  <si>
    <t>458</t>
  </si>
  <si>
    <t>Sèche du titan, Levant</t>
  </si>
  <si>
    <t>Sormiou cove, National Park of the Calanques (Marseille)</t>
  </si>
  <si>
    <t>233</t>
  </si>
  <si>
    <t>718</t>
  </si>
  <si>
    <t>710</t>
  </si>
  <si>
    <t>378</t>
  </si>
  <si>
    <t>South side of Port-Cros, Port-Cros Archipelago</t>
  </si>
  <si>
    <t>263</t>
  </si>
  <si>
    <t>1043</t>
  </si>
  <si>
    <t>276</t>
  </si>
  <si>
    <t>958</t>
  </si>
  <si>
    <t>530</t>
  </si>
  <si>
    <t>Tiboulen de Maïre (Marseille)</t>
  </si>
  <si>
    <t>39</t>
  </si>
  <si>
    <t>475</t>
  </si>
  <si>
    <t>57</t>
  </si>
  <si>
    <t>507</t>
  </si>
  <si>
    <t>Villefranche LOV</t>
  </si>
  <si>
    <t>546</t>
  </si>
  <si>
    <t>Italy</t>
  </si>
  <si>
    <t>Liguria</t>
  </si>
  <si>
    <t>Alassio</t>
  </si>
  <si>
    <t>8</t>
  </si>
  <si>
    <t>148</t>
  </si>
  <si>
    <t>502</t>
  </si>
  <si>
    <t>Mooring and artisanal fishing, beach nourishment</t>
  </si>
  <si>
    <t>84</t>
  </si>
  <si>
    <t>381</t>
  </si>
  <si>
    <t>Capo Mortola</t>
  </si>
  <si>
    <t>250</t>
  </si>
  <si>
    <t>595</t>
  </si>
  <si>
    <t>Mooring, spearfishing</t>
  </si>
  <si>
    <t>Punta Pedale (Portofino)</t>
  </si>
  <si>
    <t>22</t>
  </si>
  <si>
    <t>554</t>
  </si>
  <si>
    <t>Mooring and boat waste water</t>
  </si>
  <si>
    <t>Quarto (Genova)</t>
  </si>
  <si>
    <t>42</t>
  </si>
  <si>
    <t>602</t>
  </si>
  <si>
    <t>Mooring, artisanal fishing, urban runoff</t>
  </si>
  <si>
    <t>Balearic Sea</t>
  </si>
  <si>
    <t>Sardinia</t>
  </si>
  <si>
    <t>Cala Dragunara</t>
  </si>
  <si>
    <t>MPA zone C</t>
  </si>
  <si>
    <t>None</t>
  </si>
  <si>
    <t>Anchoring between april and october (touristic season)</t>
  </si>
  <si>
    <t>0</t>
  </si>
  <si>
    <t>545</t>
  </si>
  <si>
    <t>no flowering</t>
  </si>
  <si>
    <t>460</t>
  </si>
  <si>
    <t>Nelson Beach</t>
  </si>
  <si>
    <t>215</t>
  </si>
  <si>
    <t>None was evident</t>
  </si>
  <si>
    <t>140</t>
  </si>
  <si>
    <t>365</t>
  </si>
  <si>
    <t>Spain</t>
  </si>
  <si>
    <t>Balearic Islands</t>
  </si>
  <si>
    <t>Benirrás, Ibiza</t>
  </si>
  <si>
    <t>Jorge Terrados &amp; Inés Castejón-Silvo</t>
  </si>
  <si>
    <t>Cala Hort I, Eivissa, Pytiusic Islands</t>
  </si>
  <si>
    <t>GEN GOB</t>
  </si>
  <si>
    <t>Cala Hort II, Eivissa, Pytiusic Islands</t>
  </si>
  <si>
    <t>Cala Llentrisca I, Eivissa, Pytiusic Islands (échange)</t>
  </si>
  <si>
    <t>Cala Llentrisca II, Eivissa, Pytiusic Islands (échange)</t>
  </si>
  <si>
    <t>Conillera I, Eivissa, Pytiusic Islands</t>
  </si>
  <si>
    <t>MPA</t>
  </si>
  <si>
    <t>Scubadiving, fishing (artisanal), intense marine traffic and anchoring between april and october (touristic season)</t>
  </si>
  <si>
    <t>Conillera II, Eivissa, Pytiusic Islands</t>
  </si>
  <si>
    <t>La Xanga I, Eivissa, Pytiusic Islands</t>
  </si>
  <si>
    <t>Fishing (artisanal and recreative), intense marine traffic and anchoring between april and october (touristic season)</t>
  </si>
  <si>
    <t>La Xanga II, Eivissa, Pytiusic Islands</t>
  </si>
  <si>
    <t>Macaret</t>
  </si>
  <si>
    <t>261</t>
  </si>
  <si>
    <t>1150</t>
  </si>
  <si>
    <t>675</t>
  </si>
  <si>
    <t>Malví Nord, Eivissa, Pytiusic Islands</t>
  </si>
  <si>
    <t>Scubadiving, fishing (artisanal and recreative), intense marine traffic between april and october (touristic season)</t>
  </si>
  <si>
    <t>19</t>
  </si>
  <si>
    <t>492</t>
  </si>
  <si>
    <t>Malví Sud I, Eivissa, Pytiusic Islands</t>
  </si>
  <si>
    <t>Malví Sud II, Eivissa, Pytiusic Islands</t>
  </si>
  <si>
    <t>288</t>
  </si>
  <si>
    <t>32</t>
  </si>
  <si>
    <t>352</t>
  </si>
  <si>
    <t>392</t>
  </si>
  <si>
    <t>21</t>
  </si>
  <si>
    <t>80</t>
  </si>
  <si>
    <t>Porroig I, Eivissa, Pytiusic Islands</t>
  </si>
  <si>
    <t>Porroig II, Eivissa, Pytiusic Islands</t>
  </si>
  <si>
    <t>Porroig, Ibiza</t>
  </si>
  <si>
    <t>Port area in Fornells Bay, Minorca</t>
  </si>
  <si>
    <t>Area managed by the Port Authority of the Balearic Islands</t>
  </si>
  <si>
    <t>Torrent de s'alga, Formentera</t>
  </si>
  <si>
    <t>Alboran Sea</t>
  </si>
  <si>
    <t>Alicante</t>
  </si>
  <si>
    <t>Bahía de Alicante</t>
  </si>
  <si>
    <t>Universidad de Alicante (Yolanda Fernández Torquemada)</t>
  </si>
  <si>
    <t>Waste water, eutrophication</t>
  </si>
  <si>
    <t>Cabo de Santa Pola - CIMAR</t>
  </si>
  <si>
    <t>973</t>
  </si>
  <si>
    <t>Tourism, fishing, beach nourishment</t>
  </si>
  <si>
    <t>871</t>
  </si>
  <si>
    <t>Tourism (trampling), beach nourishment</t>
  </si>
  <si>
    <t>Cabo Huertas</t>
  </si>
  <si>
    <t>Scuba diving, fishing</t>
  </si>
  <si>
    <t>Tabarca MPA - Cantera</t>
  </si>
  <si>
    <t>197</t>
  </si>
  <si>
    <t>CIMAR (Andrés Izquierdo)</t>
  </si>
  <si>
    <t>MPA Intermediate zone</t>
  </si>
  <si>
    <t>Scuba diving</t>
  </si>
  <si>
    <t>Tabarca MPA - Iglesia</t>
  </si>
  <si>
    <t>Tabarca MPA - Nao</t>
  </si>
  <si>
    <t>172</t>
  </si>
  <si>
    <t>Murcia</t>
  </si>
  <si>
    <t>Isla de Mazarron</t>
  </si>
  <si>
    <t>Tourism, mooring</t>
  </si>
  <si>
    <t>San Pedro del Pinatar</t>
  </si>
  <si>
    <t>24</t>
  </si>
  <si>
    <t>Universidad de Alicante (Yolanda Fern├índez Torquemada)</t>
  </si>
  <si>
    <t>Fishing, waste water, eutrophication</t>
  </si>
  <si>
    <t>Monaco</t>
  </si>
  <si>
    <t>Larvotto</t>
  </si>
  <si>
    <t>488</t>
  </si>
  <si>
    <t>Heike Molenaar, Alexis Pey (Thalassa marine research &amp; Environmental awareness), AMPN (Association Monégasque pour la Protection de la Nature</t>
  </si>
  <si>
    <t>576</t>
  </si>
  <si>
    <t>870</t>
  </si>
  <si>
    <t>Cap d'Ail</t>
  </si>
  <si>
    <t>Mala</t>
  </si>
  <si>
    <t>565</t>
  </si>
  <si>
    <t>1106</t>
  </si>
  <si>
    <t>Tunisia</t>
  </si>
  <si>
    <t>Tunisian Plateau</t>
  </si>
  <si>
    <t>Bizerte</t>
  </si>
  <si>
    <t>Archipel de la Galite</t>
  </si>
  <si>
    <t>694</t>
  </si>
  <si>
    <t>Badia de Fornells (Menorca)</t>
  </si>
  <si>
    <t>368</t>
  </si>
  <si>
    <t>Núria Marbà, Carlos Morell, Lidia Cucala</t>
  </si>
  <si>
    <t>mooring forbiden by regional law</t>
  </si>
  <si>
    <t>Mooring, within the jurisdiciton of a recreational harbour</t>
  </si>
  <si>
    <t>174</t>
  </si>
  <si>
    <t>Pollença (Mallorca)</t>
  </si>
  <si>
    <t>609</t>
  </si>
  <si>
    <t>Natura 2000 network (mooring forbiden by regional law)</t>
  </si>
  <si>
    <t>Mooring, slight eutrophication</t>
  </si>
  <si>
    <t>Magalluf (Mallorca)</t>
  </si>
  <si>
    <t>178</t>
  </si>
  <si>
    <t>638</t>
  </si>
  <si>
    <t>Mooring, urbanisation</t>
  </si>
  <si>
    <t>Cala Tuent (Mallorca)</t>
  </si>
  <si>
    <t>240</t>
  </si>
  <si>
    <t>515</t>
  </si>
  <si>
    <t>176</t>
  </si>
  <si>
    <t>747</t>
  </si>
  <si>
    <t>Cala d'Or (Mallorca)</t>
  </si>
  <si>
    <t>59</t>
  </si>
  <si>
    <t>624</t>
  </si>
  <si>
    <t>mooring forbiden by regional law (no boat access)</t>
  </si>
  <si>
    <t>urbanisation</t>
  </si>
  <si>
    <t>Can Picafort (Mallorca)</t>
  </si>
  <si>
    <t>212</t>
  </si>
  <si>
    <t>urbanisation, fishing (artisanal and recreative)</t>
  </si>
  <si>
    <t>Santa Maria (Cabrera)</t>
  </si>
  <si>
    <t>714</t>
  </si>
  <si>
    <t>National Park (access forbiden)</t>
  </si>
  <si>
    <t>no antropogenic activities</t>
  </si>
  <si>
    <t>199</t>
  </si>
  <si>
    <t>416</t>
  </si>
  <si>
    <t>Algeria</t>
  </si>
  <si>
    <t>PN Taza</t>
  </si>
  <si>
    <t>Phare de Ras Afia (Jijel)</t>
  </si>
  <si>
    <t>Adrien Cheminée</t>
  </si>
  <si>
    <t>Ile du Grand Cavallo (Aouana)</t>
  </si>
  <si>
    <t>Andalusia</t>
  </si>
  <si>
    <t>Cocedores, Almería</t>
  </si>
  <si>
    <t>25</t>
  </si>
  <si>
    <t>217</t>
  </si>
  <si>
    <t>Diego Moreno &amp; Agustín Barrajón (AMAYA/JA)</t>
  </si>
  <si>
    <t>SPAMI Acatilados Marinos del Levante Almeriense</t>
  </si>
  <si>
    <t>476</t>
  </si>
  <si>
    <t>Artisanal fishing/Scubadiving</t>
  </si>
  <si>
    <t>Loza del Payo, Almería</t>
  </si>
  <si>
    <t>13</t>
  </si>
  <si>
    <t>322</t>
  </si>
  <si>
    <t>Isla San Andrés, Almería</t>
  </si>
  <si>
    <t>464</t>
  </si>
  <si>
    <t>SAC &amp; Natural Monument San Andrés Island</t>
  </si>
  <si>
    <t>Agua Amarga, Almería</t>
  </si>
  <si>
    <t>246</t>
  </si>
  <si>
    <t>Cabo de Gata-Níjar Natural Park</t>
  </si>
  <si>
    <t>Mooring/Artisanal fishing</t>
  </si>
  <si>
    <t>Las Negras, Almería</t>
  </si>
  <si>
    <t>301</t>
  </si>
  <si>
    <t>Los Escullos, Almería</t>
  </si>
  <si>
    <t>445</t>
  </si>
  <si>
    <t>La Laja, Almería</t>
  </si>
  <si>
    <t>No take zone</t>
  </si>
  <si>
    <t>Aguadulce Aquatours, Almería</t>
  </si>
  <si>
    <t>830</t>
  </si>
  <si>
    <t>Diego Moreno &amp; AQUATOURS</t>
  </si>
  <si>
    <t>Artisanal fishing/Bath and snorkeling</t>
  </si>
  <si>
    <t>600</t>
  </si>
  <si>
    <t>Cerrillos Aquatours, Almería</t>
  </si>
  <si>
    <t>491</t>
  </si>
  <si>
    <t>SAC Fondos Marinos de Punta Entinas-Sabinar</t>
  </si>
  <si>
    <t>827</t>
  </si>
  <si>
    <t>Diego Moreno &amp; Manuel Fernández-Casado (AMAYA/JA)</t>
  </si>
  <si>
    <t>Melicena, Granada</t>
  </si>
  <si>
    <t>725</t>
  </si>
  <si>
    <t>Cambriles Life, Granada</t>
  </si>
  <si>
    <t>Molino Papel 2, Málaga</t>
  </si>
  <si>
    <t>650</t>
  </si>
  <si>
    <t>Diego Moreno &amp; José Miguel Remón (AMAYA/JA)</t>
  </si>
  <si>
    <t>SPAMI Acatilados de Maro-Cerro Gordo</t>
  </si>
  <si>
    <t>Nerja, Málaga</t>
  </si>
  <si>
    <t>1332</t>
  </si>
  <si>
    <t>Calaburras, Málaga</t>
  </si>
  <si>
    <t>1012</t>
  </si>
  <si>
    <t>SAC Calahonda</t>
  </si>
  <si>
    <t>Mijas Costa 2, Málaga</t>
  </si>
  <si>
    <t>925</t>
  </si>
  <si>
    <t>El Saladillo, Málaga</t>
  </si>
  <si>
    <t>987</t>
  </si>
  <si>
    <t>SAC Saladillo-Punta de Baños</t>
  </si>
  <si>
    <t>Estepona, Málaga</t>
  </si>
  <si>
    <t>55</t>
  </si>
  <si>
    <t>1002</t>
  </si>
  <si>
    <t>SAC Fondos Marinos de la Bahía Estepona</t>
  </si>
  <si>
    <t>Catalonia</t>
  </si>
  <si>
    <t>Fenals</t>
  </si>
  <si>
    <t>CEAB-CSIC</t>
  </si>
  <si>
    <t>Canyelles</t>
  </si>
  <si>
    <t>Grotte Corail, Villefranche</t>
  </si>
  <si>
    <t>Nuria Teixido</t>
  </si>
  <si>
    <t>anchoring</t>
  </si>
  <si>
    <t>Causiniere, Villefranche</t>
  </si>
  <si>
    <t>Coastal development</t>
  </si>
  <si>
    <t>Castello Aragonese, Ischia</t>
  </si>
  <si>
    <t>Chiane del Lume, Ischia</t>
  </si>
  <si>
    <t>Cap de Creus, Taballera</t>
  </si>
  <si>
    <t>Neus Sanmartí</t>
  </si>
  <si>
    <t>Cap de Creus, Guillola</t>
  </si>
  <si>
    <t>Cap de Creus, Pelosa</t>
  </si>
  <si>
    <t>791</t>
  </si>
  <si>
    <t>Cap de Creus, Rostella</t>
  </si>
  <si>
    <t>652</t>
  </si>
  <si>
    <t>Costa del Montgrí, Montgó</t>
  </si>
  <si>
    <t>127</t>
  </si>
  <si>
    <t>481</t>
  </si>
  <si>
    <t>mooring</t>
  </si>
  <si>
    <t>Costa del Montgrí, Pedrosa</t>
  </si>
  <si>
    <t>Illes Medes, Meda Gran</t>
  </si>
  <si>
    <t>166</t>
  </si>
  <si>
    <t>679</t>
  </si>
  <si>
    <t>249</t>
  </si>
  <si>
    <t>Illes Medes, Meda Petita</t>
  </si>
  <si>
    <t>44</t>
  </si>
  <si>
    <t>241</t>
  </si>
  <si>
    <t>Cala Escalera, Cabo de Palos</t>
  </si>
  <si>
    <t>1256</t>
  </si>
  <si>
    <t>GEAM-IEO-CSIC</t>
  </si>
  <si>
    <t>Cala Tunez, Cabo de Palos</t>
  </si>
  <si>
    <t>Artisanal fishing, Mooring</t>
  </si>
  <si>
    <t>Cala Pato, Cabo de palos</t>
  </si>
  <si>
    <t>1281</t>
  </si>
  <si>
    <t>La Azohía I</t>
  </si>
  <si>
    <t>375</t>
  </si>
  <si>
    <t>1700</t>
  </si>
  <si>
    <t>Artisanal fishing, Coastal development</t>
  </si>
  <si>
    <t>La Azohía II</t>
  </si>
  <si>
    <t>395</t>
  </si>
  <si>
    <t>1055</t>
  </si>
  <si>
    <t>Isla Grosa</t>
  </si>
  <si>
    <t>320</t>
  </si>
  <si>
    <t>1100</t>
  </si>
  <si>
    <t>Natural Park, Natura 2000 network (mooring forbiden)</t>
  </si>
  <si>
    <t>Gulf of Hammamet</t>
  </si>
  <si>
    <t>Hammamet</t>
  </si>
  <si>
    <t>76</t>
  </si>
  <si>
    <t>Raouia Ghanem</t>
  </si>
  <si>
    <t>fishing (artisanal and recreative)</t>
  </si>
  <si>
    <t>Maamoura</t>
  </si>
  <si>
    <t>465</t>
  </si>
  <si>
    <t>Gulf of Gabes</t>
  </si>
  <si>
    <t>Bibane lagoon</t>
  </si>
  <si>
    <t>380</t>
  </si>
  <si>
    <t>522</t>
  </si>
  <si>
    <t>Jamila Ben Souissi</t>
  </si>
  <si>
    <t>310</t>
  </si>
  <si>
    <t>Greece</t>
  </si>
  <si>
    <t>Aegean Sea</t>
  </si>
  <si>
    <t>Crete</t>
  </si>
  <si>
    <t>Nopigia Beach, Guld of Kissamou</t>
  </si>
  <si>
    <t>Eugenia Apostolaki &amp; Catalina Garcia-Escudero</t>
  </si>
  <si>
    <t>Tourism</t>
  </si>
  <si>
    <t>Tavronitis Beach, Gulf of Chania</t>
  </si>
  <si>
    <t>Paralia Pantanassas, Gulf of Heraklion</t>
  </si>
  <si>
    <t>Tourism, recreational boating</t>
  </si>
  <si>
    <t>Hersonissos</t>
  </si>
  <si>
    <t>Coastal development, Scubadiving, recreational boating</t>
  </si>
  <si>
    <t>Chrisi Island</t>
  </si>
  <si>
    <t>No flowering</t>
  </si>
  <si>
    <t>Recreational boating, anchoring, tourism</t>
  </si>
  <si>
    <t>Atzikiari Beach</t>
  </si>
  <si>
    <t>12 to 18</t>
  </si>
  <si>
    <t>Fish farm (currently inactive)</t>
  </si>
  <si>
    <t>Formentera</t>
  </si>
  <si>
    <t>10 to 30</t>
  </si>
  <si>
    <t>Fiona Tomas Nash &amp; Julia Máñez Crespo</t>
  </si>
  <si>
    <t>Almería</t>
  </si>
  <si>
    <t>1 to 3</t>
  </si>
  <si>
    <t>Cambrils</t>
  </si>
  <si>
    <t>3 to 10</t>
  </si>
  <si>
    <t>Fornells</t>
  </si>
  <si>
    <t>Sant Antoni de Calonge</t>
  </si>
  <si>
    <t>&gt;30</t>
  </si>
  <si>
    <t>large flowering (IV)</t>
  </si>
  <si>
    <t>Cala Sant Vicenç</t>
  </si>
  <si>
    <t>Ametlla de mar</t>
  </si>
  <si>
    <t>Caló de n'Aladern</t>
  </si>
  <si>
    <t>Golf de Roses</t>
  </si>
  <si>
    <t>Cap d'en Butifarra</t>
  </si>
  <si>
    <t>Water treatment</t>
  </si>
  <si>
    <t>Punta de Sa Galera</t>
  </si>
  <si>
    <t>Sant Antoni de Portmany</t>
  </si>
  <si>
    <t>Porto cristo</t>
  </si>
  <si>
    <t>Isla Plana</t>
  </si>
  <si>
    <t>Blanes</t>
  </si>
  <si>
    <t>Cala Gració</t>
  </si>
  <si>
    <t>Binisafuller</t>
  </si>
  <si>
    <t>Illa des Bosc</t>
  </si>
  <si>
    <t>Sa Calobra</t>
  </si>
  <si>
    <t>Sant Josep de sa Talaia</t>
  </si>
  <si>
    <t>Sant Elm</t>
  </si>
  <si>
    <t>Sant Luís</t>
  </si>
  <si>
    <t>Comunitat Valenciana</t>
  </si>
  <si>
    <t>Alacant</t>
  </si>
  <si>
    <t>La Savina</t>
  </si>
  <si>
    <t>Mataró</t>
  </si>
  <si>
    <t>Cala de Sa Mesquida</t>
  </si>
  <si>
    <t>Es Grau</t>
  </si>
  <si>
    <t>Cala Montgó</t>
  </si>
  <si>
    <t>Sant Lluís</t>
  </si>
  <si>
    <t>Portocolom</t>
  </si>
  <si>
    <t>Punta Prima</t>
  </si>
  <si>
    <t>Begur</t>
  </si>
  <si>
    <t>Tabarca</t>
  </si>
  <si>
    <t>Costa Brava</t>
  </si>
  <si>
    <t>Mazarrón</t>
  </si>
  <si>
    <t>Castelló de la Plana</t>
  </si>
  <si>
    <t>La Mola</t>
  </si>
  <si>
    <t>Cap de Bol</t>
  </si>
  <si>
    <t>Tossa de Mar</t>
  </si>
  <si>
    <t>Palma</t>
  </si>
  <si>
    <t>Oriola</t>
  </si>
  <si>
    <t>S'Arenalet</t>
  </si>
  <si>
    <t>Port de Sóller</t>
  </si>
  <si>
    <t>L'Estartit</t>
  </si>
  <si>
    <t>Comunidad de Murcia</t>
  </si>
  <si>
    <t>Cabo Roig</t>
  </si>
  <si>
    <t>Cala Tirant</t>
  </si>
  <si>
    <t>Cala En Porter</t>
  </si>
  <si>
    <t>Port d'Addaia</t>
  </si>
  <si>
    <t>Torrevella</t>
  </si>
  <si>
    <t>Cala Figuera</t>
  </si>
  <si>
    <t>Es Mercadal</t>
  </si>
  <si>
    <t>Port de la Selva</t>
  </si>
  <si>
    <t>Calvià</t>
  </si>
  <si>
    <t>Port d'Andratx</t>
  </si>
  <si>
    <t>Peguera</t>
  </si>
  <si>
    <t>Levantine Sea/Dodecanese</t>
  </si>
  <si>
    <t>Kastelorizo</t>
  </si>
  <si>
    <t>560</t>
  </si>
  <si>
    <t>Vasilis Gerakaris</t>
  </si>
  <si>
    <t>Mooring, Artisanal fishing</t>
  </si>
  <si>
    <t>South Aegean Sea / Dodecanese</t>
  </si>
  <si>
    <t>Rodos</t>
  </si>
  <si>
    <t>594</t>
  </si>
  <si>
    <t>South Aegean Sea / Cyclades</t>
  </si>
  <si>
    <t>Gyaros</t>
  </si>
  <si>
    <t>430</t>
  </si>
  <si>
    <t>-</t>
  </si>
  <si>
    <t>South Aegean Sea / Saronikos Gulf</t>
  </si>
  <si>
    <t>Vouliagmeni</t>
  </si>
  <si>
    <t>Mooring, Artisanal fishing, Coastal development</t>
  </si>
  <si>
    <t>Santorini</t>
  </si>
  <si>
    <t>636</t>
  </si>
  <si>
    <t>Kasos</t>
  </si>
  <si>
    <t>34</t>
  </si>
  <si>
    <t>627</t>
  </si>
  <si>
    <t>Floisvos</t>
  </si>
  <si>
    <t>283</t>
  </si>
  <si>
    <t>Artisanal fishing, Coastal development, Water treatment</t>
  </si>
  <si>
    <t>Katafygi</t>
  </si>
  <si>
    <t>Artisanal fishing, Scuba diving</t>
  </si>
  <si>
    <t>Daskalio</t>
  </si>
  <si>
    <t>800</t>
  </si>
  <si>
    <t>Milos-1</t>
  </si>
  <si>
    <t>770</t>
  </si>
  <si>
    <t>Milos-2</t>
  </si>
  <si>
    <t>Ionian Sea</t>
  </si>
  <si>
    <t>Ionian Sea / Korinthiakos Gulf</t>
  </si>
  <si>
    <t>Korinthos</t>
  </si>
  <si>
    <t>31</t>
  </si>
  <si>
    <t>810</t>
  </si>
  <si>
    <t>Antirio</t>
  </si>
  <si>
    <t>700</t>
  </si>
  <si>
    <t>Messolonghi</t>
  </si>
  <si>
    <t>450</t>
  </si>
  <si>
    <t>Artisanal fishing, Water treatment</t>
  </si>
  <si>
    <t>Preveza</t>
  </si>
  <si>
    <t>Epidavros</t>
  </si>
  <si>
    <t>North Aegean Sea</t>
  </si>
  <si>
    <t>Oinousses</t>
  </si>
  <si>
    <t>Artisanal fishing, Fish farming</t>
  </si>
  <si>
    <t>Gera</t>
  </si>
  <si>
    <t>Turkey</t>
  </si>
  <si>
    <t>Gökçeada Island</t>
  </si>
  <si>
    <t>Aysu Guresen</t>
  </si>
  <si>
    <t>Stranded fruits 05/22</t>
  </si>
  <si>
    <t>Korinthiakos Gulf</t>
  </si>
  <si>
    <t>small flowering (II)</t>
  </si>
  <si>
    <t>Croatia</t>
  </si>
  <si>
    <t>Adriatic Sea</t>
  </si>
  <si>
    <t>Pakleni Islands</t>
  </si>
  <si>
    <t>Public Institution Sea and Karst, Jelena Kurtović Mrčelić</t>
  </si>
  <si>
    <t>Site of Community Importance (SIC)</t>
  </si>
  <si>
    <t>tourism/fishery</t>
  </si>
  <si>
    <t>Mljet island</t>
  </si>
  <si>
    <t>Institute of oceanography and fisheries</t>
  </si>
  <si>
    <t>Lastovo island</t>
  </si>
  <si>
    <t>Vis island</t>
  </si>
  <si>
    <t>Brusnik island</t>
  </si>
  <si>
    <t>Žirje island</t>
  </si>
  <si>
    <t>Kornati island</t>
  </si>
  <si>
    <t>Dugi otok island</t>
  </si>
  <si>
    <t>Molat island</t>
  </si>
  <si>
    <t>Ist island</t>
  </si>
  <si>
    <t>Olib island</t>
  </si>
  <si>
    <t>Cres island</t>
  </si>
  <si>
    <t>Grebastica</t>
  </si>
  <si>
    <t>Cape Planka</t>
  </si>
  <si>
    <t>Gournes</t>
  </si>
  <si>
    <t>95</t>
  </si>
  <si>
    <t>575</t>
  </si>
  <si>
    <t>Tuscany</t>
  </si>
  <si>
    <t>Scoglietto (Portoferraio)</t>
  </si>
  <si>
    <t>scuba</t>
  </si>
  <si>
    <t>Saline (Sassari)</t>
  </si>
  <si>
    <t>665</t>
  </si>
  <si>
    <t>Porto Conte (Sassari)</t>
  </si>
  <si>
    <t>611</t>
  </si>
  <si>
    <t>Golfo di Olbia</t>
  </si>
  <si>
    <t>Putzu Idu (Oristano)</t>
  </si>
  <si>
    <t>Punta delle Saline</t>
  </si>
  <si>
    <t>550</t>
  </si>
  <si>
    <t>900</t>
  </si>
  <si>
    <t>Daniele Grech, International Marine Centre (IMC)</t>
  </si>
  <si>
    <t>Mussel farm, maritime traffic (close to Olbia harbour)</t>
  </si>
  <si>
    <t>Prima spiaggia Golfo Aranci</t>
  </si>
  <si>
    <t>Maritime traffic, close to Golfo Aranci harbour), Fiish farm</t>
  </si>
  <si>
    <t>Capo Sa Sturaggia</t>
  </si>
  <si>
    <t>Sicily</t>
  </si>
  <si>
    <t>Ustica island</t>
  </si>
  <si>
    <t>Mare Nostrum diving</t>
  </si>
  <si>
    <t>Mallorca-Porto Cristo</t>
  </si>
  <si>
    <t>Jordi Boada, Centre d’Estudis Avançats de Blanes</t>
  </si>
  <si>
    <t>Natura 2000 but no practical effect/regulation</t>
  </si>
  <si>
    <t>Recreational diving and boating</t>
  </si>
  <si>
    <t>Giglio Island (eastern coast)_site 1</t>
  </si>
  <si>
    <t>Restricted area for a P, oceanica restoration project</t>
  </si>
  <si>
    <t>Previously impacted by the Costa Concordia wreck</t>
  </si>
  <si>
    <t>81</t>
  </si>
  <si>
    <t>437</t>
  </si>
  <si>
    <t>331</t>
  </si>
  <si>
    <t>184</t>
  </si>
  <si>
    <t>125</t>
  </si>
  <si>
    <t>23</t>
  </si>
  <si>
    <t>149</t>
  </si>
  <si>
    <t>225</t>
  </si>
  <si>
    <t>Giglio Island (eastern coast)_site 2</t>
  </si>
  <si>
    <t>356</t>
  </si>
  <si>
    <t>231</t>
  </si>
  <si>
    <t>40</t>
  </si>
  <si>
    <t>330</t>
  </si>
  <si>
    <t>Campania</t>
  </si>
  <si>
    <t>Gulf of Napoli</t>
  </si>
  <si>
    <t>spring/summer 2023</t>
  </si>
  <si>
    <t>no beached fruits</t>
  </si>
  <si>
    <t>Gabriele Procaccini SZN</t>
  </si>
  <si>
    <t>Highly urbanized coast</t>
  </si>
  <si>
    <t>Salina Island (eastern coasts)</t>
  </si>
  <si>
    <t>Tourism/Recreational boating</t>
  </si>
  <si>
    <t>Gulf of Napoli - Ischia island</t>
  </si>
  <si>
    <t>spring/summer 2022</t>
  </si>
  <si>
    <t>573</t>
  </si>
  <si>
    <t>Antonia Chiarore &amp; Alice Mirasole SZN</t>
  </si>
  <si>
    <t>Tourism/Recreational boating/Mooring</t>
  </si>
  <si>
    <t>2021 Isolated flowering (I)</t>
  </si>
  <si>
    <t>390</t>
  </si>
  <si>
    <t>311</t>
  </si>
  <si>
    <t>2021 no flowering</t>
  </si>
  <si>
    <t>Puglia</t>
  </si>
  <si>
    <t>Tremiti Islands</t>
  </si>
  <si>
    <t>274</t>
  </si>
  <si>
    <t>Giovanni Chimienti</t>
  </si>
  <si>
    <t>Marine Protected Area, Zone C (partially protected)</t>
  </si>
  <si>
    <t>209</t>
  </si>
  <si>
    <t>Cyprus</t>
  </si>
  <si>
    <t>Levantine Sea</t>
  </si>
  <si>
    <t>Larnaka</t>
  </si>
  <si>
    <t>Oroklini</t>
  </si>
  <si>
    <t>underwater observation</t>
  </si>
  <si>
    <t>George Constantinou &amp; Christina Michail MER</t>
  </si>
  <si>
    <t>Limassol</t>
  </si>
  <si>
    <t>Akrotiri</t>
  </si>
  <si>
    <t>Periklis Kleitou &amp; Demetris Kletou MER</t>
  </si>
  <si>
    <t>Artisanal fishing, recreational fishing</t>
  </si>
  <si>
    <t>Softades</t>
  </si>
  <si>
    <t>Melina Marcou DFMR</t>
  </si>
  <si>
    <t>Paphos</t>
  </si>
  <si>
    <t>Kissonerga</t>
  </si>
  <si>
    <t>Pervolia</t>
  </si>
  <si>
    <t>Coastal development, artisanal fishing, recreational fishing</t>
  </si>
  <si>
    <t>Foça</t>
  </si>
  <si>
    <t>2022-2023</t>
  </si>
  <si>
    <t>Barış Akçalı</t>
  </si>
  <si>
    <t>FOÇA SEPA</t>
  </si>
  <si>
    <t>Tourism-Fisheries</t>
  </si>
  <si>
    <t>Tourism-Fisheries-Discharge</t>
  </si>
  <si>
    <t>Tourism- Dumping</t>
  </si>
  <si>
    <t>Kaş</t>
  </si>
  <si>
    <t>400</t>
  </si>
  <si>
    <t>Onur Karayalı</t>
  </si>
  <si>
    <t>Kaş/Kekova SEPA</t>
  </si>
  <si>
    <t>572</t>
  </si>
  <si>
    <t>639</t>
  </si>
  <si>
    <t>South Aegean Sea</t>
  </si>
  <si>
    <t>Kuşadası</t>
  </si>
  <si>
    <t>206</t>
  </si>
  <si>
    <t>Dilek Peninsula National Park</t>
  </si>
  <si>
    <t>Datça</t>
  </si>
  <si>
    <t>Datça-Bozburun SEPA</t>
  </si>
  <si>
    <t>Gulf of Termini Imerese, Trabia</t>
  </si>
  <si>
    <t>Fabio Badalamenti e Arturo Zenone CNR-IAS</t>
  </si>
  <si>
    <t>Tourism/Recreational boating/Mooring/Coastral development/Ricreational fishing, Artisanal fishing</t>
  </si>
  <si>
    <t>Gulf of Carini, East</t>
  </si>
  <si>
    <t>Close to a Marine Protected Area</t>
  </si>
  <si>
    <t>Gulf of Carini, West</t>
  </si>
  <si>
    <t>Tourism/Recreational boating//Coastral development/Ricreational fishing, Artisanal fishing</t>
  </si>
  <si>
    <t>Torre Sibiliana</t>
  </si>
  <si>
    <t>Macari, Baia Santa Margherita</t>
  </si>
  <si>
    <t>Fondali del Golfo di CustonaciCountry:┬áItaly (ITA010025)</t>
  </si>
  <si>
    <t>Tourism/ Artisanal fishing</t>
  </si>
  <si>
    <t>Montenegro</t>
  </si>
  <si>
    <t>Vesna Macic</t>
  </si>
  <si>
    <t>Balestrate</t>
  </si>
  <si>
    <t>Giovanni D'Anna CNR-IAS</t>
  </si>
  <si>
    <t>Carloforte A</t>
  </si>
  <si>
    <t>boat passage</t>
  </si>
  <si>
    <t>Carloforte B</t>
  </si>
  <si>
    <t>Carloforte C</t>
  </si>
  <si>
    <t>Serpentera</t>
  </si>
  <si>
    <t>MPA zone A</t>
  </si>
  <si>
    <t>Isola di Cavoli</t>
  </si>
  <si>
    <t>MPA zone B</t>
  </si>
  <si>
    <t>Scoglio di Piscadeddus</t>
  </si>
  <si>
    <t xml:space="preserve">Spain </t>
  </si>
  <si>
    <t>Cala Bona (Mallorca)</t>
  </si>
  <si>
    <t>Georgina Torras &amp; Fiona Tomas</t>
  </si>
  <si>
    <t>Stareso (baie de Calvi)</t>
  </si>
  <si>
    <t>15/10/22-4/11/22</t>
  </si>
  <si>
    <t>Sylvie Gobert, Arnaud Boulenger, Stéphane Roberty (Uliege-Belgique) Michel Marengo (STARESO)</t>
  </si>
  <si>
    <t>Kerkyra-1</t>
  </si>
  <si>
    <t>24/09/2023</t>
  </si>
  <si>
    <t>Tourism/Recreational boating/Coastal development/Recreational fishing, Artisanal fishing</t>
  </si>
  <si>
    <t>Kerkyra-2</t>
  </si>
  <si>
    <t>25/09/2023</t>
  </si>
  <si>
    <t>Kerkyra-3</t>
  </si>
  <si>
    <t>25/09/2024</t>
  </si>
  <si>
    <t>Igoumenitsa</t>
  </si>
  <si>
    <t>26/09/2023</t>
  </si>
  <si>
    <t>Recreational fishing, Artisanal fishing</t>
  </si>
  <si>
    <t>Paxoi</t>
  </si>
  <si>
    <t>Aktio</t>
  </si>
  <si>
    <t>21/09/2023</t>
  </si>
  <si>
    <t>Recreational boating/Recreational fishing, Artisanal fishing</t>
  </si>
  <si>
    <t>Kyparissia</t>
  </si>
  <si>
    <t>25/07/2023</t>
  </si>
  <si>
    <t>Methoni</t>
  </si>
  <si>
    <t>22/07/2023</t>
  </si>
  <si>
    <t>Messiniakos Gulf</t>
  </si>
  <si>
    <t>Limeni</t>
  </si>
  <si>
    <t>21/07/2023</t>
  </si>
  <si>
    <t>Lakonikos Gulf</t>
  </si>
  <si>
    <t>Elafonissos</t>
  </si>
  <si>
    <t>18/7/2023</t>
  </si>
  <si>
    <t>West Crete</t>
  </si>
  <si>
    <t>Falasarna</t>
  </si>
  <si>
    <t>22/10/2023</t>
  </si>
  <si>
    <t>South Crete</t>
  </si>
  <si>
    <t>Paleochora</t>
  </si>
  <si>
    <t>20/10/2023</t>
  </si>
  <si>
    <t>Fragokastelo</t>
  </si>
  <si>
    <t>17/10/2023</t>
  </si>
  <si>
    <t>Messara</t>
  </si>
  <si>
    <t>13/7/2023</t>
  </si>
  <si>
    <t>Ischia Island</t>
  </si>
  <si>
    <t>MPA zone BNT</t>
  </si>
  <si>
    <t>Depth min</t>
  </si>
  <si>
    <t>Depth max</t>
  </si>
  <si>
    <t>Sounion ( South Attika)</t>
  </si>
  <si>
    <t>DO</t>
  </si>
  <si>
    <t>Diaz-Almela_et_al_2007</t>
  </si>
  <si>
    <t>Psaromura (Creta)</t>
  </si>
  <si>
    <t>Kastos Islet (Echinades Islands)</t>
  </si>
  <si>
    <t>Liguro-Provençal</t>
  </si>
  <si>
    <t>Livorno (Antignano)</t>
  </si>
  <si>
    <t>Plateau des Chevres- Ile de Riou</t>
  </si>
  <si>
    <t>Plage de Peyrefit (Cerbère)</t>
  </si>
  <si>
    <t>Patrick Astruch comm. pers.</t>
  </si>
  <si>
    <t>Islas Medas</t>
  </si>
  <si>
    <t>Cala Ferriola</t>
  </si>
  <si>
    <t>Cabo de Palos 1</t>
  </si>
  <si>
    <t>Cabo de Palos 2</t>
  </si>
  <si>
    <t>La Manga Sur 1</t>
  </si>
  <si>
    <t>La Manga Sur 2</t>
  </si>
  <si>
    <t>La Manga Norte 1</t>
  </si>
  <si>
    <t>La Manga Norte 2</t>
  </si>
  <si>
    <t>La Azohía</t>
  </si>
  <si>
    <t>REC+ DO</t>
  </si>
  <si>
    <t>Cala Higuera</t>
  </si>
  <si>
    <t>Son Xoriguer (Menorca)</t>
  </si>
  <si>
    <t>Cala Fornells (Menorca)</t>
  </si>
  <si>
    <t>Cala Tirant (Menorca)</t>
  </si>
  <si>
    <t>Sa Nitja (Menorca)</t>
  </si>
  <si>
    <t>Es Talaier (Menorca)</t>
  </si>
  <si>
    <t>Biniancolla (Menorca)</t>
  </si>
  <si>
    <t>Es Caló de la Reina (Mallorca)</t>
  </si>
  <si>
    <t>Puig de Ros (hotel Delta)</t>
  </si>
  <si>
    <t>Cala Nova</t>
  </si>
  <si>
    <t>Illa del Sec</t>
  </si>
  <si>
    <t>Portals Vells</t>
  </si>
  <si>
    <t>Caló d'es Monjo</t>
  </si>
  <si>
    <t>Cala Marmacén</t>
  </si>
  <si>
    <t>La Victoria</t>
  </si>
  <si>
    <t>Colonia Sant Pere (Mallorca)</t>
  </si>
  <si>
    <t>Es Caló (Mallorca)</t>
  </si>
  <si>
    <t>Cala Matzoc (Mallorca)</t>
  </si>
  <si>
    <t>Cala Lliteras (Mallorca)</t>
  </si>
  <si>
    <t>Porto Cristo (Mallorca)</t>
  </si>
  <si>
    <t>S'Estanyol (Mallorca)</t>
  </si>
  <si>
    <t>Sa Paret (Cabrera)</t>
  </si>
  <si>
    <t>Sta Maria (Cabrera)</t>
  </si>
  <si>
    <t>REC</t>
  </si>
  <si>
    <t>Es Castell (Cabrera)</t>
  </si>
  <si>
    <t>Islote Malvins Norte (Ibiza)</t>
  </si>
  <si>
    <t>Cap Nono (Ibiza)</t>
  </si>
  <si>
    <t>Cala Salada</t>
  </si>
  <si>
    <t>Punta Galera</t>
  </si>
  <si>
    <t>Isla Conejera (Ibiza)</t>
  </si>
  <si>
    <t>Cap Negret</t>
  </si>
  <si>
    <t>Illa Santa Eulalia (Ibiza)</t>
  </si>
  <si>
    <t>Bahía San Antonio (Ibiza)</t>
  </si>
  <si>
    <t>Islote S'Esparto (iIbiza)</t>
  </si>
  <si>
    <t xml:space="preserve">Cap Blanc </t>
  </si>
  <si>
    <t>Caló des Oli (Formentera)</t>
  </si>
  <si>
    <t>Cala Torreta (Formentera)</t>
  </si>
  <si>
    <t>Es Pujols (Formentera)</t>
  </si>
  <si>
    <t>Ses Illetes (Formentera)</t>
  </si>
  <si>
    <t>Punta Gavina (Formentera)</t>
  </si>
  <si>
    <t>Illot des Cargolers (Formentera)</t>
  </si>
  <si>
    <t>Calvi</t>
  </si>
  <si>
    <t>Sylvie Gobert comm. pers.</t>
  </si>
  <si>
    <t>El Campello (Alicante)</t>
  </si>
  <si>
    <t>Fernández-Torquemada, Y. comm. pers</t>
  </si>
  <si>
    <t>Cabo de Santa Pola (Alicante)</t>
  </si>
  <si>
    <t>Middle Adriatic</t>
  </si>
  <si>
    <t>Biševo</t>
  </si>
  <si>
    <t>Jelena Kurtović Mrčelić</t>
  </si>
  <si>
    <t>Gulf of Castellammare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</si>
  <si>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</si>
  <si>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</si>
  <si>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</si>
  <si>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</si>
  <si>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</si>
  <si>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</si>
  <si>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</si>
  <si>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</si>
  <si>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</si>
  <si>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</si>
  <si>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</si>
  <si>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</si>
  <si>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2003-13</t>
  </si>
  <si>
    <t>2003-14</t>
  </si>
  <si>
    <t>2003-15</t>
  </si>
  <si>
    <t>2003-16</t>
  </si>
  <si>
    <t>2003-17</t>
  </si>
  <si>
    <t>2003-18</t>
  </si>
  <si>
    <t>2003-19</t>
  </si>
  <si>
    <t>2003-20</t>
  </si>
  <si>
    <t>2003-21</t>
  </si>
  <si>
    <t>2003-22</t>
  </si>
  <si>
    <t>2003-23</t>
  </si>
  <si>
    <t>2003-24</t>
  </si>
  <si>
    <t>2003-25</t>
  </si>
  <si>
    <t>2003-26</t>
  </si>
  <si>
    <t>2003-27</t>
  </si>
  <si>
    <t>2003-28</t>
  </si>
  <si>
    <t>2003-29</t>
  </si>
  <si>
    <t>2003-30</t>
  </si>
  <si>
    <t>2003-31</t>
  </si>
  <si>
    <t>2003-32</t>
  </si>
  <si>
    <t>2003-33</t>
  </si>
  <si>
    <t>2003-34</t>
  </si>
  <si>
    <t>2003-35</t>
  </si>
  <si>
    <t>2003-36</t>
  </si>
  <si>
    <t>2003-37</t>
  </si>
  <si>
    <t>2003-38</t>
  </si>
  <si>
    <t>2003-39</t>
  </si>
  <si>
    <t>2003-40</t>
  </si>
  <si>
    <t>2003-41</t>
  </si>
  <si>
    <t>2003-42</t>
  </si>
  <si>
    <t>2003-43</t>
  </si>
  <si>
    <t>2003-44</t>
  </si>
  <si>
    <t>2003-45</t>
  </si>
  <si>
    <t>2003-46</t>
  </si>
  <si>
    <t>2003-47</t>
  </si>
  <si>
    <t>2003-48</t>
  </si>
  <si>
    <t>2003-49</t>
  </si>
  <si>
    <t>2003-50</t>
  </si>
  <si>
    <t>2003-51</t>
  </si>
  <si>
    <t>2003-52</t>
  </si>
  <si>
    <t>2003-53</t>
  </si>
  <si>
    <t>2003-54</t>
  </si>
  <si>
    <t>2003-55</t>
  </si>
  <si>
    <t>2003-56</t>
  </si>
  <si>
    <t>2003-57</t>
  </si>
  <si>
    <t>2003-58</t>
  </si>
  <si>
    <t>2003-59</t>
  </si>
  <si>
    <t>2003-60</t>
  </si>
  <si>
    <t>2003-61</t>
  </si>
  <si>
    <t>2003-62</t>
  </si>
  <si>
    <t>2003-63</t>
  </si>
  <si>
    <t>2003-64</t>
  </si>
  <si>
    <t>2003-65</t>
  </si>
  <si>
    <t>2003-66</t>
  </si>
  <si>
    <t>2003-67</t>
  </si>
  <si>
    <t>2003-68</t>
  </si>
  <si>
    <t>2003-69</t>
  </si>
  <si>
    <t>2003-70</t>
  </si>
  <si>
    <t>2003-71</t>
  </si>
  <si>
    <t>2003-72</t>
  </si>
  <si>
    <t>Plemmirio MPA</t>
  </si>
  <si>
    <t>Capo Milazzo</t>
  </si>
  <si>
    <t>Alice Oprandi (DISTAV), Linda Pasolli</t>
  </si>
  <si>
    <t>Marine Protected Area</t>
  </si>
  <si>
    <t>Flowering intensity</t>
  </si>
  <si>
    <t>nb NA</t>
  </si>
  <si>
    <t>Tyrrhenian Sea</t>
  </si>
  <si>
    <t>20 cm x 20 cm quadrats</t>
  </si>
  <si>
    <t>25 cm x 25 cm quadrats</t>
  </si>
  <si>
    <t>30 cm x 25 cm quadrats</t>
  </si>
  <si>
    <t>40 cm x 40 cm quadrats (lepidochronology)</t>
  </si>
  <si>
    <t>40 cm x 40 cm quadrats</t>
  </si>
  <si>
    <t>Stranded fruits observation</t>
  </si>
  <si>
    <t>Stranded inflorescences observation</t>
  </si>
  <si>
    <t>Gocek Buyuk Aga Bay</t>
  </si>
  <si>
    <t>Fethiye - Göcek SEPA</t>
  </si>
  <si>
    <t>Gocek Kucuk Aga Bay</t>
  </si>
  <si>
    <t>Gocek Marti Koyu</t>
  </si>
  <si>
    <t>319.4</t>
  </si>
  <si>
    <t>Gocek Marti Koyu 2</t>
  </si>
  <si>
    <t>347.2</t>
  </si>
  <si>
    <t>Gocek Hamam Bay Entrance</t>
  </si>
  <si>
    <t>Gocek Dar Bogaz</t>
  </si>
  <si>
    <t>Gocek Domuz Island South-West</t>
  </si>
  <si>
    <t>Gocek Domuz Island North-West</t>
  </si>
  <si>
    <t>Gocek Domuz Island East</t>
  </si>
  <si>
    <t>Gocek Tersane Island North West</t>
  </si>
  <si>
    <t>Gocek Tersane Island North</t>
  </si>
  <si>
    <t>Gocek Haci Halil Island East</t>
  </si>
  <si>
    <t>467.5</t>
  </si>
  <si>
    <t>Yassica Islands North</t>
  </si>
  <si>
    <t>316.7</t>
  </si>
  <si>
    <t>Gocek Island South</t>
  </si>
  <si>
    <t>347.5</t>
  </si>
  <si>
    <t>Gocek Island North</t>
  </si>
  <si>
    <t>222.5</t>
  </si>
  <si>
    <t>Gocek South East</t>
  </si>
  <si>
    <t>237.5</t>
  </si>
  <si>
    <t>Gocek Katrancik Island</t>
  </si>
  <si>
    <t>Gocek Tavsan Island</t>
  </si>
  <si>
    <t>452.5</t>
  </si>
  <si>
    <t>Fethiye Kizil Island</t>
  </si>
  <si>
    <t>397.5</t>
  </si>
  <si>
    <t>Fethiye Kuleli Beach</t>
  </si>
  <si>
    <t>372.5</t>
  </si>
  <si>
    <t>Fethiye Kucuk Samanlik</t>
  </si>
  <si>
    <t>197.5</t>
  </si>
  <si>
    <t>Fethiye Boncuklu Bay</t>
  </si>
  <si>
    <t>Fethiye Hillside beach</t>
  </si>
  <si>
    <t>302.5</t>
  </si>
  <si>
    <t>Southestern Aegean Sea</t>
  </si>
  <si>
    <t>&lt;7.5</t>
  </si>
  <si>
    <t>depth categories</t>
  </si>
  <si>
    <t>&gt;12.5</t>
  </si>
  <si>
    <t>7.5-12.5</t>
  </si>
  <si>
    <t>Extra infos</t>
  </si>
  <si>
    <t>Nature Marine Park of the Gulf of Lion</t>
  </si>
  <si>
    <t>Nature Marine Reserve of Cerbère-Banyuls</t>
  </si>
  <si>
    <t>DISTAV University of Genova</t>
  </si>
  <si>
    <t>UNISS University of Sassari</t>
  </si>
  <si>
    <t>UNIROMA University of Roma</t>
  </si>
  <si>
    <t>flowering january 2024</t>
  </si>
  <si>
    <t>Semi-quantitative</t>
  </si>
  <si>
    <t>El Calón, Almería</t>
  </si>
  <si>
    <t>Cala Chílchez, Granada</t>
  </si>
  <si>
    <t>Giraud cl 2022</t>
  </si>
  <si>
    <t>FI level</t>
  </si>
  <si>
    <t>Sampling method</t>
  </si>
  <si>
    <t>To consider</t>
  </si>
  <si>
    <t>Meadow structure</t>
  </si>
  <si>
    <t>Giraud Classification</t>
  </si>
  <si>
    <t>Flowering 2022</t>
  </si>
  <si>
    <t>MHW-icum</t>
  </si>
  <si>
    <t>MHW-dur</t>
  </si>
  <si>
    <t>SST-Y</t>
  </si>
  <si>
    <t>SST-JJA</t>
  </si>
  <si>
    <t>SST-max</t>
  </si>
  <si>
    <t>SSTA-Y</t>
  </si>
  <si>
    <t>SSTA-JJA</t>
  </si>
  <si>
    <t>SSTA-max</t>
  </si>
  <si>
    <t>Legend</t>
  </si>
  <si>
    <t>Unit</t>
  </si>
  <si>
    <t>Continuous</t>
  </si>
  <si>
    <t>Fragmented (Natural)</t>
  </si>
  <si>
    <t>Fragmented (Degraded)</t>
  </si>
  <si>
    <t>m</t>
  </si>
  <si>
    <t>Inflorescences</t>
  </si>
  <si>
    <t>number of inflorescences per m²</t>
  </si>
  <si>
    <t>nb/m²</t>
  </si>
  <si>
    <t>number of shoot per m²</t>
  </si>
  <si>
    <t>proportion</t>
  </si>
  <si>
    <t>Giraud's classification</t>
  </si>
  <si>
    <t>See Giraud (1977)</t>
  </si>
  <si>
    <t>See Table 1</t>
  </si>
  <si>
    <t>Type of data</t>
  </si>
  <si>
    <t>Marine Protected Area without strong regulation measures</t>
  </si>
  <si>
    <t>Intermediate reserve (Multi-Use Management)</t>
  </si>
  <si>
    <t>No-Take Zone (highly protected zone)</t>
  </si>
  <si>
    <t>cumul pressure</t>
  </si>
  <si>
    <t>°C</t>
  </si>
  <si>
    <t>°Cday</t>
  </si>
  <si>
    <t>day</t>
  </si>
  <si>
    <t>Type of data (data_2003)</t>
  </si>
  <si>
    <t>Direct observation</t>
  </si>
  <si>
    <t>Mean Sea Surface Temperature (Year)</t>
  </si>
  <si>
    <t>Mean Sea Surface Temperature (June, July, August)</t>
  </si>
  <si>
    <t>Maximum SST</t>
  </si>
  <si>
    <t>Mean SST Anomaly (Year)</t>
  </si>
  <si>
    <t>Mean SST Anomaly (June, July, August)</t>
  </si>
  <si>
    <t>Max SST Anomaly</t>
  </si>
  <si>
    <t>MHW cumulative intensity</t>
  </si>
  <si>
    <t>MHW duration</t>
  </si>
  <si>
    <t>Reconstructive observation with lepidochroology</t>
  </si>
  <si>
    <t>Column</t>
  </si>
  <si>
    <t>2001-01</t>
  </si>
  <si>
    <t>2001-02</t>
  </si>
  <si>
    <t>Banyalbufar 2 (Mallorca)</t>
  </si>
  <si>
    <t>2000-01</t>
  </si>
  <si>
    <t>1999-01</t>
  </si>
  <si>
    <t>1998-01</t>
  </si>
  <si>
    <t>1999-02</t>
  </si>
  <si>
    <t>1998-02</t>
  </si>
  <si>
    <t>Banyalbufar1(Mallorca)</t>
  </si>
  <si>
    <t>Sa Talaia 2 (Ibiza)</t>
  </si>
  <si>
    <t>1998-03</t>
  </si>
  <si>
    <t>1998-04</t>
  </si>
  <si>
    <t>1999-03</t>
  </si>
  <si>
    <t>1999-04</t>
  </si>
  <si>
    <t>S'Espalmador (Formentera)</t>
  </si>
  <si>
    <t>Illa des Porcs (Formentera)</t>
  </si>
  <si>
    <t>1998-05</t>
  </si>
  <si>
    <t>1998-06</t>
  </si>
  <si>
    <t>1998-07</t>
  </si>
  <si>
    <t>Rosignano Solvay</t>
  </si>
  <si>
    <t xml:space="preserve">Cecina       </t>
  </si>
  <si>
    <t>1997-01</t>
  </si>
  <si>
    <t>1997-02</t>
  </si>
  <si>
    <t>1997-03</t>
  </si>
  <si>
    <t>1996-01</t>
  </si>
  <si>
    <t>1995-01</t>
  </si>
  <si>
    <t>1995-02</t>
  </si>
  <si>
    <t>M. Argentario</t>
  </si>
  <si>
    <t>Talamone</t>
  </si>
  <si>
    <t>Follonica</t>
  </si>
  <si>
    <t>Capraia</t>
  </si>
  <si>
    <t>Gorgona (Cala Maestra)</t>
  </si>
  <si>
    <t>Livorno (Boccale)</t>
  </si>
  <si>
    <t>Noli</t>
  </si>
  <si>
    <t>Plage de Lido (Villefranche)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</si>
  <si>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</si>
  <si>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</si>
  <si>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</si>
  <si>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</si>
  <si>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</si>
  <si>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</si>
  <si>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</si>
  <si>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</si>
  <si>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</si>
  <si>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</si>
  <si>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</si>
  <si>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</si>
  <si>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1994-13</t>
  </si>
  <si>
    <t>1994-14</t>
  </si>
  <si>
    <t>Piombino</t>
  </si>
  <si>
    <t>Monterosso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</si>
  <si>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</si>
  <si>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</si>
  <si>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</si>
  <si>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</si>
  <si>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</si>
  <si>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</si>
  <si>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</si>
  <si>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</si>
  <si>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Gorgona (Cala Scalo)</t>
  </si>
  <si>
    <t>1992-01</t>
  </si>
  <si>
    <t>1992-02</t>
  </si>
  <si>
    <t>1992-03</t>
  </si>
  <si>
    <t>1992-04</t>
  </si>
  <si>
    <t>1992-05</t>
  </si>
  <si>
    <t>1992-06</t>
  </si>
  <si>
    <t>1992-07</t>
  </si>
  <si>
    <t>Port Lligat</t>
  </si>
  <si>
    <t>1991-01</t>
  </si>
  <si>
    <t>1991-02</t>
  </si>
  <si>
    <t>1991-03</t>
  </si>
  <si>
    <t>1991-04</t>
  </si>
  <si>
    <t>Jonquet</t>
  </si>
  <si>
    <t>Aguadulce</t>
  </si>
  <si>
    <t>1990-01</t>
  </si>
  <si>
    <t>1990-02</t>
  </si>
  <si>
    <t>1990-03</t>
  </si>
  <si>
    <t>1990-04</t>
  </si>
  <si>
    <t>1990-05</t>
  </si>
  <si>
    <t>1989-01</t>
  </si>
  <si>
    <t>Águilas Bay</t>
  </si>
  <si>
    <t>1988-01</t>
  </si>
  <si>
    <t>1988-02</t>
  </si>
  <si>
    <t>1988-03</t>
  </si>
  <si>
    <t>Ischia (Lacco Ameno)</t>
  </si>
  <si>
    <t>1987-01</t>
  </si>
  <si>
    <t>1987-02</t>
  </si>
  <si>
    <t>1987-03</t>
  </si>
  <si>
    <t>1987-04</t>
  </si>
  <si>
    <t>1987-05</t>
  </si>
  <si>
    <t>San Nicola (Sicilia)</t>
  </si>
  <si>
    <t>Ischia (San Pancrazio)</t>
  </si>
  <si>
    <t>Ischia (La Nave)</t>
  </si>
  <si>
    <t>Tabarca island</t>
  </si>
  <si>
    <t>1986-01</t>
  </si>
  <si>
    <t>1986-02</t>
  </si>
  <si>
    <t>1986-03</t>
  </si>
  <si>
    <t>1986-04</t>
  </si>
  <si>
    <t>1986-05</t>
  </si>
  <si>
    <t>1986-06</t>
  </si>
  <si>
    <t>1986-07</t>
  </si>
  <si>
    <t>Metopi (Saronikos Gulf)</t>
  </si>
  <si>
    <t>Methana (Saronikos Gulf)</t>
  </si>
  <si>
    <t>Port-Cros (Baie-fort du Moulin)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</si>
  <si>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</si>
  <si>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</si>
  <si>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</si>
  <si>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</si>
  <si>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</si>
  <si>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</si>
  <si>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</si>
  <si>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</si>
  <si>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1984-01</t>
  </si>
  <si>
    <t>Urla Iskele</t>
  </si>
  <si>
    <t>Anse de Galeria (Corsica)</t>
  </si>
  <si>
    <t>Rada di Porto Conte (Sardegna)</t>
  </si>
  <si>
    <t xml:space="preserve">P. C. (canal îles Bagaud-îles Bagaud-Est </t>
  </si>
  <si>
    <t>Banyuls-sur-Mer (Centre Heliomarin)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</si>
  <si>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</si>
  <si>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</si>
  <si>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</si>
  <si>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</si>
  <si>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</si>
  <si>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</si>
  <si>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</si>
  <si>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</si>
  <si>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</si>
  <si>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</si>
  <si>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</si>
  <si>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Kerkennah islands (N.C)</t>
  </si>
  <si>
    <t>1982-01</t>
  </si>
  <si>
    <t>1982-02</t>
  </si>
  <si>
    <t>1982-03</t>
  </si>
  <si>
    <t>1982-04</t>
  </si>
  <si>
    <t>1982-05</t>
  </si>
  <si>
    <t>1982-06</t>
  </si>
  <si>
    <t>1982-07</t>
  </si>
  <si>
    <t>2009-01</t>
  </si>
  <si>
    <t>Kithnos</t>
  </si>
  <si>
    <t>Garcia-Escudero et al. 2024</t>
  </si>
  <si>
    <t>2009-02</t>
  </si>
  <si>
    <t>Milos (1,2)</t>
  </si>
  <si>
    <t>2009-03</t>
  </si>
  <si>
    <t>Ios</t>
  </si>
  <si>
    <t>2010-01</t>
  </si>
  <si>
    <t>Ag. Marina</t>
  </si>
  <si>
    <t>2010-02</t>
  </si>
  <si>
    <t>Anavissos</t>
  </si>
  <si>
    <t>2010-03</t>
  </si>
  <si>
    <t>Sounio (1,2)</t>
  </si>
  <si>
    <t>2010-04</t>
  </si>
  <si>
    <t>2010-05</t>
  </si>
  <si>
    <t>Serifos</t>
  </si>
  <si>
    <t>2010-06</t>
  </si>
  <si>
    <t>Koufonisi</t>
  </si>
  <si>
    <t>2010-07</t>
  </si>
  <si>
    <t>Keros</t>
  </si>
  <si>
    <t>2010-08</t>
  </si>
  <si>
    <t>Amorgos</t>
  </si>
  <si>
    <t>2010-09</t>
  </si>
  <si>
    <t>Apolakia</t>
  </si>
  <si>
    <t>2010-10</t>
  </si>
  <si>
    <t>Pefkoi (1,2)</t>
  </si>
  <si>
    <t>2010-11</t>
  </si>
  <si>
    <t>Gournes (1,2,3,4)</t>
  </si>
  <si>
    <t>2011-01</t>
  </si>
  <si>
    <t>Metopi</t>
  </si>
  <si>
    <t>2011-02</t>
  </si>
  <si>
    <t>2011-03</t>
  </si>
  <si>
    <t>2011-04</t>
  </si>
  <si>
    <t>2011-05</t>
  </si>
  <si>
    <t>2012-01</t>
  </si>
  <si>
    <t>2012-02</t>
  </si>
  <si>
    <t>2012-03</t>
  </si>
  <si>
    <t>2012-04</t>
  </si>
  <si>
    <t>2013-01</t>
  </si>
  <si>
    <t>2013-02</t>
  </si>
  <si>
    <t>2013-03</t>
  </si>
  <si>
    <t>2014-01</t>
  </si>
  <si>
    <t>Afyto</t>
  </si>
  <si>
    <t>2014-02</t>
  </si>
  <si>
    <t>2014-03</t>
  </si>
  <si>
    <t>Nisyros</t>
  </si>
  <si>
    <t>2016-01</t>
  </si>
  <si>
    <t>2017-01</t>
  </si>
  <si>
    <t>Trikeri</t>
  </si>
  <si>
    <t>2017-02</t>
  </si>
  <si>
    <t>Nopiglia</t>
  </si>
  <si>
    <t>2018-01</t>
  </si>
  <si>
    <t>Elliniko</t>
  </si>
  <si>
    <t>2018-02</t>
  </si>
  <si>
    <t>2018-03</t>
  </si>
  <si>
    <t>Tavronitis</t>
  </si>
  <si>
    <t>2018-04</t>
  </si>
  <si>
    <t>2020-01</t>
  </si>
  <si>
    <t>2020-02</t>
  </si>
  <si>
    <t>2021-01</t>
  </si>
  <si>
    <t>2021-02</t>
  </si>
  <si>
    <t>2021-03</t>
  </si>
  <si>
    <t>2021-04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</si>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</sst>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00000000"/>
    <numFmt numFmtId="165" formatCode="0.000"/>
    <numFmt numFmtId="166" formatCode="0.000000"/>
    <numFmt numFmtId="167" formatCode="0.0000"/>
    <numFmt numFmtId="168" formatCode="0.0"/>
  </numFmts>
  <fonts count="10">
    <font>
      <sz val="11"/>
      <color theme="1"/>
      <name val="Calibri"/>
      <scheme val="minor"/>
    </font>
    <font>
      <sz val="10"/>
      <name val="Arial"/>
      <family val="2"/>
    </font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1" fontId="4" fillId="0" borderId="0" xfId="0" applyNumberFormat="1" applyFont="1"/>
    <xf numFmtId="1" fontId="5" fillId="0" borderId="0" xfId="0" applyNumberFormat="1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1" fontId="7" fillId="0" borderId="0" xfId="2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/>
    </xf>
    <xf numFmtId="166" fontId="4" fillId="0" borderId="0" xfId="0" applyNumberFormat="1" applyFont="1"/>
    <xf numFmtId="166" fontId="7" fillId="0" borderId="0" xfId="3" applyNumberFormat="1" applyFont="1" applyBorder="1" applyAlignment="1">
      <alignment horizontal="right" vertical="center"/>
    </xf>
    <xf numFmtId="166" fontId="4" fillId="0" borderId="0" xfId="3" applyNumberFormat="1" applyFont="1" applyBorder="1" applyAlignment="1">
      <alignment horizontal="right"/>
    </xf>
    <xf numFmtId="166" fontId="4" fillId="0" borderId="0" xfId="0" applyNumberFormat="1" applyFont="1" applyAlignment="1">
      <alignment horizontal="center"/>
    </xf>
    <xf numFmtId="164" fontId="5" fillId="0" borderId="0" xfId="0" applyNumberFormat="1" applyFont="1"/>
    <xf numFmtId="166" fontId="5" fillId="0" borderId="0" xfId="0" applyNumberFormat="1" applyFont="1"/>
    <xf numFmtId="1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5" fillId="0" borderId="0" xfId="0" applyFont="1"/>
    <xf numFmtId="14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right"/>
    </xf>
    <xf numFmtId="165" fontId="4" fillId="0" borderId="0" xfId="4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 wrapText="1"/>
    </xf>
    <xf numFmtId="14" fontId="7" fillId="0" borderId="0" xfId="0" applyNumberFormat="1" applyFont="1" applyAlignment="1">
      <alignment horizontal="center" vertical="top"/>
    </xf>
    <xf numFmtId="165" fontId="4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164" fontId="4" fillId="0" borderId="0" xfId="0" applyNumberFormat="1" applyFont="1"/>
    <xf numFmtId="166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vertical="top"/>
    </xf>
    <xf numFmtId="1" fontId="7" fillId="0" borderId="0" xfId="0" applyNumberFormat="1" applyFont="1" applyAlignment="1">
      <alignment horizontal="left" vertical="top" wrapText="1"/>
    </xf>
    <xf numFmtId="1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right" vertical="top" wrapText="1"/>
    </xf>
    <xf numFmtId="1" fontId="7" fillId="0" borderId="0" xfId="0" applyNumberFormat="1" applyFont="1" applyAlignment="1">
      <alignment horizontal="right" vertical="top"/>
    </xf>
    <xf numFmtId="165" fontId="7" fillId="0" borderId="0" xfId="4" applyNumberFormat="1" applyFont="1" applyAlignment="1">
      <alignment horizontal="right" vertical="top"/>
    </xf>
    <xf numFmtId="1" fontId="7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7" fontId="0" fillId="0" borderId="0" xfId="0" applyNumberFormat="1"/>
    <xf numFmtId="167" fontId="5" fillId="0" borderId="0" xfId="0" applyNumberFormat="1" applyFont="1"/>
    <xf numFmtId="167" fontId="4" fillId="0" borderId="0" xfId="0" applyNumberFormat="1" applyFont="1"/>
    <xf numFmtId="0" fontId="5" fillId="0" borderId="1" xfId="0" applyFont="1" applyBorder="1"/>
    <xf numFmtId="0" fontId="4" fillId="0" borderId="1" xfId="0" applyFont="1" applyBorder="1"/>
    <xf numFmtId="0" fontId="4" fillId="0" borderId="2" xfId="0" applyFont="1" applyBorder="1"/>
    <xf numFmtId="168" fontId="0" fillId="0" borderId="0" xfId="0" applyNumberForma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4" fillId="0" borderId="0" xfId="0" applyNumberFormat="1" applyFont="1"/>
    <xf numFmtId="165" fontId="4" fillId="0" borderId="0" xfId="0" applyNumberFormat="1" applyFont="1" applyAlignment="1">
      <alignment horizontal="center"/>
    </xf>
    <xf numFmtId="1" fontId="0" fillId="0" borderId="0" xfId="0" applyNumberFormat="1"/>
  </cellXfs>
  <cellStyles count="5">
    <cellStyle name="Milliers" xfId="3" builtinId="3"/>
    <cellStyle name="Normal" xfId="0" builtinId="0"/>
    <cellStyle name="Normal_citas floracion 2003.xls" xfId="1" xr:uid="{00000000-0005-0000-0000-00001F000000}"/>
    <cellStyle name="Normal_join reconstructive data" xfId="2" xr:uid="{00000000-0005-0000-0000-000020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ena Diaz Almela" id="{5C11CFDE-8405-F13A-098F-EB7F7678A159}"/>
  <person displayName="Elena" id="{4736C3DC-60BE-5C56-184A-3129010C70CD}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3" personId="{5C11CFDE-8405-F13A-098F-EB7F7678A159}" id="{00E400E0-0052-4838-B067-00BC00290071}" done="0">
    <text xml:space="preserve">Inf. Stalks in June 04
Olga Invers, pers comm in Diaz-Almela et al, submitted
</text>
  </threadedComment>
  <threadedComment ref="S26" personId="{5C11CFDE-8405-F13A-098F-EB7F7678A159}" id="{00DE005F-00FD-4427-BB2A-006E00C500DA}" done="0">
    <text xml:space="preserve">J. Moreno, pers comm in Diaz-Almela et al, submitted
</text>
  </threadedComment>
  <threadedComment ref="S27" personId="{5C11CFDE-8405-F13A-098F-EB7F7678A159}" id="{005D00DB-003E-4981-9CDF-008D006E00ED}" done="0">
    <text xml:space="preserve">Oct 03 inflorescences. Marta sales.
Monitoring Network of Posidonia meadows in the Balearic Islands
</text>
  </threadedComment>
  <threadedComment ref="S28" personId="{5C11CFDE-8405-F13A-098F-EB7F7678A159}" id="{00920000-00CE-4221-80B8-00A400840003}" done="0">
    <text xml:space="preserve">June 04 infl. stalks
Elvira Alvarez
Red de vigilancia de las praderas de Posidonia oceanica en las islas Baleares
</text>
  </threadedComment>
  <threadedComment ref="S29" personId="{5C11CFDE-8405-F13A-098F-EB7F7678A159}" id="{00E90014-0097-4D0F-B139-00B600BD00F7}" done="0">
    <text xml:space="preserve">Aug 04 infl stalks and seedlings. 
Elvira Alvarez.
Red de vigilancia de las praderas de Posidonia oceanica en las islas Baleares
</text>
  </threadedComment>
  <threadedComment ref="S30" personId="{5C11CFDE-8405-F13A-098F-EB7F7678A159}" id="{006C0061-00D3-4B7F-8C53-00740082005C}" done="0">
    <text xml:space="preserve">Sept 04 infl stalks and seedlings
Elvira Alvarez
Red de vigilancia de las praderas de Posidonia oceanica en las islas Baleares
</text>
  </threadedComment>
  <threadedComment ref="S4" personId="{5C11CFDE-8405-F13A-098F-EB7F7678A159}" id="{002F0020-00FC-4D2C-91C7-002100EE0042}" done="0">
    <text xml:space="preserve">infrutescences in situ, 
Maria Salomidi, pers. comm.
</text>
  </threadedComment>
  <threadedComment ref="S31" personId="{5C11CFDE-8405-F13A-098F-EB7F7678A159}" id="{008A0033-0038-4B92-8722-003800C40080}" done="0">
    <text xml:space="preserve">Oct 03, inflorescences. Marta sales.
Monitoring Network of Posidonia meadows in the Balearic Islands
</text>
  </threadedComment>
  <threadedComment ref="S32" personId="{5C11CFDE-8405-F13A-098F-EB7F7678A159}" id="{00DD00EE-00CD-4F81-9A8C-00B900EA00F5}" done="0">
    <text xml:space="preserve">Oct 03 inflorescences. Marta sales.
Monitoring Network of Posidonia meadows in the Balearic Islands
</text>
  </threadedComment>
  <threadedComment ref="S33" personId="{5C11CFDE-8405-F13A-098F-EB7F7678A159}" id="{0078003C-00C2-4836-96EA-006000620050}" done="0">
    <text xml:space="preserve">Oct 03, infl.
Elvira Alvarez
Red de vigilancia de las praderas de Posidonia oceanica en las islas Baleares
</text>
  </threadedComment>
  <threadedComment ref="S34" personId="{5C11CFDE-8405-F13A-098F-EB7F7678A159}" id="{00DA000C-005B-4559-BC77-003B005D00B0}" done="0">
    <text xml:space="preserve">Sept 04, inf. stalks
E. Alvarez
Red de vigilancia de las praderas de Posidonia oceanica en las islas Baleares
</text>
  </threadedComment>
  <threadedComment ref="S35" personId="{5C11CFDE-8405-F13A-098F-EB7F7678A159}" id="{0072003B-00AF-477D-9BBF-007B0044001F}" done="0">
    <text xml:space="preserve">Dec 03
</text>
  </threadedComment>
  <threadedComment ref="S37" personId="{5C11CFDE-8405-F13A-098F-EB7F7678A159}" id="{001200F7-0066-4DC2-8AE5-007700F50099}" done="0">
    <text xml:space="preserve">July 04 inf. Stalks and seedlings.
Elvira Alvarez
Red Balear de vigilancia de las praderas de Posidonia
</text>
  </threadedComment>
  <threadedComment ref="S40" personId="{5C11CFDE-8405-F13A-098F-EB7F7678A159}" id="{00CA0076-001E-4119-83F7-00E2005700C8}" done="0">
    <text xml:space="preserve">Sept 03. Inflorescences
Elvira Alvarez
Red de vigilancia de las praderas de Posidonia oceanica en las islas Baleares
</text>
  </threadedComment>
  <threadedComment ref="S41" personId="{5C11CFDE-8405-F13A-098F-EB7F7678A159}" id="{002B00AE-00B3-490C-860F-00A700B1007B}" done="0">
    <text xml:space="preserve">Oct 03, inflorescences
Elvira Alvarez
Red de vigilancia de las praderas de Posidonia oceanica en las islas Baleares
</text>
  </threadedComment>
  <threadedComment ref="S42" personId="{5C11CFDE-8405-F13A-098F-EB7F7678A159}" id="{007200E7-0018-47D9-930A-00DD002A00F8}" done="0">
    <text xml:space="preserve">Oct 03, inflorescences
Elvira Alvarez
Red de vigilancia de las praderas de Posidonia oceanica en las islas Baleares
</text>
  </threadedComment>
  <threadedComment ref="S43" personId="{5C11CFDE-8405-F13A-098F-EB7F7678A159}" id="{008D00E2-0083-47C5-87A0-008C005F000D}" done="0">
    <text xml:space="preserve">Sept 04 
Red de vigilancia de las praderas de Posidonia oceanica en las islas Baleares
</text>
  </threadedComment>
  <threadedComment ref="S44" personId="{5C11CFDE-8405-F13A-098F-EB7F7678A159}" id="{005D00BE-0002-4CE2-8E83-008C00C400DA}" done="0">
    <text xml:space="preserve">Oct 03, inflorescences
E. Alvarez
Red de vigilancia de las praderas de Posidonia oceanica en las islas Baleares
</text>
  </threadedComment>
  <threadedComment ref="S45" personId="{5C11CFDE-8405-F13A-098F-EB7F7678A159}" id="{001000EC-00E0-4E18-AFF1-0032006500B4}" done="0">
    <text xml:space="preserve">Oct 03, inflorescences
E. Alvarez
Red de vigilancia de las praderas de Posidonia oceanica en las islas Baleares
</text>
  </threadedComment>
  <threadedComment ref="S46" personId="{5C11CFDE-8405-F13A-098F-EB7F7678A159}" id="{00EF0055-006D-40E1-B92D-008500C9000A}" done="0">
    <text xml:space="preserve">Oct 03, inflorescences
E. Alvarez
Red de vigilancia de las praderas de Posidonia oceanica en las islas Baleares
</text>
  </threadedComment>
  <threadedComment ref="S47" personId="{5C11CFDE-8405-F13A-098F-EB7F7678A159}" id="{003F001E-00A1-4264-897C-00BF00E100CC}" done="0">
    <text xml:space="preserve">Oct 03, inflorescences
E. Alvarez
Red de vigilancia de las praderas de Posidonia oceanica en las islas Baleares
</text>
  </threadedComment>
  <threadedComment ref="S48" personId="{5C11CFDE-8405-F13A-098F-EB7F7678A159}" id="{006100A6-00F1-47AD-8AF8-003300AA0066}" done="0">
    <text xml:space="preserve">Oct 03, inflorescences
E. Alvarez
Red de vigilancia de las praderas de Posidonia oceanica en las islas Baleares
</text>
  </threadedComment>
  <threadedComment ref="S49" personId="{5C11CFDE-8405-F13A-098F-EB7F7678A159}" id="{00C3007F-000D-4EB8-B63D-002100D80056}" done="0">
    <text xml:space="preserve">Nov 03
</text>
  </threadedComment>
  <threadedComment ref="S50" personId="{5C11CFDE-8405-F13A-098F-EB7F7678A159}" id="{003D00A7-00FC-4771-90BE-00A6000400D6}" done="0">
    <text xml:space="preserve">Aug 03, inf stalks and seedlings.
E. Alvarez
Red de vigilancia de las praderas de Posidonia oceanica en las islas Baleares
</text>
  </threadedComment>
  <threadedComment ref="S6" personId="{4736C3DC-60BE-5C56-184A-3129010C70CD}" id="{006D0081-00ED-4207-9E29-00CE006600DD}" done="0">
    <text xml:space="preserve">R. Graille
</text>
  </threadedComment>
  <threadedComment ref="S55" personId="{5C11CFDE-8405-F13A-098F-EB7F7678A159}" id="{00FB00A5-005C-44A5-8AF5-00B600B40097}" done="0">
    <text xml:space="preserve">Oct 03, inflorescences
Dive Club Rumbo Azul,
Red de vigilancia de las praderas de Posidonia oceanica en las islas Baleares
</text>
  </threadedComment>
  <threadedComment ref="S56" personId="{5C11CFDE-8405-F13A-098F-EB7F7678A159}" id="{00AB00AF-00E8-45D4-942A-006900C70034}" done="0">
    <text xml:space="preserve">Oct 03, inflorescences
Dive Club Ibiza Best Dive,
Red de vigilancia de las praderas de Posidonia oceanica en las islas Baleares.
</text>
  </threadedComment>
  <threadedComment ref="S57" personId="{5C11CFDE-8405-F13A-098F-EB7F7678A159}" id="{002F009C-000A-4D52-8FB0-0063005600ED}" done="0">
    <text xml:space="preserve">Oct 03, inflorescences
Dive Club Ibiza Best Dive,
Red de vigilancia de las praderas de Posidonia oceanica en las islas Baleares.
</text>
  </threadedComment>
  <threadedComment ref="S58" personId="{5C11CFDE-8405-F13A-098F-EB7F7678A159}" id="{00EF00E5-00F2-4157-98BB-0071006A0070}" done="0">
    <text xml:space="preserve">Oct 03, inflorescences
Dive Club Ibiza Best Dive,
Red de vigilancia de las praderas de Posidonia oceanica en las islas Baleares.
</text>
  </threadedComment>
  <threadedComment ref="S59" personId="{5C11CFDE-8405-F13A-098F-EB7F7678A159}" id="{002B0046-00D9-41F7-BC93-0033009B00A6}" done="0">
    <text xml:space="preserve">Oct 03, inflorescences
Dive Club Ibiza Best Dive,
Red de vigilancia de las praderas de Posidonia oceanica en las islas Baleares.
</text>
  </threadedComment>
  <threadedComment ref="S60" personId="{5C11CFDE-8405-F13A-098F-EB7F7678A159}" id="{0085001F-00C7-4D98-B188-001700B000A0}" done="0">
    <text xml:space="preserve">Oct 03, inflorescences
Dive Club Ibiza Best Dive,
Red de vigilancia de las praderas de Posidonia oceanica en las islas Baleares.
</text>
  </threadedComment>
  <threadedComment ref="S61" personId="{5C11CFDE-8405-F13A-098F-EB7F7678A159}" id="{00FC009E-0080-488C-8F96-00E40082001D}" done="0">
    <text xml:space="preserve">May 04 infrutescences and stalks.
Dive Club Vellmarí,
Red de vigilancia de las praderas de Posidonia oceanica en las islas Baleares
</text>
  </threadedComment>
  <threadedComment ref="S62" personId="{5C11CFDE-8405-F13A-098F-EB7F7678A159}" id="{00A90031-0059-4A02-B011-0074001000EA}" done="0">
    <text xml:space="preserve">Oct 03, inflorescences
Dive Club Ibiza Best Dive,
Red de vigilancia de las praderas de Posidonia oceanica en las islas Baleares.
</text>
  </threadedComment>
  <threadedComment ref="S63" personId="{5C11CFDE-8405-F13A-098F-EB7F7678A159}" id="{00DD0016-003B-4F3D-BB01-00F4006400F4}" done="0">
    <text xml:space="preserve">Oct 03
Dive Club Sirena,
Red de vigilancia de las praderas de Posidonia oceanica en las islas Baleares
</text>
  </threadedComment>
  <threadedComment ref="S64" personId="{5C11CFDE-8405-F13A-098F-EB7F7678A159}" id="{00110009-0071-4FF4-930A-0052002D00EB}" done="0">
    <text xml:space="preserve">Oct 03, inflorescences
Dive Club Ibiza Best Dive,
Red de vigilancia de las praderas de Posidonia oceanica en las islas Baleares.
</text>
  </threadedComment>
  <threadedComment ref="S65" personId="{5C11CFDE-8405-F13A-098F-EB7F7678A159}" id="{0057007D-001F-436D-B7F6-008000ED00F4}" done="0">
    <text xml:space="preserve">May 04 infrutescences and stalks.
Dive Club Vellmarí,
Red de vigilancia de las praderas de Posidonia oceanica en las islas Baleares
</text>
  </threadedComment>
  <threadedComment ref="S66" personId="{5C11CFDE-8405-F13A-098F-EB7F7678A159}" id="{003E00DA-00CA-464A-8FE1-009900F1002F}" done="0">
    <text xml:space="preserve">May 04 infrutescences and stalks.
Dive Club Vellmarí,
Red de vigilancia de las praderas de Posidonia oceanica en las islas Baleares
</text>
  </threadedComment>
  <threadedComment ref="S67" personId="{5C11CFDE-8405-F13A-098F-EB7F7678A159}" id="{00F5004A-003F-470A-A71C-002900CF002F}" done="0">
    <text xml:space="preserve">May 04 infrutescences and stalks.
Dive Club Vellmarí,
Red de vigilancia de las praderas de Posidonia oceanica en las islas Baleares
</text>
  </threadedComment>
  <threadedComment ref="S68" personId="{5C11CFDE-8405-F13A-098F-EB7F7678A159}" id="{00010072-0081-4C0D-BED5-0078009C006C}" done="0">
    <text xml:space="preserve">May 04 infrutescences and stalks.
Dive Club Vellmarí,
Red de vigilancia de las praderas de Posidonia oceanica en las islas Baleares
</text>
  </threadedComment>
  <threadedComment ref="S69" personId="{5C11CFDE-8405-F13A-098F-EB7F7678A159}" id="{00410033-00FF-4112-870D-008200F3006E}" done="0">
    <text xml:space="preserve">Oct 04 inf. Stalks and seedlings
Dive Club Vellmarí,
Red de vigilancia de las praderas de Posidonia oceanica en las islas Baleares
</text>
  </threadedComment>
  <threadedComment ref="S70" personId="{5C11CFDE-8405-F13A-098F-EB7F7678A159}" id="{00C60078-004D-4C97-82FA-007200CC00F0}" done="0">
    <text xml:space="preserve">May 04 infrutescences and stalks.
Dive Club Vellmarí,
Red de vigilancia de las praderas de Posidonia oceanica en las islas Baleares
</text>
  </threadedComment>
  <threadedComment ref="S8" personId="{5C11CFDE-8405-F13A-098F-EB7F7678A159}" id="{004C001B-007C-49E0-9B52-003200A1001C}" done="0">
    <text xml:space="preserve">29/09/03, Nuria Muñoz Bonet per comm in Diaz-Almela et al, submitted
</text>
  </threadedComment>
  <threadedComment ref="S9" personId="{5C11CFDE-8405-F13A-098F-EB7F7678A159}" id="{00830027-0020-4915-A982-00AD00930018}" done="0">
    <text xml:space="preserve">30/09/03, Nuria Muñoz Bonet per comm in Diaz-Almela et al, submitted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Q464"/>
  <sheetViews>
    <sheetView topLeftCell="AB1" zoomScale="85" workbookViewId="0">
      <selection activeCell="AP464" sqref="AP104:AP464"/>
    </sheetView>
  </sheetViews>
  <sheetFormatPr baseColWidth="10" defaultRowHeight="14.4"/>
  <cols>
    <col min="1" max="1" width="17.33203125" style="35" customWidth="1"/>
    <col min="2" max="2" width="17.33203125" style="2" customWidth="1"/>
    <col min="3" max="3" width="25.21875" style="2" bestFit="1" customWidth="1"/>
    <col min="4" max="4" width="29.5546875" style="2" bestFit="1" customWidth="1"/>
    <col min="5" max="5" width="52.88671875" style="2" bestFit="1" customWidth="1"/>
    <col min="6" max="7" width="17.33203125" style="12" customWidth="1"/>
    <col min="8" max="8" width="17.33203125" style="46" customWidth="1"/>
    <col min="9" max="9" width="17.33203125" style="2" customWidth="1"/>
    <col min="10" max="10" width="17.33203125" style="24" customWidth="1"/>
    <col min="11" max="15" width="17.33203125" style="25" customWidth="1"/>
    <col min="16" max="16" width="17.33203125" style="32" customWidth="1"/>
    <col min="17" max="17" width="17.33203125" style="27" customWidth="1"/>
    <col min="18" max="18" width="22.44140625" style="25" bestFit="1" customWidth="1"/>
    <col min="19" max="19" width="14.21875" style="25" bestFit="1" customWidth="1"/>
    <col min="20" max="20" width="17.33203125" style="2" customWidth="1"/>
    <col min="21" max="21" width="23.109375" style="2" customWidth="1"/>
    <col min="22" max="22" width="14" style="2" customWidth="1"/>
    <col min="23" max="23" width="44.33203125" style="2" customWidth="1"/>
    <col min="24" max="24" width="17.33203125" style="2" customWidth="1"/>
    <col min="25" max="25" width="33.5546875" style="2" customWidth="1"/>
    <col min="26" max="32" width="17.33203125" style="2" customWidth="1"/>
    <col min="33" max="41" width="11.5546875" style="1"/>
    <col min="42" max="42" width="11.5546875" style="47"/>
    <col min="43" max="43" width="9" style="47" bestFit="1" customWidth="1"/>
    <col min="44" max="16384" width="11.5546875" style="1"/>
  </cols>
  <sheetData>
    <row r="1" spans="1:43" s="22" customFormat="1" ht="13.8">
      <c r="A1" s="16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7" t="s">
        <v>5</v>
      </c>
      <c r="G1" s="17" t="s">
        <v>6</v>
      </c>
      <c r="H1" s="4" t="s">
        <v>7</v>
      </c>
      <c r="I1" s="3" t="s">
        <v>1077</v>
      </c>
      <c r="J1" s="18" t="s">
        <v>1079</v>
      </c>
      <c r="K1" s="19" t="s">
        <v>8</v>
      </c>
      <c r="L1" s="19" t="s">
        <v>1060</v>
      </c>
      <c r="M1" s="19" t="s">
        <v>9</v>
      </c>
      <c r="N1" s="19" t="s">
        <v>10</v>
      </c>
      <c r="O1" s="19" t="s">
        <v>11</v>
      </c>
      <c r="P1" s="20" t="s">
        <v>12</v>
      </c>
      <c r="Q1" s="21" t="s">
        <v>1078</v>
      </c>
      <c r="R1" s="19" t="s">
        <v>1073</v>
      </c>
      <c r="S1" s="19" t="s">
        <v>1074</v>
      </c>
      <c r="T1" s="3" t="s">
        <v>1102</v>
      </c>
      <c r="U1" s="3" t="s">
        <v>1075</v>
      </c>
      <c r="V1" s="3" t="s">
        <v>1076</v>
      </c>
      <c r="W1" s="3" t="s">
        <v>13</v>
      </c>
      <c r="X1" s="3" t="s">
        <v>14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19</v>
      </c>
      <c r="AD1" s="3" t="s">
        <v>20</v>
      </c>
      <c r="AE1" s="3" t="s">
        <v>21</v>
      </c>
      <c r="AF1" s="3" t="s">
        <v>22</v>
      </c>
      <c r="AG1" s="22" t="s">
        <v>1063</v>
      </c>
      <c r="AH1" s="22" t="s">
        <v>1106</v>
      </c>
      <c r="AI1" s="22" t="s">
        <v>1013</v>
      </c>
      <c r="AJ1" s="48" t="s">
        <v>1082</v>
      </c>
      <c r="AK1" s="48" t="s">
        <v>1083</v>
      </c>
      <c r="AL1" s="48" t="s">
        <v>1084</v>
      </c>
      <c r="AM1" s="48" t="s">
        <v>1085</v>
      </c>
      <c r="AN1" s="48" t="s">
        <v>1086</v>
      </c>
      <c r="AO1" s="48" t="s">
        <v>1087</v>
      </c>
      <c r="AP1" s="48" t="s">
        <v>1080</v>
      </c>
      <c r="AQ1" s="48" t="s">
        <v>1081</v>
      </c>
    </row>
    <row r="2" spans="1:43" ht="13.8" hidden="1">
      <c r="A2" s="2">
        <v>1</v>
      </c>
      <c r="B2" s="2" t="s">
        <v>23</v>
      </c>
      <c r="C2" s="2" t="s">
        <v>24</v>
      </c>
      <c r="D2" s="2" t="s">
        <v>25</v>
      </c>
      <c r="E2" s="2" t="s">
        <v>26</v>
      </c>
      <c r="F2" s="15">
        <v>42.383508999999997</v>
      </c>
      <c r="G2" s="15">
        <v>8.5789200000000001</v>
      </c>
      <c r="H2" s="23">
        <v>44854</v>
      </c>
      <c r="I2" s="2" t="s">
        <v>27</v>
      </c>
      <c r="J2" s="24" t="s">
        <v>28</v>
      </c>
      <c r="K2" s="25" t="s">
        <v>30</v>
      </c>
      <c r="L2" s="25" t="s">
        <v>1062</v>
      </c>
      <c r="M2" s="25" t="s">
        <v>31</v>
      </c>
      <c r="N2" s="25" t="s">
        <v>31</v>
      </c>
      <c r="O2" s="25" t="s">
        <v>31</v>
      </c>
      <c r="P2" s="26" t="s">
        <v>31</v>
      </c>
      <c r="Q2" s="27" t="s">
        <v>31</v>
      </c>
      <c r="R2" s="25" t="s">
        <v>31</v>
      </c>
      <c r="S2" s="25" t="s">
        <v>31</v>
      </c>
      <c r="T2" s="2" t="s">
        <v>57</v>
      </c>
      <c r="U2" s="2" t="s">
        <v>767</v>
      </c>
      <c r="V2" s="2">
        <v>1</v>
      </c>
      <c r="W2" s="2" t="s">
        <v>33</v>
      </c>
      <c r="X2" s="2" t="s">
        <v>34</v>
      </c>
      <c r="Y2" s="2" t="s">
        <v>35</v>
      </c>
      <c r="Z2" s="2" t="s">
        <v>29</v>
      </c>
      <c r="AA2" s="2" t="s">
        <v>29</v>
      </c>
      <c r="AB2" s="2" t="s">
        <v>28</v>
      </c>
      <c r="AC2" s="2" t="s">
        <v>29</v>
      </c>
      <c r="AD2" s="2" t="s">
        <v>28</v>
      </c>
      <c r="AE2" s="2" t="s">
        <v>29</v>
      </c>
      <c r="AF2" s="2" t="s">
        <v>36</v>
      </c>
      <c r="AH2" s="1">
        <f t="shared" ref="AH2:AH67" si="0">COUNTIF(Z2:AE2, "yes")</f>
        <v>2</v>
      </c>
      <c r="AI2" s="1">
        <f>COUNTIF(Z2:AE2,"NA")</f>
        <v>0</v>
      </c>
      <c r="AJ2" s="49">
        <v>19.842952357069382</v>
      </c>
      <c r="AK2" s="49">
        <v>26.06303679219079</v>
      </c>
      <c r="AL2" s="49">
        <v>28.5899932574481</v>
      </c>
      <c r="AM2" s="49">
        <v>1.5066636649535792</v>
      </c>
      <c r="AN2" s="49">
        <v>2.8033477634272508</v>
      </c>
      <c r="AO2" s="49">
        <v>4.3644999024458215</v>
      </c>
      <c r="AP2" s="49">
        <v>288.71490557016983</v>
      </c>
      <c r="AQ2" s="49">
        <v>89</v>
      </c>
    </row>
    <row r="3" spans="1:43" ht="13.8" hidden="1">
      <c r="A3" s="2">
        <v>2</v>
      </c>
      <c r="B3" s="2" t="s">
        <v>23</v>
      </c>
      <c r="C3" s="2" t="s">
        <v>24</v>
      </c>
      <c r="D3" s="2" t="s">
        <v>25</v>
      </c>
      <c r="E3" s="2" t="s">
        <v>37</v>
      </c>
      <c r="F3" s="15">
        <v>42.244041000000003</v>
      </c>
      <c r="G3" s="15">
        <v>8.5771949999999997</v>
      </c>
      <c r="H3" s="23">
        <v>44855</v>
      </c>
      <c r="I3" s="2" t="s">
        <v>27</v>
      </c>
      <c r="J3" s="24" t="s">
        <v>28</v>
      </c>
      <c r="K3" s="25" t="s">
        <v>38</v>
      </c>
      <c r="L3" s="25" t="s">
        <v>1062</v>
      </c>
      <c r="M3" s="25" t="s">
        <v>31</v>
      </c>
      <c r="N3" s="25" t="s">
        <v>31</v>
      </c>
      <c r="O3" s="25" t="s">
        <v>31</v>
      </c>
      <c r="P3" s="26" t="s">
        <v>31</v>
      </c>
      <c r="Q3" s="27" t="s">
        <v>31</v>
      </c>
      <c r="R3" s="25" t="s">
        <v>31</v>
      </c>
      <c r="S3" s="25" t="s">
        <v>31</v>
      </c>
      <c r="T3" s="2" t="s">
        <v>57</v>
      </c>
      <c r="U3" s="2" t="s">
        <v>767</v>
      </c>
      <c r="V3" s="2">
        <v>1</v>
      </c>
      <c r="W3" s="2" t="s">
        <v>33</v>
      </c>
      <c r="X3" s="2" t="s">
        <v>34</v>
      </c>
      <c r="Y3" s="2" t="s">
        <v>35</v>
      </c>
      <c r="Z3" s="2" t="s">
        <v>29</v>
      </c>
      <c r="AA3" s="2" t="s">
        <v>29</v>
      </c>
      <c r="AB3" s="2" t="s">
        <v>28</v>
      </c>
      <c r="AC3" s="2" t="s">
        <v>29</v>
      </c>
      <c r="AD3" s="2" t="s">
        <v>28</v>
      </c>
      <c r="AE3" s="2" t="s">
        <v>29</v>
      </c>
      <c r="AF3" s="2" t="s">
        <v>36</v>
      </c>
      <c r="AH3" s="1">
        <f t="shared" si="0"/>
        <v>2</v>
      </c>
      <c r="AI3" s="1">
        <f t="shared" ref="AI3:AI66" si="1">COUNTIF(Z3:AE3,"NA")</f>
        <v>0</v>
      </c>
      <c r="AJ3" s="49">
        <v>19.858459206037846</v>
      </c>
      <c r="AK3" s="49">
        <v>26.076406357109349</v>
      </c>
      <c r="AL3" s="49">
        <v>28.499993259459757</v>
      </c>
      <c r="AM3" s="49">
        <v>1.4862705147244699</v>
      </c>
      <c r="AN3" s="49">
        <v>2.773437438008842</v>
      </c>
      <c r="AO3" s="49">
        <v>4.3689999023452408</v>
      </c>
      <c r="AP3" s="49">
        <v>286.74769251541102</v>
      </c>
      <c r="AQ3" s="49">
        <v>89</v>
      </c>
    </row>
    <row r="4" spans="1:43" ht="13.8" hidden="1">
      <c r="A4" s="2">
        <v>3</v>
      </c>
      <c r="B4" s="2" t="s">
        <v>23</v>
      </c>
      <c r="C4" s="2" t="s">
        <v>24</v>
      </c>
      <c r="D4" s="2" t="s">
        <v>25</v>
      </c>
      <c r="E4" s="2" t="s">
        <v>39</v>
      </c>
      <c r="F4" s="15">
        <v>42.646462999999997</v>
      </c>
      <c r="G4" s="15">
        <v>8.9334980000000002</v>
      </c>
      <c r="H4" s="23">
        <v>44979</v>
      </c>
      <c r="I4" s="2" t="s">
        <v>27</v>
      </c>
      <c r="J4" s="24" t="s">
        <v>28</v>
      </c>
      <c r="K4" s="25" t="s">
        <v>40</v>
      </c>
      <c r="L4" s="25" t="s">
        <v>1061</v>
      </c>
      <c r="M4" s="25">
        <v>12</v>
      </c>
      <c r="N4" s="25" t="s">
        <v>41</v>
      </c>
      <c r="O4" s="25" t="s">
        <v>42</v>
      </c>
      <c r="P4" s="26">
        <v>0.13</v>
      </c>
      <c r="Q4" s="27" t="s">
        <v>43</v>
      </c>
      <c r="R4" s="25" t="s">
        <v>44</v>
      </c>
      <c r="S4" s="25">
        <v>3</v>
      </c>
      <c r="T4" s="2" t="s">
        <v>45</v>
      </c>
      <c r="U4" s="2" t="s">
        <v>1015</v>
      </c>
      <c r="V4" s="2">
        <v>1</v>
      </c>
      <c r="W4" s="2" t="s">
        <v>46</v>
      </c>
      <c r="X4" s="2" t="s">
        <v>34</v>
      </c>
      <c r="Y4" s="2" t="s">
        <v>35</v>
      </c>
      <c r="Z4" s="2" t="s">
        <v>31</v>
      </c>
      <c r="AA4" s="2" t="s">
        <v>29</v>
      </c>
      <c r="AB4" s="2" t="s">
        <v>31</v>
      </c>
      <c r="AC4" s="2" t="s">
        <v>31</v>
      </c>
      <c r="AD4" s="2" t="s">
        <v>28</v>
      </c>
      <c r="AE4" s="2" t="s">
        <v>31</v>
      </c>
      <c r="AF4" s="2" t="s">
        <v>47</v>
      </c>
      <c r="AH4" s="1">
        <f t="shared" si="0"/>
        <v>1</v>
      </c>
      <c r="AI4" s="1">
        <f t="shared" si="1"/>
        <v>4</v>
      </c>
      <c r="AJ4" s="49">
        <v>19.643719484810251</v>
      </c>
      <c r="AK4" s="49">
        <v>25.878254187625352</v>
      </c>
      <c r="AL4" s="49">
        <v>28.469993260130309</v>
      </c>
      <c r="AM4" s="49">
        <v>1.5830321563972958</v>
      </c>
      <c r="AN4" s="49">
        <v>2.8366711322476323</v>
      </c>
      <c r="AO4" s="49">
        <v>4.5577498981263496</v>
      </c>
      <c r="AP4" s="49">
        <v>279.13422347737401</v>
      </c>
      <c r="AQ4" s="49">
        <v>92</v>
      </c>
    </row>
    <row r="5" spans="1:43" ht="13.8" hidden="1">
      <c r="A5" s="2">
        <v>4</v>
      </c>
      <c r="B5" s="2" t="s">
        <v>23</v>
      </c>
      <c r="C5" s="2" t="s">
        <v>24</v>
      </c>
      <c r="D5" s="2" t="s">
        <v>25</v>
      </c>
      <c r="E5" s="2" t="s">
        <v>39</v>
      </c>
      <c r="F5" s="15">
        <v>42.645924000000001</v>
      </c>
      <c r="G5" s="15">
        <v>8.9334699999999998</v>
      </c>
      <c r="H5" s="23">
        <v>44979</v>
      </c>
      <c r="I5" s="2" t="s">
        <v>27</v>
      </c>
      <c r="J5" s="24" t="s">
        <v>28</v>
      </c>
      <c r="K5" s="25" t="s">
        <v>38</v>
      </c>
      <c r="L5" s="25" t="s">
        <v>1062</v>
      </c>
      <c r="M5" s="25">
        <v>10</v>
      </c>
      <c r="N5" s="25" t="s">
        <v>48</v>
      </c>
      <c r="O5" s="25" t="s">
        <v>49</v>
      </c>
      <c r="P5" s="26">
        <v>0.09</v>
      </c>
      <c r="Q5" s="27" t="s">
        <v>43</v>
      </c>
      <c r="R5" s="25" t="s">
        <v>44</v>
      </c>
      <c r="S5" s="25">
        <v>2</v>
      </c>
      <c r="T5" s="2" t="s">
        <v>45</v>
      </c>
      <c r="U5" s="2" t="s">
        <v>1015</v>
      </c>
      <c r="V5" s="2">
        <v>1</v>
      </c>
      <c r="W5" s="2" t="s">
        <v>46</v>
      </c>
      <c r="X5" s="2" t="s">
        <v>34</v>
      </c>
      <c r="Y5" s="2" t="s">
        <v>35</v>
      </c>
      <c r="Z5" s="2" t="s">
        <v>31</v>
      </c>
      <c r="AA5" s="2" t="s">
        <v>29</v>
      </c>
      <c r="AB5" s="2" t="s">
        <v>31</v>
      </c>
      <c r="AC5" s="2" t="s">
        <v>31</v>
      </c>
      <c r="AD5" s="2" t="s">
        <v>28</v>
      </c>
      <c r="AE5" s="2" t="s">
        <v>31</v>
      </c>
      <c r="AF5" s="2" t="s">
        <v>47</v>
      </c>
      <c r="AH5" s="1">
        <f t="shared" si="0"/>
        <v>1</v>
      </c>
      <c r="AI5" s="1">
        <f t="shared" si="1"/>
        <v>4</v>
      </c>
      <c r="AJ5" s="49">
        <v>19.643719484810251</v>
      </c>
      <c r="AK5" s="49">
        <v>25.878254187625352</v>
      </c>
      <c r="AL5" s="49">
        <v>28.469993260130309</v>
      </c>
      <c r="AM5" s="49">
        <v>1.5830321563972958</v>
      </c>
      <c r="AN5" s="49">
        <v>2.8366711322476323</v>
      </c>
      <c r="AO5" s="49">
        <v>4.5577498981263496</v>
      </c>
      <c r="AP5" s="49">
        <v>279.13422347737401</v>
      </c>
      <c r="AQ5" s="49">
        <v>92</v>
      </c>
    </row>
    <row r="6" spans="1:43" ht="13.8" hidden="1">
      <c r="A6" s="2">
        <v>5</v>
      </c>
      <c r="B6" s="2" t="s">
        <v>23</v>
      </c>
      <c r="C6" s="2" t="s">
        <v>24</v>
      </c>
      <c r="D6" s="2" t="s">
        <v>25</v>
      </c>
      <c r="E6" s="2" t="s">
        <v>39</v>
      </c>
      <c r="F6" s="15">
        <v>42.645702</v>
      </c>
      <c r="G6" s="15">
        <v>8.9340440000000001</v>
      </c>
      <c r="H6" s="23">
        <v>44979</v>
      </c>
      <c r="I6" s="2" t="s">
        <v>27</v>
      </c>
      <c r="J6" s="24" t="s">
        <v>28</v>
      </c>
      <c r="K6" s="25" t="s">
        <v>50</v>
      </c>
      <c r="L6" s="25" t="s">
        <v>1059</v>
      </c>
      <c r="M6" s="25">
        <v>10</v>
      </c>
      <c r="N6" s="25" t="s">
        <v>51</v>
      </c>
      <c r="O6" s="25" t="s">
        <v>52</v>
      </c>
      <c r="P6" s="26">
        <v>0.1</v>
      </c>
      <c r="Q6" s="27" t="s">
        <v>43</v>
      </c>
      <c r="R6" s="25" t="s">
        <v>44</v>
      </c>
      <c r="S6" s="25">
        <v>3</v>
      </c>
      <c r="T6" s="2" t="s">
        <v>45</v>
      </c>
      <c r="U6" s="2" t="s">
        <v>1015</v>
      </c>
      <c r="V6" s="2">
        <v>1</v>
      </c>
      <c r="W6" s="2" t="s">
        <v>46</v>
      </c>
      <c r="X6" s="2" t="s">
        <v>34</v>
      </c>
      <c r="Y6" s="2" t="s">
        <v>35</v>
      </c>
      <c r="Z6" s="2" t="s">
        <v>31</v>
      </c>
      <c r="AA6" s="2" t="s">
        <v>29</v>
      </c>
      <c r="AB6" s="2" t="s">
        <v>31</v>
      </c>
      <c r="AC6" s="2" t="s">
        <v>31</v>
      </c>
      <c r="AD6" s="2" t="s">
        <v>28</v>
      </c>
      <c r="AE6" s="2" t="s">
        <v>31</v>
      </c>
      <c r="AF6" s="2" t="s">
        <v>47</v>
      </c>
      <c r="AH6" s="1">
        <f t="shared" si="0"/>
        <v>1</v>
      </c>
      <c r="AI6" s="1">
        <f t="shared" si="1"/>
        <v>4</v>
      </c>
      <c r="AJ6" s="49">
        <v>19.643719484810251</v>
      </c>
      <c r="AK6" s="49">
        <v>25.878254187625352</v>
      </c>
      <c r="AL6" s="49">
        <v>28.469993260130309</v>
      </c>
      <c r="AM6" s="49">
        <v>1.5830321563972958</v>
      </c>
      <c r="AN6" s="49">
        <v>2.8366711322476323</v>
      </c>
      <c r="AO6" s="49">
        <v>4.5577498981263496</v>
      </c>
      <c r="AP6" s="49">
        <v>279.13422347737401</v>
      </c>
      <c r="AQ6" s="49">
        <v>92</v>
      </c>
    </row>
    <row r="7" spans="1:43" ht="13.8" hidden="1">
      <c r="A7" s="2">
        <v>6</v>
      </c>
      <c r="B7" s="2" t="s">
        <v>23</v>
      </c>
      <c r="C7" s="2" t="s">
        <v>24</v>
      </c>
      <c r="D7" s="2" t="s">
        <v>25</v>
      </c>
      <c r="E7" s="2" t="s">
        <v>53</v>
      </c>
      <c r="F7" s="15">
        <v>41.335200999999998</v>
      </c>
      <c r="G7" s="15">
        <v>9.2558769999999999</v>
      </c>
      <c r="H7" s="23">
        <v>44860</v>
      </c>
      <c r="I7" s="2" t="s">
        <v>27</v>
      </c>
      <c r="J7" s="24" t="s">
        <v>28</v>
      </c>
      <c r="K7" s="25" t="s">
        <v>54</v>
      </c>
      <c r="L7" s="25" t="s">
        <v>1062</v>
      </c>
      <c r="M7" s="25" t="s">
        <v>31</v>
      </c>
      <c r="N7" s="25" t="s">
        <v>31</v>
      </c>
      <c r="O7" s="25" t="s">
        <v>31</v>
      </c>
      <c r="P7" s="26" t="s">
        <v>31</v>
      </c>
      <c r="Q7" s="27" t="s">
        <v>31</v>
      </c>
      <c r="R7" s="25" t="s">
        <v>31</v>
      </c>
      <c r="S7" s="25" t="s">
        <v>31</v>
      </c>
      <c r="T7" s="2" t="s">
        <v>57</v>
      </c>
      <c r="U7" s="2" t="s">
        <v>767</v>
      </c>
      <c r="V7" s="2">
        <v>1</v>
      </c>
      <c r="W7" s="2" t="s">
        <v>33</v>
      </c>
      <c r="X7" s="2" t="s">
        <v>55</v>
      </c>
      <c r="Y7" s="2" t="s">
        <v>55</v>
      </c>
      <c r="Z7" s="2" t="s">
        <v>29</v>
      </c>
      <c r="AA7" s="2" t="s">
        <v>29</v>
      </c>
      <c r="AB7" s="2" t="s">
        <v>29</v>
      </c>
      <c r="AC7" s="2" t="s">
        <v>29</v>
      </c>
      <c r="AD7" s="2" t="s">
        <v>29</v>
      </c>
      <c r="AE7" s="2" t="s">
        <v>29</v>
      </c>
      <c r="AF7" s="2" t="s">
        <v>31</v>
      </c>
      <c r="AH7" s="1">
        <f t="shared" si="0"/>
        <v>0</v>
      </c>
      <c r="AI7" s="1">
        <f t="shared" si="1"/>
        <v>0</v>
      </c>
      <c r="AJ7" s="49">
        <v>19.467993461340772</v>
      </c>
      <c r="AK7" s="49">
        <v>25.597384628685884</v>
      </c>
      <c r="AL7" s="49">
        <v>28.799993252754234</v>
      </c>
      <c r="AM7" s="49">
        <v>1.6659787298857605</v>
      </c>
      <c r="AN7" s="49">
        <v>3.0698423226880238</v>
      </c>
      <c r="AO7" s="49">
        <v>4.9727498888503767</v>
      </c>
      <c r="AP7" s="49">
        <v>272.92765861121438</v>
      </c>
      <c r="AQ7" s="49">
        <v>92</v>
      </c>
    </row>
    <row r="8" spans="1:43" ht="13.8" hidden="1">
      <c r="A8" s="2">
        <v>7</v>
      </c>
      <c r="B8" s="2" t="s">
        <v>23</v>
      </c>
      <c r="C8" s="2" t="s">
        <v>24</v>
      </c>
      <c r="D8" s="2" t="s">
        <v>25</v>
      </c>
      <c r="E8" s="2" t="s">
        <v>56</v>
      </c>
      <c r="F8" s="15">
        <v>42.963467999999999</v>
      </c>
      <c r="G8" s="15">
        <v>9.4516559999999998</v>
      </c>
      <c r="H8" s="23">
        <v>44846</v>
      </c>
      <c r="I8" s="2" t="s">
        <v>27</v>
      </c>
      <c r="J8" s="24" t="s">
        <v>28</v>
      </c>
      <c r="K8" s="25" t="s">
        <v>31</v>
      </c>
      <c r="L8" s="25" t="s">
        <v>31</v>
      </c>
      <c r="M8" s="25" t="s">
        <v>31</v>
      </c>
      <c r="N8" s="25" t="s">
        <v>31</v>
      </c>
      <c r="O8" s="25" t="s">
        <v>31</v>
      </c>
      <c r="P8" s="26" t="s">
        <v>31</v>
      </c>
      <c r="Q8" s="27" t="s">
        <v>31</v>
      </c>
      <c r="R8" s="25" t="s">
        <v>31</v>
      </c>
      <c r="S8" s="25" t="s">
        <v>31</v>
      </c>
      <c r="T8" s="2" t="s">
        <v>57</v>
      </c>
      <c r="U8" s="2" t="s">
        <v>1021</v>
      </c>
      <c r="V8" s="2">
        <v>0</v>
      </c>
      <c r="W8" s="2" t="s">
        <v>58</v>
      </c>
      <c r="X8" s="2" t="s">
        <v>34</v>
      </c>
      <c r="Y8" s="2" t="s">
        <v>59</v>
      </c>
      <c r="Z8" s="2" t="s">
        <v>31</v>
      </c>
      <c r="AA8" s="2" t="s">
        <v>31</v>
      </c>
      <c r="AB8" s="2" t="s">
        <v>31</v>
      </c>
      <c r="AC8" s="2" t="s">
        <v>31</v>
      </c>
      <c r="AD8" s="2" t="s">
        <v>28</v>
      </c>
      <c r="AE8" s="2" t="s">
        <v>31</v>
      </c>
      <c r="AF8" s="2" t="s">
        <v>31</v>
      </c>
      <c r="AH8" s="1">
        <f t="shared" si="0"/>
        <v>1</v>
      </c>
      <c r="AI8" s="1">
        <f t="shared" si="1"/>
        <v>5</v>
      </c>
      <c r="AJ8" s="1" t="s">
        <v>31</v>
      </c>
      <c r="AK8" s="1" t="s">
        <v>31</v>
      </c>
      <c r="AL8" s="1" t="s">
        <v>31</v>
      </c>
      <c r="AM8" s="1" t="s">
        <v>31</v>
      </c>
      <c r="AN8" s="1" t="s">
        <v>31</v>
      </c>
      <c r="AO8" s="1" t="s">
        <v>31</v>
      </c>
      <c r="AP8" s="1" t="s">
        <v>31</v>
      </c>
      <c r="AQ8" s="1" t="s">
        <v>31</v>
      </c>
    </row>
    <row r="9" spans="1:43" ht="13.8" hidden="1">
      <c r="A9" s="2">
        <v>8</v>
      </c>
      <c r="B9" s="2" t="s">
        <v>23</v>
      </c>
      <c r="C9" s="2" t="s">
        <v>24</v>
      </c>
      <c r="D9" s="2" t="s">
        <v>25</v>
      </c>
      <c r="E9" s="2" t="s">
        <v>60</v>
      </c>
      <c r="F9" s="15">
        <v>41.896448999999997</v>
      </c>
      <c r="G9" s="15">
        <v>8.6105389999999993</v>
      </c>
      <c r="H9" s="23">
        <v>44979</v>
      </c>
      <c r="I9" s="2" t="s">
        <v>27</v>
      </c>
      <c r="J9" s="24" t="s">
        <v>28</v>
      </c>
      <c r="K9" s="25" t="s">
        <v>31</v>
      </c>
      <c r="L9" s="25" t="s">
        <v>31</v>
      </c>
      <c r="M9" s="25" t="s">
        <v>31</v>
      </c>
      <c r="N9" s="25" t="s">
        <v>31</v>
      </c>
      <c r="O9" s="25" t="s">
        <v>31</v>
      </c>
      <c r="P9" s="26" t="s">
        <v>31</v>
      </c>
      <c r="Q9" s="27" t="s">
        <v>31</v>
      </c>
      <c r="R9" s="25" t="s">
        <v>31</v>
      </c>
      <c r="S9" s="25" t="s">
        <v>31</v>
      </c>
      <c r="T9" s="2" t="s">
        <v>57</v>
      </c>
      <c r="U9" s="2" t="s">
        <v>1020</v>
      </c>
      <c r="V9" s="2">
        <v>0</v>
      </c>
      <c r="W9" s="2" t="s">
        <v>61</v>
      </c>
      <c r="X9" s="2" t="s">
        <v>34</v>
      </c>
      <c r="Y9" s="2" t="s">
        <v>35</v>
      </c>
      <c r="Z9" s="2" t="s">
        <v>31</v>
      </c>
      <c r="AA9" s="2" t="s">
        <v>31</v>
      </c>
      <c r="AB9" s="2" t="s">
        <v>31</v>
      </c>
      <c r="AC9" s="2" t="s">
        <v>31</v>
      </c>
      <c r="AD9" s="2" t="s">
        <v>28</v>
      </c>
      <c r="AE9" s="2" t="s">
        <v>31</v>
      </c>
      <c r="AF9" s="2" t="s">
        <v>31</v>
      </c>
      <c r="AH9" s="1">
        <f t="shared" si="0"/>
        <v>1</v>
      </c>
      <c r="AI9" s="1">
        <f t="shared" si="1"/>
        <v>5</v>
      </c>
      <c r="AJ9" s="1" t="s">
        <v>31</v>
      </c>
      <c r="AK9" s="1" t="s">
        <v>31</v>
      </c>
      <c r="AL9" s="1" t="s">
        <v>31</v>
      </c>
      <c r="AM9" s="1" t="s">
        <v>31</v>
      </c>
      <c r="AN9" s="1" t="s">
        <v>31</v>
      </c>
      <c r="AO9" s="1" t="s">
        <v>31</v>
      </c>
      <c r="AP9" s="1" t="s">
        <v>31</v>
      </c>
      <c r="AQ9" s="1" t="s">
        <v>31</v>
      </c>
    </row>
    <row r="10" spans="1:43" ht="13.8" hidden="1">
      <c r="A10" s="2">
        <v>9</v>
      </c>
      <c r="B10" s="2" t="s">
        <v>23</v>
      </c>
      <c r="C10" s="2" t="s">
        <v>24</v>
      </c>
      <c r="D10" s="2" t="s">
        <v>25</v>
      </c>
      <c r="E10" s="2" t="s">
        <v>62</v>
      </c>
      <c r="F10" s="15">
        <v>41.893738999999997</v>
      </c>
      <c r="G10" s="15">
        <v>8.8035759999999996</v>
      </c>
      <c r="H10" s="23">
        <v>44980</v>
      </c>
      <c r="I10" s="2" t="s">
        <v>27</v>
      </c>
      <c r="J10" s="24" t="s">
        <v>28</v>
      </c>
      <c r="K10" s="25" t="s">
        <v>31</v>
      </c>
      <c r="L10" s="25" t="s">
        <v>31</v>
      </c>
      <c r="M10" s="25" t="s">
        <v>31</v>
      </c>
      <c r="N10" s="25" t="s">
        <v>31</v>
      </c>
      <c r="O10" s="25" t="s">
        <v>31</v>
      </c>
      <c r="P10" s="26" t="s">
        <v>31</v>
      </c>
      <c r="Q10" s="27" t="s">
        <v>31</v>
      </c>
      <c r="R10" s="25" t="s">
        <v>31</v>
      </c>
      <c r="S10" s="25" t="s">
        <v>31</v>
      </c>
      <c r="T10" s="2" t="s">
        <v>57</v>
      </c>
      <c r="U10" s="2" t="s">
        <v>1020</v>
      </c>
      <c r="V10" s="2">
        <v>0</v>
      </c>
      <c r="W10" s="2" t="s">
        <v>61</v>
      </c>
      <c r="X10" s="2" t="s">
        <v>34</v>
      </c>
      <c r="Y10" s="2" t="s">
        <v>35</v>
      </c>
      <c r="Z10" s="2" t="s">
        <v>31</v>
      </c>
      <c r="AA10" s="2" t="s">
        <v>31</v>
      </c>
      <c r="AB10" s="2" t="s">
        <v>31</v>
      </c>
      <c r="AC10" s="2" t="s">
        <v>31</v>
      </c>
      <c r="AD10" s="2" t="s">
        <v>28</v>
      </c>
      <c r="AE10" s="2" t="s">
        <v>31</v>
      </c>
      <c r="AF10" s="2" t="s">
        <v>31</v>
      </c>
      <c r="AH10" s="1">
        <f t="shared" si="0"/>
        <v>1</v>
      </c>
      <c r="AI10" s="1">
        <f t="shared" si="1"/>
        <v>5</v>
      </c>
      <c r="AJ10" s="1" t="s">
        <v>31</v>
      </c>
      <c r="AK10" s="1" t="s">
        <v>31</v>
      </c>
      <c r="AL10" s="1" t="s">
        <v>31</v>
      </c>
      <c r="AM10" s="1" t="s">
        <v>31</v>
      </c>
      <c r="AN10" s="1" t="s">
        <v>31</v>
      </c>
      <c r="AO10" s="1" t="s">
        <v>31</v>
      </c>
      <c r="AP10" s="1" t="s">
        <v>31</v>
      </c>
      <c r="AQ10" s="1" t="s">
        <v>31</v>
      </c>
    </row>
    <row r="11" spans="1:43" ht="13.8" hidden="1">
      <c r="A11" s="2">
        <v>10</v>
      </c>
      <c r="B11" s="2" t="s">
        <v>23</v>
      </c>
      <c r="C11" s="2" t="s">
        <v>24</v>
      </c>
      <c r="D11" s="2" t="s">
        <v>25</v>
      </c>
      <c r="E11" s="2" t="s">
        <v>63</v>
      </c>
      <c r="F11" s="15">
        <v>42.347845999999997</v>
      </c>
      <c r="G11" s="15">
        <v>9.5419090000000004</v>
      </c>
      <c r="H11" s="28">
        <v>44925</v>
      </c>
      <c r="I11" s="2" t="s">
        <v>27</v>
      </c>
      <c r="J11" s="24" t="s">
        <v>28</v>
      </c>
      <c r="K11" s="25" t="s">
        <v>50</v>
      </c>
      <c r="L11" s="25" t="s">
        <v>1059</v>
      </c>
      <c r="M11" s="25">
        <v>7</v>
      </c>
      <c r="N11" s="25" t="s">
        <v>64</v>
      </c>
      <c r="O11" s="25" t="s">
        <v>65</v>
      </c>
      <c r="P11" s="26">
        <f>N11/O11</f>
        <v>8.232711306256861E-2</v>
      </c>
      <c r="Q11" s="27" t="s">
        <v>43</v>
      </c>
      <c r="R11" s="25" t="s">
        <v>44</v>
      </c>
      <c r="S11" s="25">
        <v>2</v>
      </c>
      <c r="T11" s="2" t="s">
        <v>45</v>
      </c>
      <c r="U11" s="2" t="s">
        <v>1015</v>
      </c>
      <c r="V11" s="2">
        <v>1</v>
      </c>
      <c r="W11" s="2" t="s">
        <v>66</v>
      </c>
      <c r="X11" s="2" t="s">
        <v>34</v>
      </c>
      <c r="Y11" s="2" t="s">
        <v>35</v>
      </c>
      <c r="Z11" s="2" t="s">
        <v>28</v>
      </c>
      <c r="AA11" s="2" t="s">
        <v>29</v>
      </c>
      <c r="AB11" s="2" t="s">
        <v>31</v>
      </c>
      <c r="AC11" s="2" t="s">
        <v>31</v>
      </c>
      <c r="AD11" s="2" t="s">
        <v>28</v>
      </c>
      <c r="AE11" s="2" t="s">
        <v>31</v>
      </c>
      <c r="AF11" s="2" t="s">
        <v>47</v>
      </c>
      <c r="AH11" s="1">
        <f t="shared" si="0"/>
        <v>2</v>
      </c>
      <c r="AI11" s="1">
        <f t="shared" si="1"/>
        <v>3</v>
      </c>
      <c r="AJ11" s="49">
        <v>20.014020846396388</v>
      </c>
      <c r="AK11" s="49">
        <v>26.616188953739918</v>
      </c>
      <c r="AL11" s="49">
        <v>29.509993236884497</v>
      </c>
      <c r="AM11" s="49">
        <v>1.1515732619315633</v>
      </c>
      <c r="AN11" s="49">
        <v>2.0399184326651381</v>
      </c>
      <c r="AO11" s="49">
        <v>3.7402499163988985</v>
      </c>
      <c r="AP11" s="49">
        <v>274.636537360896</v>
      </c>
      <c r="AQ11" s="49">
        <v>92</v>
      </c>
    </row>
    <row r="12" spans="1:43" ht="13.8" hidden="1">
      <c r="A12" s="2">
        <v>11</v>
      </c>
      <c r="B12" s="2" t="s">
        <v>23</v>
      </c>
      <c r="C12" s="2" t="s">
        <v>24</v>
      </c>
      <c r="D12" s="2" t="s">
        <v>25</v>
      </c>
      <c r="E12" s="2" t="s">
        <v>63</v>
      </c>
      <c r="F12" s="15">
        <v>42.347577999999999</v>
      </c>
      <c r="G12" s="15">
        <v>9.5443130000000007</v>
      </c>
      <c r="H12" s="28">
        <v>44925</v>
      </c>
      <c r="I12" s="2" t="s">
        <v>27</v>
      </c>
      <c r="J12" s="24" t="s">
        <v>28</v>
      </c>
      <c r="K12" s="25" t="s">
        <v>38</v>
      </c>
      <c r="L12" s="25" t="s">
        <v>1062</v>
      </c>
      <c r="M12" s="25">
        <v>10</v>
      </c>
      <c r="N12" s="25" t="s">
        <v>67</v>
      </c>
      <c r="O12" s="25" t="s">
        <v>68</v>
      </c>
      <c r="P12" s="26">
        <f>N12/O12</f>
        <v>8.0916030534351147E-2</v>
      </c>
      <c r="Q12" s="27" t="s">
        <v>43</v>
      </c>
      <c r="R12" s="25" t="s">
        <v>44</v>
      </c>
      <c r="S12" s="25">
        <v>2</v>
      </c>
      <c r="T12" s="2" t="s">
        <v>45</v>
      </c>
      <c r="U12" s="2" t="s">
        <v>1015</v>
      </c>
      <c r="V12" s="2">
        <v>1</v>
      </c>
      <c r="W12" s="2" t="s">
        <v>66</v>
      </c>
      <c r="X12" s="2" t="s">
        <v>34</v>
      </c>
      <c r="Y12" s="2" t="s">
        <v>35</v>
      </c>
      <c r="Z12" s="2" t="s">
        <v>28</v>
      </c>
      <c r="AA12" s="2" t="s">
        <v>29</v>
      </c>
      <c r="AB12" s="2" t="s">
        <v>31</v>
      </c>
      <c r="AC12" s="2" t="s">
        <v>31</v>
      </c>
      <c r="AD12" s="2" t="s">
        <v>28</v>
      </c>
      <c r="AE12" s="2" t="s">
        <v>31</v>
      </c>
      <c r="AF12" s="2" t="s">
        <v>47</v>
      </c>
      <c r="AH12" s="1">
        <f t="shared" si="0"/>
        <v>2</v>
      </c>
      <c r="AI12" s="1">
        <f t="shared" si="1"/>
        <v>3</v>
      </c>
      <c r="AJ12" s="49">
        <v>20.014020846396388</v>
      </c>
      <c r="AK12" s="49">
        <v>26.616188953739918</v>
      </c>
      <c r="AL12" s="49">
        <v>29.509993236884497</v>
      </c>
      <c r="AM12" s="49">
        <v>1.1515732619315633</v>
      </c>
      <c r="AN12" s="49">
        <v>2.0399184326651381</v>
      </c>
      <c r="AO12" s="49">
        <v>3.7402499163988985</v>
      </c>
      <c r="AP12" s="49">
        <v>274.636537360896</v>
      </c>
      <c r="AQ12" s="49">
        <v>92</v>
      </c>
    </row>
    <row r="13" spans="1:43" ht="13.8" hidden="1">
      <c r="A13" s="2">
        <v>12</v>
      </c>
      <c r="B13" s="2" t="s">
        <v>23</v>
      </c>
      <c r="C13" s="2" t="s">
        <v>24</v>
      </c>
      <c r="D13" s="2" t="s">
        <v>25</v>
      </c>
      <c r="E13" s="2" t="s">
        <v>63</v>
      </c>
      <c r="F13" s="15">
        <v>42.347298000000002</v>
      </c>
      <c r="G13" s="15">
        <v>9.5467370000000003</v>
      </c>
      <c r="H13" s="28">
        <v>44925</v>
      </c>
      <c r="I13" s="2" t="s">
        <v>27</v>
      </c>
      <c r="J13" s="24" t="s">
        <v>28</v>
      </c>
      <c r="K13" s="25" t="s">
        <v>69</v>
      </c>
      <c r="L13" s="25" t="s">
        <v>1061</v>
      </c>
      <c r="M13" s="25">
        <v>10</v>
      </c>
      <c r="N13" s="25" t="s">
        <v>70</v>
      </c>
      <c r="O13" s="25" t="s">
        <v>71</v>
      </c>
      <c r="P13" s="26">
        <f>N13/O13</f>
        <v>8.1566068515497553E-2</v>
      </c>
      <c r="Q13" s="27" t="s">
        <v>43</v>
      </c>
      <c r="R13" s="25" t="s">
        <v>44</v>
      </c>
      <c r="S13" s="25">
        <v>2</v>
      </c>
      <c r="T13" s="2" t="s">
        <v>45</v>
      </c>
      <c r="U13" s="2" t="s">
        <v>1015</v>
      </c>
      <c r="V13" s="2">
        <v>1</v>
      </c>
      <c r="W13" s="2" t="s">
        <v>66</v>
      </c>
      <c r="X13" s="2" t="s">
        <v>34</v>
      </c>
      <c r="Y13" s="2" t="s">
        <v>35</v>
      </c>
      <c r="Z13" s="2" t="s">
        <v>28</v>
      </c>
      <c r="AA13" s="2" t="s">
        <v>29</v>
      </c>
      <c r="AB13" s="2" t="s">
        <v>31</v>
      </c>
      <c r="AC13" s="2" t="s">
        <v>31</v>
      </c>
      <c r="AD13" s="2" t="s">
        <v>28</v>
      </c>
      <c r="AE13" s="2" t="s">
        <v>31</v>
      </c>
      <c r="AF13" s="2" t="s">
        <v>47</v>
      </c>
      <c r="AH13" s="1">
        <f t="shared" si="0"/>
        <v>2</v>
      </c>
      <c r="AI13" s="1">
        <f t="shared" si="1"/>
        <v>3</v>
      </c>
      <c r="AJ13" s="49">
        <v>20.014020846396388</v>
      </c>
      <c r="AK13" s="49">
        <v>26.616188953739918</v>
      </c>
      <c r="AL13" s="49">
        <v>29.509993236884497</v>
      </c>
      <c r="AM13" s="49">
        <v>1.1515732619315633</v>
      </c>
      <c r="AN13" s="49">
        <v>2.0399184326651381</v>
      </c>
      <c r="AO13" s="49">
        <v>3.7402499163988985</v>
      </c>
      <c r="AP13" s="49">
        <v>274.636537360896</v>
      </c>
      <c r="AQ13" s="49">
        <v>92</v>
      </c>
    </row>
    <row r="14" spans="1:43" ht="13.8" hidden="1">
      <c r="A14" s="2">
        <v>13</v>
      </c>
      <c r="B14" s="2" t="s">
        <v>23</v>
      </c>
      <c r="C14" s="2" t="s">
        <v>24</v>
      </c>
      <c r="D14" s="2" t="s">
        <v>25</v>
      </c>
      <c r="E14" s="2" t="s">
        <v>72</v>
      </c>
      <c r="F14" s="15">
        <v>42.332501000000001</v>
      </c>
      <c r="G14" s="15">
        <v>8.5634180000000004</v>
      </c>
      <c r="H14" s="23">
        <v>44854</v>
      </c>
      <c r="I14" s="2" t="s">
        <v>27</v>
      </c>
      <c r="J14" s="24" t="s">
        <v>28</v>
      </c>
      <c r="K14" s="25" t="s">
        <v>38</v>
      </c>
      <c r="L14" s="25" t="s">
        <v>1062</v>
      </c>
      <c r="M14" s="25" t="s">
        <v>31</v>
      </c>
      <c r="N14" s="25" t="s">
        <v>31</v>
      </c>
      <c r="O14" s="25" t="s">
        <v>31</v>
      </c>
      <c r="P14" s="26" t="s">
        <v>31</v>
      </c>
      <c r="Q14" s="27" t="s">
        <v>31</v>
      </c>
      <c r="R14" s="25" t="s">
        <v>31</v>
      </c>
      <c r="S14" s="25" t="s">
        <v>31</v>
      </c>
      <c r="T14" s="2" t="s">
        <v>57</v>
      </c>
      <c r="U14" s="2" t="s">
        <v>767</v>
      </c>
      <c r="V14" s="2">
        <v>1</v>
      </c>
      <c r="W14" s="2" t="s">
        <v>33</v>
      </c>
      <c r="X14" s="2" t="s">
        <v>34</v>
      </c>
      <c r="Y14" s="2" t="s">
        <v>35</v>
      </c>
      <c r="Z14" s="2" t="s">
        <v>29</v>
      </c>
      <c r="AA14" s="2" t="s">
        <v>29</v>
      </c>
      <c r="AB14" s="2" t="s">
        <v>28</v>
      </c>
      <c r="AC14" s="2" t="s">
        <v>29</v>
      </c>
      <c r="AD14" s="2" t="s">
        <v>28</v>
      </c>
      <c r="AE14" s="2" t="s">
        <v>29</v>
      </c>
      <c r="AF14" s="2" t="s">
        <v>36</v>
      </c>
      <c r="AH14" s="1">
        <f t="shared" si="0"/>
        <v>2</v>
      </c>
      <c r="AI14" s="1">
        <f t="shared" si="1"/>
        <v>0</v>
      </c>
      <c r="AJ14" s="49">
        <v>19.865801671627153</v>
      </c>
      <c r="AK14" s="49">
        <v>26.08162374829708</v>
      </c>
      <c r="AL14" s="49">
        <v>28.54999325834217</v>
      </c>
      <c r="AM14" s="49">
        <v>1.5058369526432913</v>
      </c>
      <c r="AN14" s="49">
        <v>2.7970026548734208</v>
      </c>
      <c r="AO14" s="49">
        <v>4.3534999026916914</v>
      </c>
      <c r="AP14" s="49">
        <v>289.76276478428503</v>
      </c>
      <c r="AQ14" s="49">
        <v>89</v>
      </c>
    </row>
    <row r="15" spans="1:43" ht="13.8" hidden="1">
      <c r="A15" s="2">
        <v>14</v>
      </c>
      <c r="B15" s="2" t="s">
        <v>23</v>
      </c>
      <c r="C15" s="2" t="s">
        <v>24</v>
      </c>
      <c r="D15" s="2" t="s">
        <v>25</v>
      </c>
      <c r="E15" s="2" t="s">
        <v>73</v>
      </c>
      <c r="F15" s="15">
        <v>41.453437000000001</v>
      </c>
      <c r="G15" s="15">
        <v>9.2567839999999997</v>
      </c>
      <c r="H15" s="23">
        <v>44861</v>
      </c>
      <c r="I15" s="2" t="s">
        <v>27</v>
      </c>
      <c r="J15" s="24" t="s">
        <v>28</v>
      </c>
      <c r="K15" s="25" t="s">
        <v>30</v>
      </c>
      <c r="L15" s="25" t="s">
        <v>1062</v>
      </c>
      <c r="M15" s="25" t="s">
        <v>31</v>
      </c>
      <c r="N15" s="25" t="s">
        <v>31</v>
      </c>
      <c r="O15" s="25" t="s">
        <v>31</v>
      </c>
      <c r="P15" s="26" t="s">
        <v>31</v>
      </c>
      <c r="Q15" s="27" t="s">
        <v>31</v>
      </c>
      <c r="R15" s="25" t="s">
        <v>31</v>
      </c>
      <c r="S15" s="25" t="s">
        <v>31</v>
      </c>
      <c r="T15" s="2" t="s">
        <v>57</v>
      </c>
      <c r="U15" s="2" t="s">
        <v>767</v>
      </c>
      <c r="V15" s="2">
        <v>1</v>
      </c>
      <c r="W15" s="2" t="s">
        <v>33</v>
      </c>
      <c r="X15" s="2" t="s">
        <v>74</v>
      </c>
      <c r="Y15" s="2" t="s">
        <v>75</v>
      </c>
      <c r="Z15" s="2" t="s">
        <v>29</v>
      </c>
      <c r="AA15" s="2" t="s">
        <v>29</v>
      </c>
      <c r="AB15" s="2" t="s">
        <v>28</v>
      </c>
      <c r="AC15" s="2" t="s">
        <v>29</v>
      </c>
      <c r="AD15" s="2" t="s">
        <v>28</v>
      </c>
      <c r="AE15" s="2" t="s">
        <v>29</v>
      </c>
      <c r="AF15" s="2" t="s">
        <v>36</v>
      </c>
      <c r="AH15" s="1">
        <f t="shared" si="0"/>
        <v>2</v>
      </c>
      <c r="AI15" s="1">
        <f t="shared" si="1"/>
        <v>0</v>
      </c>
      <c r="AJ15" s="49">
        <v>19.587746883321611</v>
      </c>
      <c r="AK15" s="49">
        <v>25.75944984245475</v>
      </c>
      <c r="AL15" s="49">
        <v>28.989993248507403</v>
      </c>
      <c r="AM15" s="49">
        <v>1.576626677088415</v>
      </c>
      <c r="AN15" s="49">
        <v>2.925426565046402</v>
      </c>
      <c r="AO15" s="49">
        <v>4.7904998929239824</v>
      </c>
      <c r="AP15" s="49">
        <v>270.80276325304015</v>
      </c>
      <c r="AQ15" s="49">
        <v>89</v>
      </c>
    </row>
    <row r="16" spans="1:43" ht="13.8" hidden="1">
      <c r="A16" s="2">
        <v>15</v>
      </c>
      <c r="B16" s="2" t="s">
        <v>23</v>
      </c>
      <c r="C16" s="2" t="s">
        <v>24</v>
      </c>
      <c r="D16" s="2" t="s">
        <v>25</v>
      </c>
      <c r="E16" s="2" t="s">
        <v>76</v>
      </c>
      <c r="F16" s="15">
        <v>42.677191999999998</v>
      </c>
      <c r="G16" s="15">
        <v>9.2997420000000002</v>
      </c>
      <c r="H16" s="28">
        <v>44849</v>
      </c>
      <c r="I16" s="2" t="s">
        <v>77</v>
      </c>
      <c r="J16" s="24" t="s">
        <v>28</v>
      </c>
      <c r="K16" s="25" t="s">
        <v>31</v>
      </c>
      <c r="L16" s="25" t="s">
        <v>31</v>
      </c>
      <c r="M16" s="25" t="s">
        <v>31</v>
      </c>
      <c r="N16" s="25" t="s">
        <v>31</v>
      </c>
      <c r="O16" s="25" t="s">
        <v>31</v>
      </c>
      <c r="P16" s="26" t="s">
        <v>31</v>
      </c>
      <c r="Q16" s="27" t="s">
        <v>31</v>
      </c>
      <c r="R16" s="25" t="s">
        <v>31</v>
      </c>
      <c r="S16" s="25" t="s">
        <v>31</v>
      </c>
      <c r="T16" s="2" t="s">
        <v>57</v>
      </c>
      <c r="U16" s="2" t="s">
        <v>767</v>
      </c>
      <c r="V16" s="2">
        <v>1</v>
      </c>
      <c r="W16" s="2" t="s">
        <v>58</v>
      </c>
      <c r="X16" s="2" t="s">
        <v>34</v>
      </c>
      <c r="Y16" s="2" t="s">
        <v>59</v>
      </c>
      <c r="Z16" s="2" t="s">
        <v>28</v>
      </c>
      <c r="AA16" s="2" t="s">
        <v>29</v>
      </c>
      <c r="AB16" s="2" t="s">
        <v>28</v>
      </c>
      <c r="AC16" s="2" t="s">
        <v>28</v>
      </c>
      <c r="AD16" s="2" t="s">
        <v>31</v>
      </c>
      <c r="AE16" s="2" t="s">
        <v>31</v>
      </c>
      <c r="AF16" s="2" t="s">
        <v>78</v>
      </c>
      <c r="AH16" s="1">
        <f t="shared" si="0"/>
        <v>3</v>
      </c>
      <c r="AI16" s="1">
        <f t="shared" si="1"/>
        <v>2</v>
      </c>
      <c r="AJ16" s="49">
        <v>19.767198934105068</v>
      </c>
      <c r="AK16" s="49">
        <v>26.284449830720085</v>
      </c>
      <c r="AL16" s="49">
        <v>29.049993247166299</v>
      </c>
      <c r="AM16" s="49">
        <v>1.4750369533317227</v>
      </c>
      <c r="AN16" s="49">
        <v>2.4991276615314475</v>
      </c>
      <c r="AO16" s="49">
        <v>4.2257499055471257</v>
      </c>
      <c r="AP16" s="49">
        <v>281.53169263199794</v>
      </c>
      <c r="AQ16" s="49">
        <v>89</v>
      </c>
    </row>
    <row r="17" spans="1:43" ht="13.8" hidden="1">
      <c r="A17" s="2">
        <v>16</v>
      </c>
      <c r="B17" s="2" t="s">
        <v>23</v>
      </c>
      <c r="C17" s="2" t="s">
        <v>24</v>
      </c>
      <c r="D17" s="2" t="s">
        <v>79</v>
      </c>
      <c r="E17" s="2" t="s">
        <v>80</v>
      </c>
      <c r="F17" s="15">
        <v>42.441361000000001</v>
      </c>
      <c r="G17" s="15">
        <v>3.1710539999999998</v>
      </c>
      <c r="H17" s="28">
        <v>44904</v>
      </c>
      <c r="I17" s="2" t="s">
        <v>77</v>
      </c>
      <c r="J17" s="24" t="s">
        <v>28</v>
      </c>
      <c r="K17" s="25" t="s">
        <v>81</v>
      </c>
      <c r="L17" s="25" t="s">
        <v>1059</v>
      </c>
      <c r="M17" s="25">
        <v>10</v>
      </c>
      <c r="N17" s="25" t="s">
        <v>82</v>
      </c>
      <c r="O17" s="25" t="s">
        <v>83</v>
      </c>
      <c r="P17" s="26">
        <v>0.02</v>
      </c>
      <c r="Q17" s="27" t="s">
        <v>84</v>
      </c>
      <c r="R17" s="25" t="s">
        <v>85</v>
      </c>
      <c r="S17" s="25">
        <v>1</v>
      </c>
      <c r="T17" s="2" t="s">
        <v>45</v>
      </c>
      <c r="U17" s="2" t="s">
        <v>1015</v>
      </c>
      <c r="V17" s="2">
        <v>1</v>
      </c>
      <c r="W17" s="2" t="s">
        <v>1064</v>
      </c>
      <c r="X17" s="2" t="s">
        <v>34</v>
      </c>
      <c r="Y17" s="2" t="s">
        <v>59</v>
      </c>
      <c r="Z17" s="2" t="s">
        <v>28</v>
      </c>
      <c r="AA17" s="2" t="s">
        <v>29</v>
      </c>
      <c r="AB17" s="2" t="s">
        <v>28</v>
      </c>
      <c r="AC17" s="2" t="s">
        <v>28</v>
      </c>
      <c r="AD17" s="2" t="s">
        <v>31</v>
      </c>
      <c r="AE17" s="2" t="s">
        <v>31</v>
      </c>
      <c r="AF17" s="2" t="s">
        <v>78</v>
      </c>
      <c r="AH17" s="1">
        <f t="shared" si="0"/>
        <v>3</v>
      </c>
      <c r="AI17" s="1">
        <f t="shared" si="1"/>
        <v>2</v>
      </c>
      <c r="AJ17" s="49">
        <v>17.797637334292567</v>
      </c>
      <c r="AK17" s="49">
        <v>23.083797728347196</v>
      </c>
      <c r="AL17" s="49">
        <v>25.539993325620912</v>
      </c>
      <c r="AM17" s="49">
        <v>3.2890334881282066</v>
      </c>
      <c r="AN17" s="49">
        <v>5.2635569475677224</v>
      </c>
      <c r="AO17" s="49">
        <v>6.8589998466894038</v>
      </c>
      <c r="AP17" s="49">
        <v>228.49806429637769</v>
      </c>
      <c r="AQ17" s="49">
        <v>87</v>
      </c>
    </row>
    <row r="18" spans="1:43" ht="13.8" hidden="1">
      <c r="A18" s="2">
        <v>17</v>
      </c>
      <c r="B18" s="2" t="s">
        <v>23</v>
      </c>
      <c r="C18" s="2" t="s">
        <v>24</v>
      </c>
      <c r="D18" s="2" t="s">
        <v>79</v>
      </c>
      <c r="E18" s="2" t="s">
        <v>80</v>
      </c>
      <c r="F18" s="15">
        <v>42.441622000000002</v>
      </c>
      <c r="G18" s="15">
        <v>3.170528</v>
      </c>
      <c r="H18" s="28">
        <v>44904</v>
      </c>
      <c r="I18" s="2" t="s">
        <v>77</v>
      </c>
      <c r="J18" s="24" t="s">
        <v>28</v>
      </c>
      <c r="K18" s="25" t="s">
        <v>38</v>
      </c>
      <c r="L18" s="25" t="s">
        <v>1062</v>
      </c>
      <c r="M18" s="25">
        <v>10</v>
      </c>
      <c r="N18" s="25" t="s">
        <v>86</v>
      </c>
      <c r="O18" s="25" t="s">
        <v>87</v>
      </c>
      <c r="P18" s="26">
        <v>0.06</v>
      </c>
      <c r="Q18" s="27" t="s">
        <v>88</v>
      </c>
      <c r="R18" s="25" t="s">
        <v>89</v>
      </c>
      <c r="S18" s="25">
        <v>2</v>
      </c>
      <c r="T18" s="2" t="s">
        <v>45</v>
      </c>
      <c r="U18" s="2" t="s">
        <v>1015</v>
      </c>
      <c r="V18" s="2">
        <v>1</v>
      </c>
      <c r="W18" s="2" t="s">
        <v>1064</v>
      </c>
      <c r="X18" s="2" t="s">
        <v>34</v>
      </c>
      <c r="Y18" s="2" t="s">
        <v>59</v>
      </c>
      <c r="Z18" s="2" t="s">
        <v>28</v>
      </c>
      <c r="AA18" s="2" t="s">
        <v>29</v>
      </c>
      <c r="AB18" s="2" t="s">
        <v>28</v>
      </c>
      <c r="AC18" s="2" t="s">
        <v>28</v>
      </c>
      <c r="AD18" s="2" t="s">
        <v>28</v>
      </c>
      <c r="AE18" s="2" t="s">
        <v>28</v>
      </c>
      <c r="AF18" s="2" t="s">
        <v>90</v>
      </c>
      <c r="AH18" s="1">
        <f t="shared" si="0"/>
        <v>5</v>
      </c>
      <c r="AI18" s="1">
        <f t="shared" si="1"/>
        <v>0</v>
      </c>
      <c r="AJ18" s="49">
        <v>17.797637334292567</v>
      </c>
      <c r="AK18" s="49">
        <v>23.083797728347196</v>
      </c>
      <c r="AL18" s="49">
        <v>25.539993325620912</v>
      </c>
      <c r="AM18" s="49">
        <v>3.2890334881282066</v>
      </c>
      <c r="AN18" s="49">
        <v>5.2635569475677224</v>
      </c>
      <c r="AO18" s="49">
        <v>6.8589998466894038</v>
      </c>
      <c r="AP18" s="49">
        <v>228.49806429637769</v>
      </c>
      <c r="AQ18" s="49">
        <v>87</v>
      </c>
    </row>
    <row r="19" spans="1:43" ht="13.8" hidden="1">
      <c r="A19" s="2">
        <v>18</v>
      </c>
      <c r="B19" s="2" t="s">
        <v>23</v>
      </c>
      <c r="C19" s="2" t="s">
        <v>24</v>
      </c>
      <c r="D19" s="2" t="s">
        <v>79</v>
      </c>
      <c r="E19" s="2" t="s">
        <v>91</v>
      </c>
      <c r="F19" s="15">
        <v>42.500129999999999</v>
      </c>
      <c r="G19" s="15">
        <v>3.1304880000000002</v>
      </c>
      <c r="H19" s="28">
        <v>44896</v>
      </c>
      <c r="I19" s="2" t="s">
        <v>77</v>
      </c>
      <c r="J19" s="24" t="s">
        <v>28</v>
      </c>
      <c r="K19" s="25" t="s">
        <v>50</v>
      </c>
      <c r="L19" s="25" t="s">
        <v>1059</v>
      </c>
      <c r="M19" s="25">
        <v>10</v>
      </c>
      <c r="N19" s="25" t="s">
        <v>92</v>
      </c>
      <c r="O19" s="25" t="s">
        <v>93</v>
      </c>
      <c r="P19" s="26">
        <v>0.03</v>
      </c>
      <c r="Q19" s="27" t="s">
        <v>88</v>
      </c>
      <c r="R19" s="25" t="s">
        <v>89</v>
      </c>
      <c r="S19" s="25">
        <v>1</v>
      </c>
      <c r="T19" s="2" t="s">
        <v>45</v>
      </c>
      <c r="U19" s="2" t="s">
        <v>1015</v>
      </c>
      <c r="V19" s="2">
        <v>1</v>
      </c>
      <c r="W19" s="2" t="s">
        <v>1064</v>
      </c>
      <c r="X19" s="2" t="s">
        <v>34</v>
      </c>
      <c r="Y19" s="2" t="s">
        <v>59</v>
      </c>
      <c r="Z19" s="2" t="s">
        <v>28</v>
      </c>
      <c r="AA19" s="2" t="s">
        <v>29</v>
      </c>
      <c r="AB19" s="2" t="s">
        <v>28</v>
      </c>
      <c r="AC19" s="2" t="s">
        <v>28</v>
      </c>
      <c r="AD19" s="2" t="s">
        <v>28</v>
      </c>
      <c r="AE19" s="2" t="s">
        <v>28</v>
      </c>
      <c r="AF19" s="2" t="s">
        <v>90</v>
      </c>
      <c r="AH19" s="1">
        <f t="shared" si="0"/>
        <v>5</v>
      </c>
      <c r="AI19" s="1">
        <f t="shared" si="1"/>
        <v>0</v>
      </c>
      <c r="AJ19" s="49">
        <v>17.728130486531096</v>
      </c>
      <c r="AK19" s="49">
        <v>23.10803685824019</v>
      </c>
      <c r="AL19" s="49">
        <v>25.339993330091261</v>
      </c>
      <c r="AM19" s="49">
        <v>3.35459239077244</v>
      </c>
      <c r="AN19" s="49">
        <v>5.2803123819758193</v>
      </c>
      <c r="AO19" s="49">
        <v>6.9097498455550515</v>
      </c>
      <c r="AP19" s="49">
        <v>231.78483548390977</v>
      </c>
      <c r="AQ19" s="49">
        <v>87</v>
      </c>
    </row>
    <row r="20" spans="1:43" ht="13.8" hidden="1">
      <c r="A20" s="2">
        <v>19</v>
      </c>
      <c r="B20" s="2" t="s">
        <v>23</v>
      </c>
      <c r="C20" s="2" t="s">
        <v>24</v>
      </c>
      <c r="D20" s="2" t="s">
        <v>79</v>
      </c>
      <c r="E20" s="2" t="s">
        <v>91</v>
      </c>
      <c r="F20" s="15">
        <v>42.500920999999998</v>
      </c>
      <c r="G20" s="15">
        <v>3.131132</v>
      </c>
      <c r="H20" s="28">
        <v>44896</v>
      </c>
      <c r="I20" s="2" t="s">
        <v>77</v>
      </c>
      <c r="J20" s="24" t="s">
        <v>28</v>
      </c>
      <c r="K20" s="25" t="s">
        <v>38</v>
      </c>
      <c r="L20" s="25" t="s">
        <v>1062</v>
      </c>
      <c r="M20" s="25">
        <v>10</v>
      </c>
      <c r="N20" s="25" t="s">
        <v>94</v>
      </c>
      <c r="O20" s="25" t="s">
        <v>95</v>
      </c>
      <c r="P20" s="26">
        <v>0.18</v>
      </c>
      <c r="Q20" s="27" t="s">
        <v>96</v>
      </c>
      <c r="R20" s="25" t="s">
        <v>97</v>
      </c>
      <c r="S20" s="25">
        <v>3</v>
      </c>
      <c r="T20" s="2" t="s">
        <v>45</v>
      </c>
      <c r="U20" s="2" t="s">
        <v>1015</v>
      </c>
      <c r="V20" s="2">
        <v>1</v>
      </c>
      <c r="W20" s="2" t="s">
        <v>1064</v>
      </c>
      <c r="X20" s="2" t="s">
        <v>34</v>
      </c>
      <c r="Y20" s="2" t="s">
        <v>59</v>
      </c>
      <c r="Z20" s="2" t="s">
        <v>28</v>
      </c>
      <c r="AA20" s="2" t="s">
        <v>29</v>
      </c>
      <c r="AB20" s="2" t="s">
        <v>28</v>
      </c>
      <c r="AC20" s="2" t="s">
        <v>28</v>
      </c>
      <c r="AD20" s="2" t="s">
        <v>28</v>
      </c>
      <c r="AE20" s="2" t="s">
        <v>31</v>
      </c>
      <c r="AF20" s="2" t="s">
        <v>98</v>
      </c>
      <c r="AH20" s="1">
        <f t="shared" si="0"/>
        <v>4</v>
      </c>
      <c r="AI20" s="1">
        <f t="shared" si="1"/>
        <v>1</v>
      </c>
      <c r="AJ20" s="49">
        <v>17.728130486531096</v>
      </c>
      <c r="AK20" s="49">
        <v>23.10803685824019</v>
      </c>
      <c r="AL20" s="49">
        <v>25.339993330091261</v>
      </c>
      <c r="AM20" s="49">
        <v>3.35459239077244</v>
      </c>
      <c r="AN20" s="49">
        <v>5.2803123819758193</v>
      </c>
      <c r="AO20" s="49">
        <v>6.9097498455550515</v>
      </c>
      <c r="AP20" s="49">
        <v>231.78483548390977</v>
      </c>
      <c r="AQ20" s="49">
        <v>87</v>
      </c>
    </row>
    <row r="21" spans="1:43" ht="13.8" hidden="1">
      <c r="A21" s="2">
        <v>20</v>
      </c>
      <c r="B21" s="2" t="s">
        <v>23</v>
      </c>
      <c r="C21" s="2" t="s">
        <v>24</v>
      </c>
      <c r="D21" s="2" t="s">
        <v>79</v>
      </c>
      <c r="E21" s="2" t="s">
        <v>99</v>
      </c>
      <c r="F21" s="15">
        <v>42.489631000000003</v>
      </c>
      <c r="G21" s="15">
        <v>3.1301640000000002</v>
      </c>
      <c r="H21" s="28">
        <v>44893</v>
      </c>
      <c r="I21" s="2" t="s">
        <v>77</v>
      </c>
      <c r="J21" s="24" t="s">
        <v>28</v>
      </c>
      <c r="K21" s="25" t="s">
        <v>96</v>
      </c>
      <c r="L21" s="25" t="s">
        <v>1059</v>
      </c>
      <c r="M21" s="25">
        <v>10</v>
      </c>
      <c r="N21" s="25" t="s">
        <v>94</v>
      </c>
      <c r="O21" s="25" t="s">
        <v>100</v>
      </c>
      <c r="P21" s="26">
        <v>0.19</v>
      </c>
      <c r="Q21" s="27" t="s">
        <v>96</v>
      </c>
      <c r="R21" s="25" t="s">
        <v>97</v>
      </c>
      <c r="S21" s="25">
        <v>3</v>
      </c>
      <c r="T21" s="2" t="s">
        <v>45</v>
      </c>
      <c r="U21" s="2" t="s">
        <v>1015</v>
      </c>
      <c r="V21" s="2">
        <v>1</v>
      </c>
      <c r="W21" s="2" t="s">
        <v>1064</v>
      </c>
      <c r="X21" s="2" t="s">
        <v>34</v>
      </c>
      <c r="Y21" s="2" t="s">
        <v>59</v>
      </c>
      <c r="Z21" s="2" t="s">
        <v>28</v>
      </c>
      <c r="AA21" s="2" t="s">
        <v>29</v>
      </c>
      <c r="AB21" s="2" t="s">
        <v>28</v>
      </c>
      <c r="AC21" s="2" t="s">
        <v>28</v>
      </c>
      <c r="AD21" s="2" t="s">
        <v>28</v>
      </c>
      <c r="AE21" s="2" t="s">
        <v>31</v>
      </c>
      <c r="AF21" s="2" t="s">
        <v>98</v>
      </c>
      <c r="AH21" s="1">
        <f t="shared" si="0"/>
        <v>4</v>
      </c>
      <c r="AI21" s="1">
        <f t="shared" si="1"/>
        <v>1</v>
      </c>
      <c r="AJ21" s="49">
        <v>17.728130486531096</v>
      </c>
      <c r="AK21" s="49">
        <v>23.10803685824019</v>
      </c>
      <c r="AL21" s="49">
        <v>25.339993330091261</v>
      </c>
      <c r="AM21" s="49">
        <v>3.35459239077244</v>
      </c>
      <c r="AN21" s="49">
        <v>5.2803123819758193</v>
      </c>
      <c r="AO21" s="49">
        <v>6.9097498455550515</v>
      </c>
      <c r="AP21" s="49">
        <v>231.78483548390977</v>
      </c>
      <c r="AQ21" s="49">
        <v>87</v>
      </c>
    </row>
    <row r="22" spans="1:43" ht="13.8" hidden="1">
      <c r="A22" s="2">
        <v>21</v>
      </c>
      <c r="B22" s="2" t="s">
        <v>23</v>
      </c>
      <c r="C22" s="2" t="s">
        <v>24</v>
      </c>
      <c r="D22" s="2" t="s">
        <v>79</v>
      </c>
      <c r="E22" s="2" t="s">
        <v>99</v>
      </c>
      <c r="F22" s="15">
        <v>42.490659000000001</v>
      </c>
      <c r="G22" s="15">
        <v>3.1334900000000001</v>
      </c>
      <c r="H22" s="28">
        <v>44893</v>
      </c>
      <c r="I22" s="2" t="s">
        <v>77</v>
      </c>
      <c r="J22" s="24" t="s">
        <v>28</v>
      </c>
      <c r="K22" s="25" t="s">
        <v>38</v>
      </c>
      <c r="L22" s="25" t="s">
        <v>1062</v>
      </c>
      <c r="M22" s="25">
        <v>10</v>
      </c>
      <c r="N22" s="25" t="s">
        <v>101</v>
      </c>
      <c r="O22" s="25" t="s">
        <v>102</v>
      </c>
      <c r="P22" s="26">
        <v>0.3</v>
      </c>
      <c r="Q22" s="27" t="s">
        <v>50</v>
      </c>
      <c r="R22" s="25" t="s">
        <v>103</v>
      </c>
      <c r="S22" s="25">
        <v>5</v>
      </c>
      <c r="T22" s="2" t="s">
        <v>45</v>
      </c>
      <c r="U22" s="2" t="s">
        <v>1015</v>
      </c>
      <c r="V22" s="2">
        <v>1</v>
      </c>
      <c r="W22" s="2" t="s">
        <v>1064</v>
      </c>
      <c r="X22" s="2" t="s">
        <v>34</v>
      </c>
      <c r="Y22" s="2" t="s">
        <v>59</v>
      </c>
      <c r="Z22" s="2" t="s">
        <v>29</v>
      </c>
      <c r="AA22" s="2" t="s">
        <v>29</v>
      </c>
      <c r="AB22" s="2" t="s">
        <v>28</v>
      </c>
      <c r="AC22" s="2" t="s">
        <v>28</v>
      </c>
      <c r="AD22" s="2" t="s">
        <v>31</v>
      </c>
      <c r="AE22" s="2" t="s">
        <v>28</v>
      </c>
      <c r="AF22" s="2" t="s">
        <v>104</v>
      </c>
      <c r="AH22" s="1">
        <f t="shared" si="0"/>
        <v>3</v>
      </c>
      <c r="AI22" s="1">
        <f t="shared" si="1"/>
        <v>1</v>
      </c>
      <c r="AJ22" s="49">
        <v>17.728130486531096</v>
      </c>
      <c r="AK22" s="49">
        <v>23.10803685824019</v>
      </c>
      <c r="AL22" s="49">
        <v>25.339993330091261</v>
      </c>
      <c r="AM22" s="49">
        <v>3.35459239077244</v>
      </c>
      <c r="AN22" s="49">
        <v>5.2803123819758193</v>
      </c>
      <c r="AO22" s="49">
        <v>6.9097498455550515</v>
      </c>
      <c r="AP22" s="49">
        <v>231.78483548390977</v>
      </c>
      <c r="AQ22" s="49">
        <v>87</v>
      </c>
    </row>
    <row r="23" spans="1:43" ht="13.8" hidden="1">
      <c r="A23" s="2">
        <v>22</v>
      </c>
      <c r="B23" s="2" t="s">
        <v>23</v>
      </c>
      <c r="C23" s="2" t="s">
        <v>24</v>
      </c>
      <c r="D23" s="2" t="s">
        <v>79</v>
      </c>
      <c r="E23" s="2" t="s">
        <v>105</v>
      </c>
      <c r="F23" s="15">
        <v>42.473289999999999</v>
      </c>
      <c r="G23" s="15">
        <v>3.1565210000000001</v>
      </c>
      <c r="H23" s="28">
        <v>44916</v>
      </c>
      <c r="I23" s="2" t="s">
        <v>77</v>
      </c>
      <c r="J23" s="24" t="s">
        <v>28</v>
      </c>
      <c r="K23" s="25" t="s">
        <v>50</v>
      </c>
      <c r="L23" s="25" t="s">
        <v>1059</v>
      </c>
      <c r="M23" s="25">
        <v>10</v>
      </c>
      <c r="N23" s="25" t="s">
        <v>106</v>
      </c>
      <c r="O23" s="25" t="s">
        <v>107</v>
      </c>
      <c r="P23" s="26">
        <v>0.09</v>
      </c>
      <c r="Q23" s="27" t="s">
        <v>43</v>
      </c>
      <c r="R23" s="25" t="s">
        <v>44</v>
      </c>
      <c r="S23" s="25">
        <v>2</v>
      </c>
      <c r="T23" s="2" t="s">
        <v>45</v>
      </c>
      <c r="U23" s="2" t="s">
        <v>1015</v>
      </c>
      <c r="V23" s="2">
        <v>1</v>
      </c>
      <c r="W23" s="2" t="s">
        <v>1065</v>
      </c>
      <c r="X23" s="2" t="s">
        <v>74</v>
      </c>
      <c r="Y23" s="2" t="s">
        <v>75</v>
      </c>
      <c r="Z23" s="2" t="s">
        <v>29</v>
      </c>
      <c r="AA23" s="2" t="s">
        <v>29</v>
      </c>
      <c r="AB23" s="2" t="s">
        <v>28</v>
      </c>
      <c r="AC23" s="2" t="s">
        <v>28</v>
      </c>
      <c r="AD23" s="2" t="s">
        <v>28</v>
      </c>
      <c r="AE23" s="2" t="s">
        <v>28</v>
      </c>
      <c r="AF23" s="2" t="s">
        <v>104</v>
      </c>
      <c r="AH23" s="1">
        <f t="shared" si="0"/>
        <v>4</v>
      </c>
      <c r="AI23" s="1">
        <f t="shared" si="1"/>
        <v>0</v>
      </c>
      <c r="AJ23" s="49">
        <v>17.797637334292567</v>
      </c>
      <c r="AK23" s="49">
        <v>23.083797728347196</v>
      </c>
      <c r="AL23" s="49">
        <v>25.539993325620912</v>
      </c>
      <c r="AM23" s="49">
        <v>3.2890334881282066</v>
      </c>
      <c r="AN23" s="49">
        <v>5.2635569475677224</v>
      </c>
      <c r="AO23" s="49">
        <v>6.8589998466894038</v>
      </c>
      <c r="AP23" s="49">
        <v>228.49806429637769</v>
      </c>
      <c r="AQ23" s="49">
        <v>87</v>
      </c>
    </row>
    <row r="24" spans="1:43" ht="13.8" hidden="1">
      <c r="A24" s="2">
        <v>23</v>
      </c>
      <c r="B24" s="2" t="s">
        <v>23</v>
      </c>
      <c r="C24" s="2" t="s">
        <v>24</v>
      </c>
      <c r="D24" s="2" t="s">
        <v>79</v>
      </c>
      <c r="E24" s="2" t="s">
        <v>105</v>
      </c>
      <c r="F24" s="15">
        <v>42.473289999999999</v>
      </c>
      <c r="G24" s="15">
        <v>3.1565210000000001</v>
      </c>
      <c r="H24" s="28">
        <v>44916</v>
      </c>
      <c r="I24" s="2" t="s">
        <v>77</v>
      </c>
      <c r="J24" s="24" t="s">
        <v>28</v>
      </c>
      <c r="K24" s="25" t="s">
        <v>30</v>
      </c>
      <c r="L24" s="25" t="s">
        <v>1062</v>
      </c>
      <c r="M24" s="25">
        <v>10</v>
      </c>
      <c r="N24" s="25" t="s">
        <v>108</v>
      </c>
      <c r="O24" s="25" t="s">
        <v>109</v>
      </c>
      <c r="P24" s="26">
        <v>0.12</v>
      </c>
      <c r="Q24" s="27" t="s">
        <v>96</v>
      </c>
      <c r="R24" s="25" t="s">
        <v>97</v>
      </c>
      <c r="S24" s="25">
        <v>3</v>
      </c>
      <c r="T24" s="2" t="s">
        <v>45</v>
      </c>
      <c r="U24" s="2" t="s">
        <v>1015</v>
      </c>
      <c r="V24" s="2">
        <v>1</v>
      </c>
      <c r="W24" s="2" t="s">
        <v>1065</v>
      </c>
      <c r="X24" s="2" t="s">
        <v>74</v>
      </c>
      <c r="Y24" s="2" t="s">
        <v>75</v>
      </c>
      <c r="Z24" s="2" t="s">
        <v>29</v>
      </c>
      <c r="AA24" s="2" t="s">
        <v>29</v>
      </c>
      <c r="AB24" s="2" t="s">
        <v>29</v>
      </c>
      <c r="AC24" s="2" t="s">
        <v>28</v>
      </c>
      <c r="AD24" s="2" t="s">
        <v>28</v>
      </c>
      <c r="AE24" s="2" t="s">
        <v>28</v>
      </c>
      <c r="AF24" s="2" t="s">
        <v>31</v>
      </c>
      <c r="AH24" s="1">
        <f t="shared" si="0"/>
        <v>3</v>
      </c>
      <c r="AI24" s="1">
        <f t="shared" si="1"/>
        <v>0</v>
      </c>
      <c r="AJ24" s="49">
        <v>17.797637334292567</v>
      </c>
      <c r="AK24" s="49">
        <v>23.083797728347196</v>
      </c>
      <c r="AL24" s="49">
        <v>25.539993325620912</v>
      </c>
      <c r="AM24" s="49">
        <v>3.2890334881282066</v>
      </c>
      <c r="AN24" s="49">
        <v>5.2635569475677224</v>
      </c>
      <c r="AO24" s="49">
        <v>6.8589998466894038</v>
      </c>
      <c r="AP24" s="49">
        <v>228.49806429637769</v>
      </c>
      <c r="AQ24" s="49">
        <v>87</v>
      </c>
    </row>
    <row r="25" spans="1:43" ht="13.8" hidden="1">
      <c r="A25" s="2">
        <v>24</v>
      </c>
      <c r="B25" s="2" t="s">
        <v>23</v>
      </c>
      <c r="C25" s="2" t="s">
        <v>24</v>
      </c>
      <c r="D25" s="2" t="s">
        <v>79</v>
      </c>
      <c r="E25" s="2" t="s">
        <v>110</v>
      </c>
      <c r="F25" s="15">
        <v>42.463619999999999</v>
      </c>
      <c r="G25" s="15">
        <v>3.1617109999999999</v>
      </c>
      <c r="H25" s="28">
        <v>44907</v>
      </c>
      <c r="I25" s="2" t="s">
        <v>27</v>
      </c>
      <c r="J25" s="24" t="s">
        <v>28</v>
      </c>
      <c r="K25" s="25" t="s">
        <v>38</v>
      </c>
      <c r="L25" s="25" t="s">
        <v>1062</v>
      </c>
      <c r="M25" s="25">
        <v>10</v>
      </c>
      <c r="N25" s="25" t="s">
        <v>111</v>
      </c>
      <c r="O25" s="25" t="s">
        <v>112</v>
      </c>
      <c r="P25" s="26">
        <v>0.06</v>
      </c>
      <c r="Q25" s="27" t="s">
        <v>88</v>
      </c>
      <c r="R25" s="25" t="s">
        <v>89</v>
      </c>
      <c r="S25" s="25">
        <v>2</v>
      </c>
      <c r="T25" s="2" t="s">
        <v>45</v>
      </c>
      <c r="U25" s="2" t="s">
        <v>1015</v>
      </c>
      <c r="V25" s="2">
        <v>1</v>
      </c>
      <c r="W25" s="2" t="s">
        <v>1065</v>
      </c>
      <c r="X25" s="2" t="s">
        <v>55</v>
      </c>
      <c r="Y25" s="2" t="s">
        <v>55</v>
      </c>
      <c r="Z25" s="2" t="s">
        <v>29</v>
      </c>
      <c r="AA25" s="2" t="s">
        <v>29</v>
      </c>
      <c r="AB25" s="2" t="s">
        <v>29</v>
      </c>
      <c r="AC25" s="2" t="s">
        <v>28</v>
      </c>
      <c r="AD25" s="2" t="s">
        <v>29</v>
      </c>
      <c r="AE25" s="2" t="s">
        <v>28</v>
      </c>
      <c r="AF25" s="2" t="s">
        <v>31</v>
      </c>
      <c r="AH25" s="1">
        <f t="shared" si="0"/>
        <v>2</v>
      </c>
      <c r="AI25" s="1">
        <f t="shared" si="1"/>
        <v>0</v>
      </c>
      <c r="AJ25" s="49">
        <v>17.797637334292567</v>
      </c>
      <c r="AK25" s="49">
        <v>23.083797728347196</v>
      </c>
      <c r="AL25" s="49">
        <v>25.539993325620912</v>
      </c>
      <c r="AM25" s="49">
        <v>3.2890334881282066</v>
      </c>
      <c r="AN25" s="49">
        <v>5.2635569475677224</v>
      </c>
      <c r="AO25" s="49">
        <v>6.8589998466894038</v>
      </c>
      <c r="AP25" s="49">
        <v>228.49806429637769</v>
      </c>
      <c r="AQ25" s="49">
        <v>87</v>
      </c>
    </row>
    <row r="26" spans="1:43" ht="13.8" hidden="1">
      <c r="A26" s="2">
        <v>25</v>
      </c>
      <c r="B26" s="2" t="s">
        <v>23</v>
      </c>
      <c r="C26" s="2" t="s">
        <v>24</v>
      </c>
      <c r="D26" s="2" t="s">
        <v>79</v>
      </c>
      <c r="E26" s="2" t="s">
        <v>110</v>
      </c>
      <c r="F26" s="15">
        <v>42.463619999999999</v>
      </c>
      <c r="G26" s="15">
        <v>3.1617109999999999</v>
      </c>
      <c r="H26" s="28">
        <v>44907</v>
      </c>
      <c r="I26" s="2" t="s">
        <v>27</v>
      </c>
      <c r="J26" s="24" t="s">
        <v>28</v>
      </c>
      <c r="K26" s="25" t="s">
        <v>113</v>
      </c>
      <c r="L26" s="25" t="s">
        <v>1061</v>
      </c>
      <c r="M26" s="25">
        <v>10</v>
      </c>
      <c r="N26" s="25" t="s">
        <v>114</v>
      </c>
      <c r="O26" s="25" t="s">
        <v>115</v>
      </c>
      <c r="P26" s="26">
        <v>0.08</v>
      </c>
      <c r="Q26" s="27" t="s">
        <v>88</v>
      </c>
      <c r="R26" s="25" t="s">
        <v>89</v>
      </c>
      <c r="S26" s="25">
        <v>2</v>
      </c>
      <c r="T26" s="2" t="s">
        <v>45</v>
      </c>
      <c r="U26" s="2" t="s">
        <v>1015</v>
      </c>
      <c r="V26" s="2">
        <v>1</v>
      </c>
      <c r="W26" s="2" t="s">
        <v>1065</v>
      </c>
      <c r="X26" s="2" t="s">
        <v>55</v>
      </c>
      <c r="Y26" s="2" t="s">
        <v>55</v>
      </c>
      <c r="Z26" s="2" t="s">
        <v>28</v>
      </c>
      <c r="AA26" s="2" t="s">
        <v>29</v>
      </c>
      <c r="AB26" s="2" t="s">
        <v>28</v>
      </c>
      <c r="AC26" s="2" t="s">
        <v>28</v>
      </c>
      <c r="AD26" s="2" t="s">
        <v>29</v>
      </c>
      <c r="AE26" s="2" t="s">
        <v>28</v>
      </c>
      <c r="AF26" s="2" t="s">
        <v>116</v>
      </c>
      <c r="AH26" s="1">
        <f t="shared" si="0"/>
        <v>4</v>
      </c>
      <c r="AI26" s="1">
        <f t="shared" si="1"/>
        <v>0</v>
      </c>
      <c r="AJ26" s="49">
        <v>17.797637334292567</v>
      </c>
      <c r="AK26" s="49">
        <v>23.083797728347196</v>
      </c>
      <c r="AL26" s="49">
        <v>25.539993325620912</v>
      </c>
      <c r="AM26" s="49">
        <v>3.2890334881282066</v>
      </c>
      <c r="AN26" s="49">
        <v>5.2635569475677224</v>
      </c>
      <c r="AO26" s="49">
        <v>6.8589998466894038</v>
      </c>
      <c r="AP26" s="49">
        <v>228.49806429637769</v>
      </c>
      <c r="AQ26" s="49">
        <v>87</v>
      </c>
    </row>
    <row r="27" spans="1:43" ht="13.8" hidden="1">
      <c r="A27" s="2">
        <v>26</v>
      </c>
      <c r="B27" s="2" t="s">
        <v>23</v>
      </c>
      <c r="C27" s="2" t="s">
        <v>24</v>
      </c>
      <c r="D27" s="2" t="s">
        <v>79</v>
      </c>
      <c r="E27" s="2" t="s">
        <v>117</v>
      </c>
      <c r="F27" s="15">
        <v>42.536293999999998</v>
      </c>
      <c r="G27" s="15">
        <v>3.065871</v>
      </c>
      <c r="H27" s="28">
        <v>44889</v>
      </c>
      <c r="I27" s="2" t="s">
        <v>77</v>
      </c>
      <c r="J27" s="24" t="s">
        <v>28</v>
      </c>
      <c r="K27" s="25" t="s">
        <v>50</v>
      </c>
      <c r="L27" s="25" t="s">
        <v>1059</v>
      </c>
      <c r="M27" s="25">
        <v>10</v>
      </c>
      <c r="N27" s="25" t="s">
        <v>118</v>
      </c>
      <c r="O27" s="25" t="s">
        <v>119</v>
      </c>
      <c r="P27" s="26">
        <v>0.14000000000000001</v>
      </c>
      <c r="Q27" s="27" t="s">
        <v>43</v>
      </c>
      <c r="R27" s="25" t="s">
        <v>44</v>
      </c>
      <c r="S27" s="25">
        <v>3</v>
      </c>
      <c r="T27" s="2" t="s">
        <v>45</v>
      </c>
      <c r="U27" s="2" t="s">
        <v>1015</v>
      </c>
      <c r="V27" s="2">
        <v>1</v>
      </c>
      <c r="W27" s="2" t="s">
        <v>1064</v>
      </c>
      <c r="X27" s="2" t="s">
        <v>34</v>
      </c>
      <c r="Y27" s="2" t="s">
        <v>59</v>
      </c>
      <c r="Z27" s="2" t="s">
        <v>28</v>
      </c>
      <c r="AA27" s="2" t="s">
        <v>29</v>
      </c>
      <c r="AB27" s="2" t="s">
        <v>28</v>
      </c>
      <c r="AC27" s="2" t="s">
        <v>28</v>
      </c>
      <c r="AD27" s="2" t="s">
        <v>29</v>
      </c>
      <c r="AE27" s="2" t="s">
        <v>28</v>
      </c>
      <c r="AF27" s="2" t="s">
        <v>116</v>
      </c>
      <c r="AH27" s="1">
        <f t="shared" si="0"/>
        <v>4</v>
      </c>
      <c r="AI27" s="1">
        <f t="shared" si="1"/>
        <v>0</v>
      </c>
      <c r="AJ27" s="49">
        <v>17.698733226914204</v>
      </c>
      <c r="AK27" s="49">
        <v>23.134123814178842</v>
      </c>
      <c r="AL27" s="49">
        <v>25.229993332549952</v>
      </c>
      <c r="AM27" s="49">
        <v>3.3704971849374878</v>
      </c>
      <c r="AN27" s="49">
        <v>5.2661819475090512</v>
      </c>
      <c r="AO27" s="49">
        <v>6.9027498457115151</v>
      </c>
      <c r="AP27" s="49">
        <v>232.81815608642418</v>
      </c>
      <c r="AQ27" s="49">
        <v>87</v>
      </c>
    </row>
    <row r="28" spans="1:43" ht="13.8" hidden="1">
      <c r="A28" s="2">
        <v>27</v>
      </c>
      <c r="B28" s="2" t="s">
        <v>23</v>
      </c>
      <c r="C28" s="2" t="s">
        <v>24</v>
      </c>
      <c r="D28" s="2" t="s">
        <v>79</v>
      </c>
      <c r="E28" s="2" t="s">
        <v>117</v>
      </c>
      <c r="F28" s="15">
        <v>42.536293999999998</v>
      </c>
      <c r="G28" s="15">
        <v>3.065871</v>
      </c>
      <c r="H28" s="28">
        <v>44889</v>
      </c>
      <c r="I28" s="2" t="s">
        <v>77</v>
      </c>
      <c r="J28" s="24" t="s">
        <v>28</v>
      </c>
      <c r="K28" s="25" t="s">
        <v>120</v>
      </c>
      <c r="L28" s="25" t="s">
        <v>1062</v>
      </c>
      <c r="M28" s="25">
        <v>10</v>
      </c>
      <c r="N28" s="25" t="s">
        <v>106</v>
      </c>
      <c r="O28" s="25" t="s">
        <v>121</v>
      </c>
      <c r="P28" s="26">
        <v>0.18</v>
      </c>
      <c r="Q28" s="27" t="s">
        <v>43</v>
      </c>
      <c r="R28" s="25" t="s">
        <v>44</v>
      </c>
      <c r="S28" s="25">
        <v>3</v>
      </c>
      <c r="T28" s="2" t="s">
        <v>45</v>
      </c>
      <c r="U28" s="2" t="s">
        <v>1015</v>
      </c>
      <c r="V28" s="2">
        <v>1</v>
      </c>
      <c r="W28" s="2" t="s">
        <v>1064</v>
      </c>
      <c r="X28" s="2" t="s">
        <v>34</v>
      </c>
      <c r="Y28" s="2" t="s">
        <v>59</v>
      </c>
      <c r="Z28" s="2" t="s">
        <v>29</v>
      </c>
      <c r="AA28" s="2" t="s">
        <v>29</v>
      </c>
      <c r="AB28" s="2" t="s">
        <v>28</v>
      </c>
      <c r="AC28" s="2" t="s">
        <v>28</v>
      </c>
      <c r="AD28" s="2" t="s">
        <v>28</v>
      </c>
      <c r="AE28" s="2" t="s">
        <v>28</v>
      </c>
      <c r="AF28" s="2" t="s">
        <v>122</v>
      </c>
      <c r="AH28" s="1">
        <f t="shared" si="0"/>
        <v>4</v>
      </c>
      <c r="AI28" s="1">
        <f t="shared" si="1"/>
        <v>0</v>
      </c>
      <c r="AJ28" s="49">
        <v>17.698733226914204</v>
      </c>
      <c r="AK28" s="49">
        <v>23.134123814178842</v>
      </c>
      <c r="AL28" s="49">
        <v>25.229993332549952</v>
      </c>
      <c r="AM28" s="49">
        <v>3.3704971849374878</v>
      </c>
      <c r="AN28" s="49">
        <v>5.2661819475090512</v>
      </c>
      <c r="AO28" s="49">
        <v>6.9027498457115151</v>
      </c>
      <c r="AP28" s="49">
        <v>232.81815608642418</v>
      </c>
      <c r="AQ28" s="49">
        <v>87</v>
      </c>
    </row>
    <row r="29" spans="1:43" ht="13.8" hidden="1">
      <c r="A29" s="2">
        <v>28</v>
      </c>
      <c r="B29" s="2" t="s">
        <v>23</v>
      </c>
      <c r="C29" s="2" t="s">
        <v>24</v>
      </c>
      <c r="D29" s="2" t="s">
        <v>79</v>
      </c>
      <c r="E29" s="2" t="s">
        <v>123</v>
      </c>
      <c r="F29" s="15">
        <v>42.513291000000002</v>
      </c>
      <c r="G29" s="15">
        <v>3.1334200000000001</v>
      </c>
      <c r="H29" s="28">
        <v>44895</v>
      </c>
      <c r="I29" s="2" t="s">
        <v>77</v>
      </c>
      <c r="J29" s="24" t="s">
        <v>28</v>
      </c>
      <c r="K29" s="25" t="s">
        <v>50</v>
      </c>
      <c r="L29" s="25" t="s">
        <v>1059</v>
      </c>
      <c r="M29" s="25">
        <v>10</v>
      </c>
      <c r="N29" s="25" t="s">
        <v>111</v>
      </c>
      <c r="O29" s="25" t="s">
        <v>124</v>
      </c>
      <c r="P29" s="26">
        <v>0.06</v>
      </c>
      <c r="Q29" s="27" t="s">
        <v>88</v>
      </c>
      <c r="R29" s="25" t="s">
        <v>89</v>
      </c>
      <c r="S29" s="25">
        <v>2</v>
      </c>
      <c r="T29" s="2" t="s">
        <v>45</v>
      </c>
      <c r="U29" s="2" t="s">
        <v>1015</v>
      </c>
      <c r="V29" s="2">
        <v>1</v>
      </c>
      <c r="W29" s="2" t="s">
        <v>1064</v>
      </c>
      <c r="X29" s="2" t="s">
        <v>34</v>
      </c>
      <c r="Y29" s="2" t="s">
        <v>59</v>
      </c>
      <c r="Z29" s="2" t="s">
        <v>29</v>
      </c>
      <c r="AA29" s="2" t="s">
        <v>29</v>
      </c>
      <c r="AB29" s="2" t="s">
        <v>28</v>
      </c>
      <c r="AC29" s="2" t="s">
        <v>28</v>
      </c>
      <c r="AD29" s="2" t="s">
        <v>28</v>
      </c>
      <c r="AE29" s="2" t="s">
        <v>28</v>
      </c>
      <c r="AF29" s="2" t="s">
        <v>122</v>
      </c>
      <c r="AH29" s="1">
        <f t="shared" si="0"/>
        <v>4</v>
      </c>
      <c r="AI29" s="1">
        <f t="shared" si="1"/>
        <v>0</v>
      </c>
      <c r="AJ29" s="49">
        <v>17.728130486531096</v>
      </c>
      <c r="AK29" s="49">
        <v>23.10803685824019</v>
      </c>
      <c r="AL29" s="49">
        <v>25.339993330091261</v>
      </c>
      <c r="AM29" s="49">
        <v>3.35459239077244</v>
      </c>
      <c r="AN29" s="49">
        <v>5.2803123819758193</v>
      </c>
      <c r="AO29" s="49">
        <v>6.9097498455550515</v>
      </c>
      <c r="AP29" s="49">
        <v>231.78483548390977</v>
      </c>
      <c r="AQ29" s="49">
        <v>87</v>
      </c>
    </row>
    <row r="30" spans="1:43" ht="13.8" hidden="1">
      <c r="A30" s="2">
        <v>29</v>
      </c>
      <c r="B30" s="2" t="s">
        <v>23</v>
      </c>
      <c r="C30" s="2" t="s">
        <v>24</v>
      </c>
      <c r="D30" s="2" t="s">
        <v>79</v>
      </c>
      <c r="E30" s="2" t="s">
        <v>123</v>
      </c>
      <c r="F30" s="15">
        <v>42.513260000000002</v>
      </c>
      <c r="G30" s="15">
        <v>3.134922</v>
      </c>
      <c r="H30" s="28">
        <v>44895</v>
      </c>
      <c r="I30" s="2" t="s">
        <v>77</v>
      </c>
      <c r="J30" s="24" t="s">
        <v>28</v>
      </c>
      <c r="K30" s="25" t="s">
        <v>54</v>
      </c>
      <c r="L30" s="25" t="s">
        <v>1062</v>
      </c>
      <c r="M30" s="25">
        <v>10</v>
      </c>
      <c r="N30" s="25" t="s">
        <v>50</v>
      </c>
      <c r="O30" s="25" t="s">
        <v>125</v>
      </c>
      <c r="P30" s="26">
        <v>0.01</v>
      </c>
      <c r="Q30" s="27" t="s">
        <v>84</v>
      </c>
      <c r="R30" s="25" t="s">
        <v>85</v>
      </c>
      <c r="S30" s="25">
        <v>1</v>
      </c>
      <c r="T30" s="2" t="s">
        <v>45</v>
      </c>
      <c r="U30" s="2" t="s">
        <v>1015</v>
      </c>
      <c r="V30" s="2">
        <v>1</v>
      </c>
      <c r="W30" s="2" t="s">
        <v>1064</v>
      </c>
      <c r="X30" s="2" t="s">
        <v>34</v>
      </c>
      <c r="Y30" s="2" t="s">
        <v>59</v>
      </c>
      <c r="Z30" s="2" t="s">
        <v>28</v>
      </c>
      <c r="AA30" s="2" t="s">
        <v>29</v>
      </c>
      <c r="AB30" s="2" t="s">
        <v>28</v>
      </c>
      <c r="AC30" s="2" t="s">
        <v>28</v>
      </c>
      <c r="AD30" s="2" t="s">
        <v>31</v>
      </c>
      <c r="AE30" s="2" t="s">
        <v>31</v>
      </c>
      <c r="AF30" s="2" t="s">
        <v>126</v>
      </c>
      <c r="AH30" s="1">
        <f t="shared" si="0"/>
        <v>3</v>
      </c>
      <c r="AI30" s="1">
        <f t="shared" si="1"/>
        <v>2</v>
      </c>
      <c r="AJ30" s="49">
        <v>17.728130486531096</v>
      </c>
      <c r="AK30" s="49">
        <v>23.10803685824019</v>
      </c>
      <c r="AL30" s="49">
        <v>25.339993330091261</v>
      </c>
      <c r="AM30" s="49">
        <v>3.35459239077244</v>
      </c>
      <c r="AN30" s="49">
        <v>5.2803123819758193</v>
      </c>
      <c r="AO30" s="49">
        <v>6.9097498455550515</v>
      </c>
      <c r="AP30" s="49">
        <v>231.78483548390977</v>
      </c>
      <c r="AQ30" s="49">
        <v>87</v>
      </c>
    </row>
    <row r="31" spans="1:43" ht="13.8" hidden="1">
      <c r="A31" s="2">
        <v>30</v>
      </c>
      <c r="B31" s="2" t="s">
        <v>23</v>
      </c>
      <c r="C31" s="2" t="s">
        <v>24</v>
      </c>
      <c r="D31" s="2" t="s">
        <v>79</v>
      </c>
      <c r="E31" s="2" t="s">
        <v>127</v>
      </c>
      <c r="F31" s="15">
        <v>42.460261000000003</v>
      </c>
      <c r="G31" s="15">
        <v>3.15863</v>
      </c>
      <c r="H31" s="28">
        <v>44907</v>
      </c>
      <c r="I31" s="2" t="s">
        <v>77</v>
      </c>
      <c r="J31" s="24" t="s">
        <v>28</v>
      </c>
      <c r="K31" s="25" t="s">
        <v>30</v>
      </c>
      <c r="L31" s="25" t="s">
        <v>1062</v>
      </c>
      <c r="M31" s="25">
        <v>10</v>
      </c>
      <c r="N31" s="25" t="s">
        <v>128</v>
      </c>
      <c r="O31" s="25" t="s">
        <v>129</v>
      </c>
      <c r="P31" s="26">
        <v>0.14000000000000001</v>
      </c>
      <c r="Q31" s="27" t="s">
        <v>96</v>
      </c>
      <c r="R31" s="25" t="s">
        <v>97</v>
      </c>
      <c r="S31" s="25">
        <v>3</v>
      </c>
      <c r="T31" s="2" t="s">
        <v>45</v>
      </c>
      <c r="U31" s="2" t="s">
        <v>1015</v>
      </c>
      <c r="V31" s="2">
        <v>1</v>
      </c>
      <c r="W31" s="2" t="s">
        <v>1065</v>
      </c>
      <c r="X31" s="2" t="s">
        <v>74</v>
      </c>
      <c r="Y31" s="2" t="s">
        <v>75</v>
      </c>
      <c r="Z31" s="2" t="s">
        <v>29</v>
      </c>
      <c r="AA31" s="2" t="s">
        <v>29</v>
      </c>
      <c r="AB31" s="2" t="s">
        <v>28</v>
      </c>
      <c r="AC31" s="2" t="s">
        <v>28</v>
      </c>
      <c r="AD31" s="2" t="s">
        <v>29</v>
      </c>
      <c r="AE31" s="2" t="s">
        <v>28</v>
      </c>
      <c r="AF31" s="2" t="s">
        <v>126</v>
      </c>
      <c r="AH31" s="1">
        <f t="shared" si="0"/>
        <v>3</v>
      </c>
      <c r="AI31" s="1">
        <f t="shared" si="1"/>
        <v>0</v>
      </c>
      <c r="AJ31" s="49">
        <v>17.797637334292567</v>
      </c>
      <c r="AK31" s="49">
        <v>23.083797728347196</v>
      </c>
      <c r="AL31" s="49">
        <v>25.539993325620912</v>
      </c>
      <c r="AM31" s="49">
        <v>3.2890334881282066</v>
      </c>
      <c r="AN31" s="49">
        <v>5.2635569475677224</v>
      </c>
      <c r="AO31" s="49">
        <v>6.8589998466894038</v>
      </c>
      <c r="AP31" s="49">
        <v>228.49806429637769</v>
      </c>
      <c r="AQ31" s="49">
        <v>87</v>
      </c>
    </row>
    <row r="32" spans="1:43" ht="13.8" hidden="1">
      <c r="A32" s="2">
        <v>31</v>
      </c>
      <c r="B32" s="2" t="s">
        <v>23</v>
      </c>
      <c r="C32" s="2" t="s">
        <v>24</v>
      </c>
      <c r="D32" s="2" t="s">
        <v>79</v>
      </c>
      <c r="E32" s="2" t="s">
        <v>127</v>
      </c>
      <c r="F32" s="15">
        <v>42.460261000000003</v>
      </c>
      <c r="G32" s="15">
        <v>3.15863</v>
      </c>
      <c r="H32" s="28">
        <v>44907</v>
      </c>
      <c r="I32" s="2" t="s">
        <v>77</v>
      </c>
      <c r="J32" s="24" t="s">
        <v>28</v>
      </c>
      <c r="K32" s="25" t="s">
        <v>69</v>
      </c>
      <c r="L32" s="25" t="s">
        <v>1061</v>
      </c>
      <c r="M32" s="25">
        <v>10</v>
      </c>
      <c r="N32" s="25" t="s">
        <v>130</v>
      </c>
      <c r="O32" s="25" t="s">
        <v>131</v>
      </c>
      <c r="P32" s="26">
        <v>0.35</v>
      </c>
      <c r="Q32" s="27" t="s">
        <v>50</v>
      </c>
      <c r="R32" s="25" t="s">
        <v>103</v>
      </c>
      <c r="S32" s="25">
        <v>5</v>
      </c>
      <c r="T32" s="2" t="s">
        <v>45</v>
      </c>
      <c r="U32" s="2" t="s">
        <v>1015</v>
      </c>
      <c r="V32" s="2">
        <v>1</v>
      </c>
      <c r="W32" s="2" t="s">
        <v>1065</v>
      </c>
      <c r="X32" s="2" t="s">
        <v>74</v>
      </c>
      <c r="Y32" s="2" t="s">
        <v>75</v>
      </c>
      <c r="Z32" s="2" t="s">
        <v>29</v>
      </c>
      <c r="AA32" s="2" t="s">
        <v>132</v>
      </c>
      <c r="AB32" s="2" t="s">
        <v>28</v>
      </c>
      <c r="AC32" s="2" t="s">
        <v>28</v>
      </c>
      <c r="AD32" s="2" t="s">
        <v>29</v>
      </c>
      <c r="AE32" s="2" t="s">
        <v>28</v>
      </c>
      <c r="AF32" s="2" t="s">
        <v>126</v>
      </c>
      <c r="AH32" s="1">
        <f t="shared" si="0"/>
        <v>3</v>
      </c>
      <c r="AI32" s="1">
        <f t="shared" si="1"/>
        <v>0</v>
      </c>
      <c r="AJ32" s="49">
        <v>17.797637334292567</v>
      </c>
      <c r="AK32" s="49">
        <v>23.083797728347196</v>
      </c>
      <c r="AL32" s="49">
        <v>25.539993325620912</v>
      </c>
      <c r="AM32" s="49">
        <v>3.2890334881282066</v>
      </c>
      <c r="AN32" s="49">
        <v>5.2635569475677224</v>
      </c>
      <c r="AO32" s="49">
        <v>6.8589998466894038</v>
      </c>
      <c r="AP32" s="49">
        <v>228.49806429637769</v>
      </c>
      <c r="AQ32" s="49">
        <v>87</v>
      </c>
    </row>
    <row r="33" spans="1:43" ht="13.8" hidden="1">
      <c r="A33" s="2">
        <v>32</v>
      </c>
      <c r="B33" s="2" t="s">
        <v>23</v>
      </c>
      <c r="C33" s="2" t="s">
        <v>24</v>
      </c>
      <c r="D33" s="2" t="s">
        <v>133</v>
      </c>
      <c r="E33" s="2" t="s">
        <v>134</v>
      </c>
      <c r="F33" s="15">
        <v>43.545487999999999</v>
      </c>
      <c r="G33" s="15">
        <v>7.1183310000000004</v>
      </c>
      <c r="H33" s="28">
        <v>44923</v>
      </c>
      <c r="I33" s="2" t="s">
        <v>27</v>
      </c>
      <c r="J33" s="24" t="s">
        <v>28</v>
      </c>
      <c r="K33" s="25" t="s">
        <v>50</v>
      </c>
      <c r="L33" s="25" t="s">
        <v>1059</v>
      </c>
      <c r="M33" s="25">
        <v>10</v>
      </c>
      <c r="N33" s="25" t="s">
        <v>135</v>
      </c>
      <c r="O33" s="25" t="s">
        <v>136</v>
      </c>
      <c r="P33" s="26">
        <v>0.4</v>
      </c>
      <c r="Q33" s="27" t="s">
        <v>50</v>
      </c>
      <c r="R33" s="25" t="s">
        <v>103</v>
      </c>
      <c r="S33" s="25">
        <v>5</v>
      </c>
      <c r="T33" s="2" t="s">
        <v>45</v>
      </c>
      <c r="U33" s="2" t="s">
        <v>1016</v>
      </c>
      <c r="V33" s="2">
        <v>1</v>
      </c>
      <c r="W33" s="2" t="s">
        <v>137</v>
      </c>
      <c r="X33" s="2" t="s">
        <v>34</v>
      </c>
      <c r="Y33" s="2" t="s">
        <v>35</v>
      </c>
      <c r="Z33" s="2" t="s">
        <v>28</v>
      </c>
      <c r="AA33" s="2" t="s">
        <v>31</v>
      </c>
      <c r="AB33" s="2" t="s">
        <v>31</v>
      </c>
      <c r="AC33" s="2" t="s">
        <v>31</v>
      </c>
      <c r="AD33" s="2" t="s">
        <v>31</v>
      </c>
      <c r="AE33" s="2" t="s">
        <v>31</v>
      </c>
      <c r="AF33" s="2" t="s">
        <v>138</v>
      </c>
      <c r="AH33" s="1">
        <f t="shared" si="0"/>
        <v>1</v>
      </c>
      <c r="AI33" s="1">
        <f t="shared" si="1"/>
        <v>5</v>
      </c>
      <c r="AJ33" s="49">
        <v>19.576787979456977</v>
      </c>
      <c r="AK33" s="49">
        <v>26.09727592186027</v>
      </c>
      <c r="AL33" s="49">
        <v>28.559993258118652</v>
      </c>
      <c r="AM33" s="49">
        <v>1.6325876347416994</v>
      </c>
      <c r="AN33" s="49">
        <v>2.8630787403530285</v>
      </c>
      <c r="AO33" s="49">
        <v>4.463249900238587</v>
      </c>
      <c r="AP33" s="49">
        <v>295.24809212990937</v>
      </c>
      <c r="AQ33" s="49">
        <v>88</v>
      </c>
    </row>
    <row r="34" spans="1:43" ht="13.8" hidden="1">
      <c r="A34" s="2">
        <v>33</v>
      </c>
      <c r="B34" s="2" t="s">
        <v>23</v>
      </c>
      <c r="C34" s="2" t="s">
        <v>24</v>
      </c>
      <c r="D34" s="2" t="s">
        <v>133</v>
      </c>
      <c r="E34" s="2" t="s">
        <v>134</v>
      </c>
      <c r="F34" s="15">
        <v>43.545487999999999</v>
      </c>
      <c r="G34" s="15">
        <v>7.1183310000000004</v>
      </c>
      <c r="H34" s="28">
        <v>44923</v>
      </c>
      <c r="I34" s="2" t="s">
        <v>27</v>
      </c>
      <c r="J34" s="24" t="s">
        <v>28</v>
      </c>
      <c r="K34" s="25" t="s">
        <v>38</v>
      </c>
      <c r="L34" s="25" t="s">
        <v>1062</v>
      </c>
      <c r="M34" s="25">
        <v>10</v>
      </c>
      <c r="N34" s="25" t="s">
        <v>139</v>
      </c>
      <c r="O34" s="25" t="s">
        <v>140</v>
      </c>
      <c r="P34" s="26">
        <v>0.47</v>
      </c>
      <c r="Q34" s="27" t="s">
        <v>50</v>
      </c>
      <c r="R34" s="25" t="s">
        <v>103</v>
      </c>
      <c r="S34" s="25">
        <v>5</v>
      </c>
      <c r="T34" s="2" t="s">
        <v>45</v>
      </c>
      <c r="U34" s="2" t="s">
        <v>1016</v>
      </c>
      <c r="V34" s="2">
        <v>1</v>
      </c>
      <c r="W34" s="2" t="s">
        <v>137</v>
      </c>
      <c r="X34" s="2" t="s">
        <v>34</v>
      </c>
      <c r="Y34" s="2" t="s">
        <v>35</v>
      </c>
      <c r="Z34" s="2" t="s">
        <v>28</v>
      </c>
      <c r="AA34" s="2" t="s">
        <v>31</v>
      </c>
      <c r="AB34" s="2" t="s">
        <v>31</v>
      </c>
      <c r="AC34" s="2" t="s">
        <v>31</v>
      </c>
      <c r="AD34" s="2" t="s">
        <v>31</v>
      </c>
      <c r="AE34" s="2" t="s">
        <v>31</v>
      </c>
      <c r="AF34" s="2" t="s">
        <v>138</v>
      </c>
      <c r="AH34" s="1">
        <f t="shared" si="0"/>
        <v>1</v>
      </c>
      <c r="AI34" s="1">
        <f t="shared" si="1"/>
        <v>5</v>
      </c>
      <c r="AJ34" s="49">
        <v>19.576787979456977</v>
      </c>
      <c r="AK34" s="49">
        <v>26.09727592186027</v>
      </c>
      <c r="AL34" s="49">
        <v>28.559993258118652</v>
      </c>
      <c r="AM34" s="49">
        <v>1.6325876347416994</v>
      </c>
      <c r="AN34" s="49">
        <v>2.8630787403530285</v>
      </c>
      <c r="AO34" s="49">
        <v>4.463249900238587</v>
      </c>
      <c r="AP34" s="49">
        <v>295.24809212990937</v>
      </c>
      <c r="AQ34" s="49">
        <v>88</v>
      </c>
    </row>
    <row r="35" spans="1:43" ht="13.8" hidden="1">
      <c r="A35" s="2">
        <v>34</v>
      </c>
      <c r="B35" s="2" t="s">
        <v>23</v>
      </c>
      <c r="C35" s="2" t="s">
        <v>24</v>
      </c>
      <c r="D35" s="2" t="s">
        <v>133</v>
      </c>
      <c r="E35" s="2" t="s">
        <v>134</v>
      </c>
      <c r="F35" s="15">
        <v>43.545487999999999</v>
      </c>
      <c r="G35" s="15">
        <v>7.1183310000000004</v>
      </c>
      <c r="H35" s="28">
        <v>44923</v>
      </c>
      <c r="I35" s="2" t="s">
        <v>27</v>
      </c>
      <c r="J35" s="24" t="s">
        <v>28</v>
      </c>
      <c r="K35" s="25" t="s">
        <v>40</v>
      </c>
      <c r="L35" s="25" t="s">
        <v>1061</v>
      </c>
      <c r="M35" s="25">
        <v>10</v>
      </c>
      <c r="N35" s="25" t="s">
        <v>141</v>
      </c>
      <c r="O35" s="25" t="s">
        <v>142</v>
      </c>
      <c r="P35" s="26">
        <v>0.35</v>
      </c>
      <c r="Q35" s="27" t="s">
        <v>50</v>
      </c>
      <c r="R35" s="25" t="s">
        <v>103</v>
      </c>
      <c r="S35" s="25">
        <v>5</v>
      </c>
      <c r="T35" s="2" t="s">
        <v>45</v>
      </c>
      <c r="U35" s="2" t="s">
        <v>1016</v>
      </c>
      <c r="V35" s="2">
        <v>1</v>
      </c>
      <c r="W35" s="2" t="s">
        <v>137</v>
      </c>
      <c r="X35" s="2" t="s">
        <v>34</v>
      </c>
      <c r="Y35" s="2" t="s">
        <v>35</v>
      </c>
      <c r="Z35" s="2" t="s">
        <v>28</v>
      </c>
      <c r="AA35" s="2" t="s">
        <v>31</v>
      </c>
      <c r="AB35" s="2" t="s">
        <v>31</v>
      </c>
      <c r="AC35" s="2" t="s">
        <v>31</v>
      </c>
      <c r="AD35" s="2" t="s">
        <v>31</v>
      </c>
      <c r="AE35" s="2" t="s">
        <v>31</v>
      </c>
      <c r="AF35" s="2" t="s">
        <v>138</v>
      </c>
      <c r="AH35" s="1">
        <f t="shared" si="0"/>
        <v>1</v>
      </c>
      <c r="AI35" s="1">
        <f t="shared" si="1"/>
        <v>5</v>
      </c>
      <c r="AJ35" s="49">
        <v>19.576787979456977</v>
      </c>
      <c r="AK35" s="49">
        <v>26.09727592186027</v>
      </c>
      <c r="AL35" s="49">
        <v>28.559993258118652</v>
      </c>
      <c r="AM35" s="49">
        <v>1.6325876347416994</v>
      </c>
      <c r="AN35" s="49">
        <v>2.8630787403530285</v>
      </c>
      <c r="AO35" s="49">
        <v>4.463249900238587</v>
      </c>
      <c r="AP35" s="49">
        <v>295.24809212990937</v>
      </c>
      <c r="AQ35" s="49">
        <v>88</v>
      </c>
    </row>
    <row r="36" spans="1:43" ht="13.8" hidden="1">
      <c r="A36" s="2">
        <v>35</v>
      </c>
      <c r="B36" s="2" t="s">
        <v>23</v>
      </c>
      <c r="C36" s="2" t="s">
        <v>24</v>
      </c>
      <c r="D36" s="2" t="s">
        <v>133</v>
      </c>
      <c r="E36" s="2" t="s">
        <v>143</v>
      </c>
      <c r="F36" s="15">
        <v>43.153820000000003</v>
      </c>
      <c r="G36" s="15">
        <v>6.6330629999999999</v>
      </c>
      <c r="H36" s="23">
        <v>44972</v>
      </c>
      <c r="I36" s="2" t="s">
        <v>77</v>
      </c>
      <c r="J36" s="24" t="s">
        <v>28</v>
      </c>
      <c r="K36" s="25" t="s">
        <v>82</v>
      </c>
      <c r="L36" s="25" t="s">
        <v>1061</v>
      </c>
      <c r="M36" s="25" t="s">
        <v>31</v>
      </c>
      <c r="N36" s="25" t="s">
        <v>31</v>
      </c>
      <c r="O36" s="25" t="s">
        <v>31</v>
      </c>
      <c r="P36" s="26" t="s">
        <v>31</v>
      </c>
      <c r="Q36" s="27" t="s">
        <v>31</v>
      </c>
      <c r="R36" s="25" t="s">
        <v>31</v>
      </c>
      <c r="S36" s="25" t="s">
        <v>31</v>
      </c>
      <c r="T36" s="2" t="s">
        <v>57</v>
      </c>
      <c r="U36" s="2" t="s">
        <v>767</v>
      </c>
      <c r="V36" s="2">
        <v>1</v>
      </c>
      <c r="W36" s="2" t="s">
        <v>66</v>
      </c>
      <c r="X36" s="2" t="s">
        <v>34</v>
      </c>
      <c r="Y36" s="2" t="s">
        <v>35</v>
      </c>
      <c r="Z36" s="2" t="s">
        <v>31</v>
      </c>
      <c r="AA36" s="2" t="s">
        <v>31</v>
      </c>
      <c r="AB36" s="2" t="s">
        <v>31</v>
      </c>
      <c r="AC36" s="2" t="s">
        <v>31</v>
      </c>
      <c r="AD36" s="2" t="s">
        <v>31</v>
      </c>
      <c r="AE36" s="2" t="s">
        <v>31</v>
      </c>
      <c r="AF36" s="2" t="s">
        <v>31</v>
      </c>
      <c r="AH36" s="1">
        <f t="shared" si="0"/>
        <v>0</v>
      </c>
      <c r="AI36" s="1">
        <f t="shared" si="1"/>
        <v>6</v>
      </c>
      <c r="AJ36" s="49">
        <v>19.291911273495696</v>
      </c>
      <c r="AK36" s="49">
        <v>25.515754195727858</v>
      </c>
      <c r="AL36" s="49">
        <v>28.079993268847488</v>
      </c>
      <c r="AM36" s="49">
        <v>1.8993280397384904</v>
      </c>
      <c r="AN36" s="49">
        <v>3.480328726556416</v>
      </c>
      <c r="AO36" s="49">
        <v>5.0819998864084468</v>
      </c>
      <c r="AP36" s="49">
        <v>290.08730436647471</v>
      </c>
      <c r="AQ36" s="49">
        <v>85</v>
      </c>
    </row>
    <row r="37" spans="1:43" ht="13.8" hidden="1">
      <c r="A37" s="2">
        <v>36</v>
      </c>
      <c r="B37" s="2" t="s">
        <v>23</v>
      </c>
      <c r="C37" s="2" t="s">
        <v>24</v>
      </c>
      <c r="D37" s="2" t="s">
        <v>133</v>
      </c>
      <c r="E37" s="2" t="s">
        <v>144</v>
      </c>
      <c r="F37" s="15">
        <v>43.167569</v>
      </c>
      <c r="G37" s="15">
        <v>6.6579930000000003</v>
      </c>
      <c r="H37" s="23">
        <v>44972</v>
      </c>
      <c r="I37" s="2" t="s">
        <v>77</v>
      </c>
      <c r="J37" s="24" t="s">
        <v>28</v>
      </c>
      <c r="K37" s="25" t="s">
        <v>92</v>
      </c>
      <c r="L37" s="25" t="s">
        <v>1061</v>
      </c>
      <c r="M37" s="25" t="s">
        <v>31</v>
      </c>
      <c r="N37" s="25" t="s">
        <v>31</v>
      </c>
      <c r="O37" s="25" t="s">
        <v>31</v>
      </c>
      <c r="P37" s="26" t="s">
        <v>31</v>
      </c>
      <c r="Q37" s="27" t="s">
        <v>31</v>
      </c>
      <c r="R37" s="25" t="s">
        <v>31</v>
      </c>
      <c r="S37" s="25" t="s">
        <v>31</v>
      </c>
      <c r="T37" s="2" t="s">
        <v>57</v>
      </c>
      <c r="U37" s="2" t="s">
        <v>767</v>
      </c>
      <c r="V37" s="2">
        <v>1</v>
      </c>
      <c r="W37" s="2" t="s">
        <v>66</v>
      </c>
      <c r="X37" s="2" t="s">
        <v>34</v>
      </c>
      <c r="Y37" s="2" t="s">
        <v>35</v>
      </c>
      <c r="Z37" s="2" t="s">
        <v>31</v>
      </c>
      <c r="AA37" s="2" t="s">
        <v>31</v>
      </c>
      <c r="AB37" s="2" t="s">
        <v>31</v>
      </c>
      <c r="AC37" s="2" t="s">
        <v>31</v>
      </c>
      <c r="AD37" s="2" t="s">
        <v>31</v>
      </c>
      <c r="AE37" s="2" t="s">
        <v>31</v>
      </c>
      <c r="AF37" s="2" t="s">
        <v>31</v>
      </c>
      <c r="AH37" s="1">
        <f t="shared" si="0"/>
        <v>0</v>
      </c>
      <c r="AI37" s="1">
        <f t="shared" si="1"/>
        <v>6</v>
      </c>
      <c r="AJ37" s="49">
        <v>19.291911273495696</v>
      </c>
      <c r="AK37" s="49">
        <v>25.515754195727858</v>
      </c>
      <c r="AL37" s="49">
        <v>28.079993268847488</v>
      </c>
      <c r="AM37" s="49">
        <v>1.8993280397384904</v>
      </c>
      <c r="AN37" s="49">
        <v>3.480328726556416</v>
      </c>
      <c r="AO37" s="49">
        <v>5.0819998864084468</v>
      </c>
      <c r="AP37" s="49">
        <v>290.08730436647471</v>
      </c>
      <c r="AQ37" s="49">
        <v>85</v>
      </c>
    </row>
    <row r="38" spans="1:43" ht="13.8" hidden="1">
      <c r="A38" s="2">
        <v>37</v>
      </c>
      <c r="B38" s="2" t="s">
        <v>23</v>
      </c>
      <c r="C38" s="2" t="s">
        <v>24</v>
      </c>
      <c r="D38" s="2" t="s">
        <v>133</v>
      </c>
      <c r="E38" s="2" t="s">
        <v>145</v>
      </c>
      <c r="F38" s="15">
        <v>43.690080000000002</v>
      </c>
      <c r="G38" s="15">
        <v>7.3191439999999997</v>
      </c>
      <c r="H38" s="28">
        <v>44922</v>
      </c>
      <c r="I38" s="2" t="s">
        <v>27</v>
      </c>
      <c r="J38" s="24" t="s">
        <v>28</v>
      </c>
      <c r="K38" s="25" t="s">
        <v>50</v>
      </c>
      <c r="L38" s="25" t="s">
        <v>1059</v>
      </c>
      <c r="M38" s="25">
        <v>10</v>
      </c>
      <c r="N38" s="25" t="s">
        <v>146</v>
      </c>
      <c r="O38" s="25" t="s">
        <v>147</v>
      </c>
      <c r="P38" s="26">
        <v>0.32</v>
      </c>
      <c r="Q38" s="27" t="s">
        <v>50</v>
      </c>
      <c r="R38" s="25" t="s">
        <v>103</v>
      </c>
      <c r="S38" s="25">
        <v>5</v>
      </c>
      <c r="T38" s="2" t="s">
        <v>45</v>
      </c>
      <c r="U38" s="2" t="s">
        <v>1016</v>
      </c>
      <c r="V38" s="2">
        <v>1</v>
      </c>
      <c r="W38" s="2" t="s">
        <v>137</v>
      </c>
      <c r="X38" s="2" t="s">
        <v>34</v>
      </c>
      <c r="Y38" s="2" t="s">
        <v>35</v>
      </c>
      <c r="Z38" s="2" t="s">
        <v>31</v>
      </c>
      <c r="AA38" s="2" t="s">
        <v>31</v>
      </c>
      <c r="AB38" s="2" t="s">
        <v>31</v>
      </c>
      <c r="AC38" s="2" t="s">
        <v>31</v>
      </c>
      <c r="AD38" s="2" t="s">
        <v>31</v>
      </c>
      <c r="AE38" s="2" t="s">
        <v>31</v>
      </c>
      <c r="AF38" s="2" t="s">
        <v>138</v>
      </c>
      <c r="AH38" s="1">
        <f t="shared" si="0"/>
        <v>0</v>
      </c>
      <c r="AI38" s="1">
        <f t="shared" si="1"/>
        <v>6</v>
      </c>
      <c r="AJ38" s="49">
        <v>19.584787979278161</v>
      </c>
      <c r="AK38" s="49">
        <v>26.104558530393142</v>
      </c>
      <c r="AL38" s="49">
        <v>28.519993259012722</v>
      </c>
      <c r="AM38" s="49">
        <v>1.6038205120970233</v>
      </c>
      <c r="AN38" s="49">
        <v>2.8070705894309955</v>
      </c>
      <c r="AO38" s="49">
        <v>4.3877499019261457</v>
      </c>
      <c r="AP38" s="49">
        <v>291.26701010745677</v>
      </c>
      <c r="AQ38" s="49">
        <v>88</v>
      </c>
    </row>
    <row r="39" spans="1:43" ht="13.8" hidden="1">
      <c r="A39" s="2">
        <v>38</v>
      </c>
      <c r="B39" s="2" t="s">
        <v>23</v>
      </c>
      <c r="C39" s="2" t="s">
        <v>24</v>
      </c>
      <c r="D39" s="2" t="s">
        <v>133</v>
      </c>
      <c r="E39" s="2" t="s">
        <v>145</v>
      </c>
      <c r="F39" s="15">
        <v>43.690080000000002</v>
      </c>
      <c r="G39" s="15">
        <v>7.3191439999999997</v>
      </c>
      <c r="H39" s="28">
        <v>44922</v>
      </c>
      <c r="I39" s="2" t="s">
        <v>27</v>
      </c>
      <c r="J39" s="24" t="s">
        <v>28</v>
      </c>
      <c r="K39" s="25" t="s">
        <v>38</v>
      </c>
      <c r="L39" s="25" t="s">
        <v>1062</v>
      </c>
      <c r="M39" s="25">
        <v>10</v>
      </c>
      <c r="N39" s="25" t="s">
        <v>111</v>
      </c>
      <c r="O39" s="25" t="s">
        <v>148</v>
      </c>
      <c r="P39" s="26">
        <v>7.0000000000000007E-2</v>
      </c>
      <c r="Q39" s="27" t="s">
        <v>88</v>
      </c>
      <c r="R39" s="25" t="s">
        <v>89</v>
      </c>
      <c r="S39" s="25">
        <v>2</v>
      </c>
      <c r="T39" s="2" t="s">
        <v>45</v>
      </c>
      <c r="U39" s="2" t="s">
        <v>1016</v>
      </c>
      <c r="V39" s="2">
        <v>1</v>
      </c>
      <c r="W39" s="2" t="s">
        <v>137</v>
      </c>
      <c r="X39" s="2" t="s">
        <v>34</v>
      </c>
      <c r="Y39" s="2" t="s">
        <v>35</v>
      </c>
      <c r="Z39" s="2" t="s">
        <v>31</v>
      </c>
      <c r="AA39" s="2" t="s">
        <v>31</v>
      </c>
      <c r="AB39" s="2" t="s">
        <v>31</v>
      </c>
      <c r="AC39" s="2" t="s">
        <v>31</v>
      </c>
      <c r="AD39" s="2" t="s">
        <v>31</v>
      </c>
      <c r="AE39" s="2" t="s">
        <v>31</v>
      </c>
      <c r="AF39" s="2" t="s">
        <v>138</v>
      </c>
      <c r="AH39" s="1">
        <f t="shared" si="0"/>
        <v>0</v>
      </c>
      <c r="AI39" s="1">
        <f t="shared" si="1"/>
        <v>6</v>
      </c>
      <c r="AJ39" s="49">
        <v>19.584787979278161</v>
      </c>
      <c r="AK39" s="49">
        <v>26.104558530393142</v>
      </c>
      <c r="AL39" s="49">
        <v>28.519993259012722</v>
      </c>
      <c r="AM39" s="49">
        <v>1.6038205120970233</v>
      </c>
      <c r="AN39" s="49">
        <v>2.8070705894309955</v>
      </c>
      <c r="AO39" s="49">
        <v>4.3877499019261457</v>
      </c>
      <c r="AP39" s="49">
        <v>291.26701010745677</v>
      </c>
      <c r="AQ39" s="49">
        <v>88</v>
      </c>
    </row>
    <row r="40" spans="1:43" ht="13.8" hidden="1">
      <c r="A40" s="2">
        <v>39</v>
      </c>
      <c r="B40" s="2" t="s">
        <v>23</v>
      </c>
      <c r="C40" s="2" t="s">
        <v>24</v>
      </c>
      <c r="D40" s="2" t="s">
        <v>133</v>
      </c>
      <c r="E40" s="2" t="s">
        <v>145</v>
      </c>
      <c r="F40" s="15">
        <v>43.690080000000002</v>
      </c>
      <c r="G40" s="15">
        <v>7.3191439999999997</v>
      </c>
      <c r="H40" s="28">
        <v>44922</v>
      </c>
      <c r="I40" s="2" t="s">
        <v>27</v>
      </c>
      <c r="J40" s="24" t="s">
        <v>28</v>
      </c>
      <c r="K40" s="25" t="s">
        <v>40</v>
      </c>
      <c r="L40" s="25" t="s">
        <v>1061</v>
      </c>
      <c r="M40" s="25">
        <v>10</v>
      </c>
      <c r="N40" s="25" t="s">
        <v>149</v>
      </c>
      <c r="O40" s="25" t="s">
        <v>150</v>
      </c>
      <c r="P40" s="26">
        <v>0.09</v>
      </c>
      <c r="Q40" s="27" t="s">
        <v>88</v>
      </c>
      <c r="R40" s="25" t="s">
        <v>89</v>
      </c>
      <c r="S40" s="25">
        <v>2</v>
      </c>
      <c r="T40" s="2" t="s">
        <v>45</v>
      </c>
      <c r="U40" s="2" t="s">
        <v>1016</v>
      </c>
      <c r="V40" s="2">
        <v>1</v>
      </c>
      <c r="W40" s="2" t="s">
        <v>137</v>
      </c>
      <c r="X40" s="2" t="s">
        <v>34</v>
      </c>
      <c r="Y40" s="2" t="s">
        <v>35</v>
      </c>
      <c r="Z40" s="2" t="s">
        <v>31</v>
      </c>
      <c r="AA40" s="2" t="s">
        <v>31</v>
      </c>
      <c r="AB40" s="2" t="s">
        <v>31</v>
      </c>
      <c r="AC40" s="2" t="s">
        <v>31</v>
      </c>
      <c r="AD40" s="2" t="s">
        <v>31</v>
      </c>
      <c r="AE40" s="2" t="s">
        <v>31</v>
      </c>
      <c r="AF40" s="2" t="s">
        <v>138</v>
      </c>
      <c r="AH40" s="1">
        <f t="shared" si="0"/>
        <v>0</v>
      </c>
      <c r="AI40" s="1">
        <f t="shared" si="1"/>
        <v>6</v>
      </c>
      <c r="AJ40" s="49">
        <v>19.584787979278161</v>
      </c>
      <c r="AK40" s="49">
        <v>26.104558530393142</v>
      </c>
      <c r="AL40" s="49">
        <v>28.519993259012722</v>
      </c>
      <c r="AM40" s="49">
        <v>1.6038205120970233</v>
      </c>
      <c r="AN40" s="49">
        <v>2.8070705894309955</v>
      </c>
      <c r="AO40" s="49">
        <v>4.3877499019261457</v>
      </c>
      <c r="AP40" s="49">
        <v>291.26701010745677</v>
      </c>
      <c r="AQ40" s="49">
        <v>88</v>
      </c>
    </row>
    <row r="41" spans="1:43" ht="13.8" hidden="1">
      <c r="A41" s="2">
        <v>40</v>
      </c>
      <c r="B41" s="2" t="s">
        <v>23</v>
      </c>
      <c r="C41" s="2" t="s">
        <v>24</v>
      </c>
      <c r="D41" s="2" t="s">
        <v>151</v>
      </c>
      <c r="E41" s="2" t="s">
        <v>152</v>
      </c>
      <c r="F41" s="15">
        <v>43.272848000000003</v>
      </c>
      <c r="G41" s="15">
        <v>3.4670100000000001</v>
      </c>
      <c r="H41" s="28">
        <v>44890</v>
      </c>
      <c r="I41" s="2" t="s">
        <v>77</v>
      </c>
      <c r="J41" s="24" t="s">
        <v>28</v>
      </c>
      <c r="K41" s="25" t="s">
        <v>50</v>
      </c>
      <c r="L41" s="25" t="s">
        <v>1059</v>
      </c>
      <c r="M41" s="25">
        <v>11</v>
      </c>
      <c r="N41" s="25" t="s">
        <v>153</v>
      </c>
      <c r="O41" s="25" t="s">
        <v>154</v>
      </c>
      <c r="P41" s="26">
        <v>0.3</v>
      </c>
      <c r="Q41" s="27" t="s">
        <v>50</v>
      </c>
      <c r="R41" s="25" t="s">
        <v>103</v>
      </c>
      <c r="S41" s="25">
        <v>5</v>
      </c>
      <c r="T41" s="2" t="s">
        <v>45</v>
      </c>
      <c r="U41" s="2" t="s">
        <v>1015</v>
      </c>
      <c r="V41" s="2">
        <v>1</v>
      </c>
      <c r="W41" s="2" t="s">
        <v>155</v>
      </c>
      <c r="X41" s="2" t="s">
        <v>34</v>
      </c>
      <c r="Y41" s="2" t="s">
        <v>156</v>
      </c>
      <c r="Z41" s="2" t="s">
        <v>31</v>
      </c>
      <c r="AA41" s="2" t="s">
        <v>31</v>
      </c>
      <c r="AB41" s="2" t="s">
        <v>31</v>
      </c>
      <c r="AC41" s="2" t="s">
        <v>31</v>
      </c>
      <c r="AD41" s="2" t="s">
        <v>31</v>
      </c>
      <c r="AE41" s="2" t="s">
        <v>31</v>
      </c>
      <c r="AF41" s="2" t="s">
        <v>31</v>
      </c>
      <c r="AH41" s="1">
        <f t="shared" si="0"/>
        <v>0</v>
      </c>
      <c r="AI41" s="1">
        <f t="shared" si="1"/>
        <v>6</v>
      </c>
      <c r="AJ41" s="49">
        <v>17.28851405800112</v>
      </c>
      <c r="AK41" s="49">
        <v>22.419776004058804</v>
      </c>
      <c r="AL41" s="49">
        <v>25.859993318468355</v>
      </c>
      <c r="AM41" s="49">
        <v>3.7393389575151503</v>
      </c>
      <c r="AN41" s="49">
        <v>5.7998531312327426</v>
      </c>
      <c r="AO41" s="49">
        <v>7.7042498277965947</v>
      </c>
      <c r="AP41" s="49">
        <v>167.79502264244763</v>
      </c>
      <c r="AQ41" s="49">
        <v>44</v>
      </c>
    </row>
    <row r="42" spans="1:43" ht="13.8" hidden="1">
      <c r="A42" s="2">
        <v>41</v>
      </c>
      <c r="B42" s="2" t="s">
        <v>23</v>
      </c>
      <c r="C42" s="2" t="s">
        <v>24</v>
      </c>
      <c r="D42" s="2" t="s">
        <v>151</v>
      </c>
      <c r="E42" s="2" t="s">
        <v>157</v>
      </c>
      <c r="F42" s="15">
        <v>43.265774999999998</v>
      </c>
      <c r="G42" s="15">
        <v>3.4985240000000002</v>
      </c>
      <c r="H42" s="28">
        <v>44890</v>
      </c>
      <c r="I42" s="2" t="s">
        <v>77</v>
      </c>
      <c r="J42" s="24" t="s">
        <v>28</v>
      </c>
      <c r="K42" s="25" t="s">
        <v>96</v>
      </c>
      <c r="L42" s="25" t="s">
        <v>1059</v>
      </c>
      <c r="M42" s="25">
        <v>11</v>
      </c>
      <c r="N42" s="25" t="s">
        <v>64</v>
      </c>
      <c r="O42" s="25" t="s">
        <v>107</v>
      </c>
      <c r="P42" s="26">
        <v>0.09</v>
      </c>
      <c r="Q42" s="27" t="s">
        <v>43</v>
      </c>
      <c r="R42" s="25" t="s">
        <v>44</v>
      </c>
      <c r="S42" s="25">
        <v>2</v>
      </c>
      <c r="T42" s="2" t="s">
        <v>45</v>
      </c>
      <c r="U42" s="2" t="s">
        <v>1015</v>
      </c>
      <c r="V42" s="2">
        <v>1</v>
      </c>
      <c r="W42" s="2" t="s">
        <v>155</v>
      </c>
      <c r="X42" s="2" t="s">
        <v>34</v>
      </c>
      <c r="Y42" s="2" t="s">
        <v>156</v>
      </c>
      <c r="Z42" s="2" t="s">
        <v>31</v>
      </c>
      <c r="AA42" s="2" t="s">
        <v>31</v>
      </c>
      <c r="AB42" s="2" t="s">
        <v>31</v>
      </c>
      <c r="AC42" s="2" t="s">
        <v>31</v>
      </c>
      <c r="AD42" s="2" t="s">
        <v>31</v>
      </c>
      <c r="AE42" s="2" t="s">
        <v>31</v>
      </c>
      <c r="AF42" s="2" t="s">
        <v>31</v>
      </c>
      <c r="AH42" s="1">
        <f t="shared" si="0"/>
        <v>0</v>
      </c>
      <c r="AI42" s="1">
        <f t="shared" si="1"/>
        <v>6</v>
      </c>
      <c r="AJ42" s="49">
        <v>17.388678439323915</v>
      </c>
      <c r="AK42" s="49">
        <v>22.571406435452207</v>
      </c>
      <c r="AL42" s="49">
        <v>25.859993318468355</v>
      </c>
      <c r="AM42" s="49">
        <v>3.6527821101347766</v>
      </c>
      <c r="AN42" s="49">
        <v>5.6983150900240336</v>
      </c>
      <c r="AO42" s="49">
        <v>7.6304998294450357</v>
      </c>
      <c r="AP42" s="49">
        <v>182.21303893797011</v>
      </c>
      <c r="AQ42" s="49">
        <v>50</v>
      </c>
    </row>
    <row r="43" spans="1:43" ht="13.8" hidden="1">
      <c r="A43" s="2">
        <v>42</v>
      </c>
      <c r="B43" s="2" t="s">
        <v>23</v>
      </c>
      <c r="C43" s="2" t="s">
        <v>24</v>
      </c>
      <c r="D43" s="2" t="s">
        <v>151</v>
      </c>
      <c r="E43" s="2" t="s">
        <v>158</v>
      </c>
      <c r="F43" s="15">
        <v>43.267319000000001</v>
      </c>
      <c r="G43" s="15">
        <v>3.5024829999999998</v>
      </c>
      <c r="H43" s="28">
        <v>44890</v>
      </c>
      <c r="I43" s="2" t="s">
        <v>159</v>
      </c>
      <c r="J43" s="24" t="s">
        <v>28</v>
      </c>
      <c r="K43" s="25" t="s">
        <v>81</v>
      </c>
      <c r="L43" s="25" t="s">
        <v>1059</v>
      </c>
      <c r="M43" s="25">
        <v>11</v>
      </c>
      <c r="N43" s="25" t="s">
        <v>30</v>
      </c>
      <c r="O43" s="25" t="s">
        <v>160</v>
      </c>
      <c r="P43" s="26">
        <v>0.02</v>
      </c>
      <c r="Q43" s="27" t="s">
        <v>84</v>
      </c>
      <c r="R43" s="25" t="s">
        <v>85</v>
      </c>
      <c r="S43" s="25">
        <v>1</v>
      </c>
      <c r="T43" s="2" t="s">
        <v>45</v>
      </c>
      <c r="U43" s="2" t="s">
        <v>1015</v>
      </c>
      <c r="V43" s="2">
        <v>1</v>
      </c>
      <c r="W43" s="2" t="s">
        <v>155</v>
      </c>
      <c r="X43" s="2" t="s">
        <v>34</v>
      </c>
      <c r="Y43" s="2" t="s">
        <v>156</v>
      </c>
      <c r="Z43" s="2" t="s">
        <v>31</v>
      </c>
      <c r="AA43" s="2" t="s">
        <v>31</v>
      </c>
      <c r="AB43" s="2" t="s">
        <v>31</v>
      </c>
      <c r="AC43" s="2" t="s">
        <v>31</v>
      </c>
      <c r="AD43" s="2" t="s">
        <v>31</v>
      </c>
      <c r="AE43" s="2" t="s">
        <v>31</v>
      </c>
      <c r="AF43" s="2" t="s">
        <v>31</v>
      </c>
      <c r="AH43" s="1">
        <f t="shared" si="0"/>
        <v>0</v>
      </c>
      <c r="AI43" s="1">
        <f t="shared" si="1"/>
        <v>6</v>
      </c>
      <c r="AJ43" s="49">
        <v>17.388678439323915</v>
      </c>
      <c r="AK43" s="49">
        <v>22.571406435452207</v>
      </c>
      <c r="AL43" s="49">
        <v>25.859993318468355</v>
      </c>
      <c r="AM43" s="49">
        <v>3.6527821101347766</v>
      </c>
      <c r="AN43" s="49">
        <v>5.6983150900240336</v>
      </c>
      <c r="AO43" s="49">
        <v>7.6304998294450357</v>
      </c>
      <c r="AP43" s="49">
        <v>182.21303893797011</v>
      </c>
      <c r="AQ43" s="49">
        <v>50</v>
      </c>
    </row>
    <row r="44" spans="1:43" ht="13.8" hidden="1">
      <c r="A44" s="2">
        <v>43</v>
      </c>
      <c r="B44" s="2" t="s">
        <v>23</v>
      </c>
      <c r="C44" s="2" t="s">
        <v>24</v>
      </c>
      <c r="D44" s="2" t="s">
        <v>161</v>
      </c>
      <c r="E44" s="2" t="s">
        <v>162</v>
      </c>
      <c r="F44" s="15">
        <v>43.010055999999999</v>
      </c>
      <c r="G44" s="15">
        <v>6.3652850000000001</v>
      </c>
      <c r="H44" s="23">
        <v>44848</v>
      </c>
      <c r="I44" s="2" t="s">
        <v>27</v>
      </c>
      <c r="J44" s="24" t="s">
        <v>28</v>
      </c>
      <c r="K44" s="25" t="s">
        <v>31</v>
      </c>
      <c r="L44" s="25" t="s">
        <v>31</v>
      </c>
      <c r="M44" s="25" t="s">
        <v>31</v>
      </c>
      <c r="N44" s="25" t="s">
        <v>31</v>
      </c>
      <c r="O44" s="25" t="s">
        <v>31</v>
      </c>
      <c r="P44" s="26" t="s">
        <v>31</v>
      </c>
      <c r="Q44" s="27" t="s">
        <v>50</v>
      </c>
      <c r="R44" s="25" t="s">
        <v>103</v>
      </c>
      <c r="S44" s="25">
        <v>5</v>
      </c>
      <c r="T44" s="2" t="s">
        <v>1070</v>
      </c>
      <c r="U44" s="2" t="s">
        <v>767</v>
      </c>
      <c r="V44" s="2">
        <v>1</v>
      </c>
      <c r="W44" s="2" t="s">
        <v>66</v>
      </c>
      <c r="X44" s="2" t="s">
        <v>74</v>
      </c>
      <c r="Y44" s="2" t="s">
        <v>163</v>
      </c>
      <c r="Z44" s="2" t="s">
        <v>31</v>
      </c>
      <c r="AA44" s="2" t="s">
        <v>31</v>
      </c>
      <c r="AB44" s="2" t="s">
        <v>31</v>
      </c>
      <c r="AC44" s="2" t="s">
        <v>31</v>
      </c>
      <c r="AD44" s="2" t="s">
        <v>31</v>
      </c>
      <c r="AE44" s="2" t="s">
        <v>31</v>
      </c>
      <c r="AF44" s="2" t="s">
        <v>31</v>
      </c>
      <c r="AH44" s="1">
        <f t="shared" si="0"/>
        <v>0</v>
      </c>
      <c r="AI44" s="1">
        <f t="shared" si="1"/>
        <v>6</v>
      </c>
      <c r="AJ44" s="49">
        <v>19.111555113143407</v>
      </c>
      <c r="AK44" s="49">
        <v>25.202710724464055</v>
      </c>
      <c r="AL44" s="49">
        <v>27.849993273988389</v>
      </c>
      <c r="AM44" s="49">
        <v>2.1064355693558516</v>
      </c>
      <c r="AN44" s="49">
        <v>3.8963640433442586</v>
      </c>
      <c r="AO44" s="49">
        <v>5.4627498778980232</v>
      </c>
      <c r="AP44" s="49">
        <v>291.41561225467404</v>
      </c>
      <c r="AQ44" s="49">
        <v>81</v>
      </c>
    </row>
    <row r="45" spans="1:43" ht="13.8" hidden="1">
      <c r="A45" s="2">
        <v>44</v>
      </c>
      <c r="B45" s="2" t="s">
        <v>23</v>
      </c>
      <c r="C45" s="2" t="s">
        <v>24</v>
      </c>
      <c r="D45" s="2" t="s">
        <v>161</v>
      </c>
      <c r="E45" s="2" t="s">
        <v>164</v>
      </c>
      <c r="F45" s="15">
        <v>43.009072000000003</v>
      </c>
      <c r="G45" s="15">
        <v>6.3777330000000001</v>
      </c>
      <c r="H45" s="28">
        <v>44874</v>
      </c>
      <c r="I45" s="2" t="s">
        <v>27</v>
      </c>
      <c r="J45" s="24" t="s">
        <v>28</v>
      </c>
      <c r="K45" s="25" t="s">
        <v>50</v>
      </c>
      <c r="L45" s="25" t="s">
        <v>1059</v>
      </c>
      <c r="M45" s="25">
        <v>10</v>
      </c>
      <c r="N45" s="25" t="s">
        <v>165</v>
      </c>
      <c r="O45" s="25" t="s">
        <v>166</v>
      </c>
      <c r="P45" s="26">
        <v>0.39</v>
      </c>
      <c r="Q45" s="27" t="s">
        <v>96</v>
      </c>
      <c r="R45" s="25" t="s">
        <v>97</v>
      </c>
      <c r="S45" s="25">
        <v>5</v>
      </c>
      <c r="T45" s="2" t="s">
        <v>45</v>
      </c>
      <c r="U45" s="2" t="s">
        <v>1015</v>
      </c>
      <c r="V45" s="2">
        <v>1</v>
      </c>
      <c r="W45" s="2" t="s">
        <v>66</v>
      </c>
      <c r="X45" s="2" t="s">
        <v>55</v>
      </c>
      <c r="Y45" s="2" t="s">
        <v>55</v>
      </c>
      <c r="Z45" s="2" t="s">
        <v>31</v>
      </c>
      <c r="AA45" s="2" t="s">
        <v>31</v>
      </c>
      <c r="AB45" s="2" t="s">
        <v>31</v>
      </c>
      <c r="AC45" s="2" t="s">
        <v>31</v>
      </c>
      <c r="AD45" s="2" t="s">
        <v>31</v>
      </c>
      <c r="AE45" s="2" t="s">
        <v>31</v>
      </c>
      <c r="AF45" s="2" t="s">
        <v>167</v>
      </c>
      <c r="AH45" s="1">
        <f t="shared" si="0"/>
        <v>0</v>
      </c>
      <c r="AI45" s="1">
        <f t="shared" si="1"/>
        <v>6</v>
      </c>
      <c r="AJ45" s="49">
        <v>19.139911276893159</v>
      </c>
      <c r="AK45" s="49">
        <v>25.266515070864003</v>
      </c>
      <c r="AL45" s="49">
        <v>27.909993272647284</v>
      </c>
      <c r="AM45" s="49">
        <v>2.0813465288207444</v>
      </c>
      <c r="AN45" s="49">
        <v>3.8214211102367552</v>
      </c>
      <c r="AO45" s="49">
        <v>5.3867498795967563</v>
      </c>
      <c r="AP45" s="49">
        <v>288.82053313379254</v>
      </c>
      <c r="AQ45" s="49">
        <v>81</v>
      </c>
    </row>
    <row r="46" spans="1:43" ht="13.8" hidden="1">
      <c r="A46" s="2">
        <v>45</v>
      </c>
      <c r="B46" s="2" t="s">
        <v>23</v>
      </c>
      <c r="C46" s="2" t="s">
        <v>24</v>
      </c>
      <c r="D46" s="2" t="s">
        <v>161</v>
      </c>
      <c r="E46" s="2" t="s">
        <v>164</v>
      </c>
      <c r="F46" s="15">
        <v>43.009072000000003</v>
      </c>
      <c r="G46" s="15">
        <v>6.3777330000000001</v>
      </c>
      <c r="H46" s="28">
        <v>44874</v>
      </c>
      <c r="I46" s="2" t="s">
        <v>159</v>
      </c>
      <c r="J46" s="24" t="s">
        <v>28</v>
      </c>
      <c r="K46" s="25" t="s">
        <v>38</v>
      </c>
      <c r="L46" s="25" t="s">
        <v>1062</v>
      </c>
      <c r="M46" s="25">
        <v>11</v>
      </c>
      <c r="N46" s="25" t="s">
        <v>168</v>
      </c>
      <c r="O46" s="25" t="s">
        <v>169</v>
      </c>
      <c r="P46" s="26">
        <v>0.45</v>
      </c>
      <c r="Q46" s="27" t="s">
        <v>96</v>
      </c>
      <c r="R46" s="25" t="s">
        <v>97</v>
      </c>
      <c r="S46" s="25">
        <v>5</v>
      </c>
      <c r="T46" s="2" t="s">
        <v>45</v>
      </c>
      <c r="U46" s="2" t="s">
        <v>1015</v>
      </c>
      <c r="V46" s="2">
        <v>1</v>
      </c>
      <c r="W46" s="2" t="s">
        <v>66</v>
      </c>
      <c r="X46" s="2" t="s">
        <v>55</v>
      </c>
      <c r="Y46" s="2" t="s">
        <v>55</v>
      </c>
      <c r="Z46" s="2" t="s">
        <v>31</v>
      </c>
      <c r="AA46" s="2" t="s">
        <v>31</v>
      </c>
      <c r="AB46" s="2" t="s">
        <v>31</v>
      </c>
      <c r="AC46" s="2" t="s">
        <v>31</v>
      </c>
      <c r="AD46" s="2" t="s">
        <v>31</v>
      </c>
      <c r="AE46" s="2" t="s">
        <v>31</v>
      </c>
      <c r="AF46" s="2" t="s">
        <v>167</v>
      </c>
      <c r="AH46" s="1">
        <f t="shared" si="0"/>
        <v>0</v>
      </c>
      <c r="AI46" s="1">
        <f t="shared" si="1"/>
        <v>6</v>
      </c>
      <c r="AJ46" s="49">
        <v>19.139911276893159</v>
      </c>
      <c r="AK46" s="49">
        <v>25.266515070864003</v>
      </c>
      <c r="AL46" s="49">
        <v>27.909993272647284</v>
      </c>
      <c r="AM46" s="49">
        <v>2.0813465288207444</v>
      </c>
      <c r="AN46" s="49">
        <v>3.8214211102367552</v>
      </c>
      <c r="AO46" s="49">
        <v>5.3867498795967563</v>
      </c>
      <c r="AP46" s="49">
        <v>288.82053313379254</v>
      </c>
      <c r="AQ46" s="49">
        <v>81</v>
      </c>
    </row>
    <row r="47" spans="1:43" ht="13.8" hidden="1">
      <c r="A47" s="2">
        <v>46</v>
      </c>
      <c r="B47" s="2" t="s">
        <v>23</v>
      </c>
      <c r="C47" s="2" t="s">
        <v>24</v>
      </c>
      <c r="D47" s="2" t="s">
        <v>161</v>
      </c>
      <c r="E47" s="2" t="s">
        <v>164</v>
      </c>
      <c r="F47" s="15">
        <v>43.009072000000003</v>
      </c>
      <c r="G47" s="15">
        <v>6.3777330000000001</v>
      </c>
      <c r="H47" s="28">
        <v>44874</v>
      </c>
      <c r="I47" s="2" t="s">
        <v>159</v>
      </c>
      <c r="J47" s="24" t="s">
        <v>28</v>
      </c>
      <c r="K47" s="25" t="s">
        <v>40</v>
      </c>
      <c r="L47" s="25" t="s">
        <v>1061</v>
      </c>
      <c r="M47" s="25">
        <v>10</v>
      </c>
      <c r="N47" s="25" t="s">
        <v>118</v>
      </c>
      <c r="O47" s="25" t="s">
        <v>170</v>
      </c>
      <c r="P47" s="26">
        <v>0.28000000000000003</v>
      </c>
      <c r="Q47" s="27" t="s">
        <v>43</v>
      </c>
      <c r="R47" s="25" t="s">
        <v>44</v>
      </c>
      <c r="S47" s="25">
        <v>4</v>
      </c>
      <c r="T47" s="2" t="s">
        <v>45</v>
      </c>
      <c r="U47" s="2" t="s">
        <v>1015</v>
      </c>
      <c r="V47" s="2">
        <v>1</v>
      </c>
      <c r="W47" s="2" t="s">
        <v>66</v>
      </c>
      <c r="X47" s="2" t="s">
        <v>55</v>
      </c>
      <c r="Y47" s="2" t="s">
        <v>55</v>
      </c>
      <c r="Z47" s="2" t="s">
        <v>31</v>
      </c>
      <c r="AA47" s="2" t="s">
        <v>31</v>
      </c>
      <c r="AB47" s="2" t="s">
        <v>31</v>
      </c>
      <c r="AC47" s="2" t="s">
        <v>31</v>
      </c>
      <c r="AD47" s="2" t="s">
        <v>31</v>
      </c>
      <c r="AE47" s="2" t="s">
        <v>31</v>
      </c>
      <c r="AF47" s="2" t="s">
        <v>167</v>
      </c>
      <c r="AH47" s="1">
        <f t="shared" si="0"/>
        <v>0</v>
      </c>
      <c r="AI47" s="1">
        <f t="shared" si="1"/>
        <v>6</v>
      </c>
      <c r="AJ47" s="49">
        <v>19.139911276893159</v>
      </c>
      <c r="AK47" s="49">
        <v>25.266515070864003</v>
      </c>
      <c r="AL47" s="49">
        <v>27.909993272647284</v>
      </c>
      <c r="AM47" s="49">
        <v>2.0813465288207444</v>
      </c>
      <c r="AN47" s="49">
        <v>3.8214211102367552</v>
      </c>
      <c r="AO47" s="49">
        <v>5.3867498795967563</v>
      </c>
      <c r="AP47" s="49">
        <v>288.82053313379254</v>
      </c>
      <c r="AQ47" s="49">
        <v>81</v>
      </c>
    </row>
    <row r="48" spans="1:43" ht="13.8" hidden="1">
      <c r="A48" s="2">
        <v>47</v>
      </c>
      <c r="B48" s="2" t="s">
        <v>23</v>
      </c>
      <c r="C48" s="2" t="s">
        <v>24</v>
      </c>
      <c r="D48" s="2" t="s">
        <v>161</v>
      </c>
      <c r="E48" s="2" t="s">
        <v>171</v>
      </c>
      <c r="F48" s="15">
        <v>43.177807999999999</v>
      </c>
      <c r="G48" s="15">
        <v>5.3724309999999997</v>
      </c>
      <c r="H48" s="23">
        <v>44963</v>
      </c>
      <c r="I48" s="2" t="s">
        <v>77</v>
      </c>
      <c r="J48" s="24" t="s">
        <v>28</v>
      </c>
      <c r="K48" s="25" t="s">
        <v>81</v>
      </c>
      <c r="L48" s="25" t="s">
        <v>1059</v>
      </c>
      <c r="M48" s="25">
        <v>10</v>
      </c>
      <c r="N48" s="25" t="s">
        <v>38</v>
      </c>
      <c r="O48" s="25" t="s">
        <v>172</v>
      </c>
      <c r="P48" s="26">
        <v>0.01</v>
      </c>
      <c r="Q48" s="27" t="s">
        <v>84</v>
      </c>
      <c r="R48" s="25" t="s">
        <v>85</v>
      </c>
      <c r="S48" s="25">
        <v>1</v>
      </c>
      <c r="T48" s="2" t="s">
        <v>45</v>
      </c>
      <c r="U48" s="2" t="s">
        <v>1015</v>
      </c>
      <c r="V48" s="2">
        <v>1</v>
      </c>
      <c r="W48" s="2" t="s">
        <v>173</v>
      </c>
      <c r="X48" s="2" t="s">
        <v>55</v>
      </c>
      <c r="Y48" s="2" t="s">
        <v>55</v>
      </c>
      <c r="Z48" s="2" t="s">
        <v>31</v>
      </c>
      <c r="AA48" s="2" t="s">
        <v>31</v>
      </c>
      <c r="AB48" s="2" t="s">
        <v>31</v>
      </c>
      <c r="AC48" s="2" t="s">
        <v>31</v>
      </c>
      <c r="AD48" s="2" t="s">
        <v>31</v>
      </c>
      <c r="AE48" s="2" t="s">
        <v>31</v>
      </c>
      <c r="AF48" s="2" t="s">
        <v>31</v>
      </c>
      <c r="AH48" s="1">
        <f t="shared" si="0"/>
        <v>0</v>
      </c>
      <c r="AI48" s="1">
        <f t="shared" si="1"/>
        <v>6</v>
      </c>
      <c r="AJ48" s="49">
        <v>18.515116770310453</v>
      </c>
      <c r="AK48" s="49">
        <v>23.630645542211152</v>
      </c>
      <c r="AL48" s="49">
        <v>28.079993268847488</v>
      </c>
      <c r="AM48" s="49">
        <v>2.626310215269994</v>
      </c>
      <c r="AN48" s="49">
        <v>5.04141564818514</v>
      </c>
      <c r="AO48" s="49">
        <v>6.6887498504947871</v>
      </c>
      <c r="AP48" s="49">
        <v>250.67403056512697</v>
      </c>
      <c r="AQ48" s="49">
        <v>57</v>
      </c>
    </row>
    <row r="49" spans="1:43" ht="13.8" hidden="1">
      <c r="A49" s="2">
        <v>48</v>
      </c>
      <c r="B49" s="2" t="s">
        <v>23</v>
      </c>
      <c r="C49" s="2" t="s">
        <v>24</v>
      </c>
      <c r="D49" s="2" t="s">
        <v>161</v>
      </c>
      <c r="E49" s="2" t="s">
        <v>171</v>
      </c>
      <c r="F49" s="15">
        <v>43.177802999999997</v>
      </c>
      <c r="G49" s="15">
        <v>5.3716480000000004</v>
      </c>
      <c r="H49" s="23">
        <v>44963</v>
      </c>
      <c r="I49" s="2" t="s">
        <v>77</v>
      </c>
      <c r="J49" s="24" t="s">
        <v>28</v>
      </c>
      <c r="K49" s="25" t="s">
        <v>38</v>
      </c>
      <c r="L49" s="25" t="s">
        <v>1062</v>
      </c>
      <c r="M49" s="25">
        <v>5</v>
      </c>
      <c r="N49" s="25" t="s">
        <v>174</v>
      </c>
      <c r="O49" s="25" t="s">
        <v>175</v>
      </c>
      <c r="P49" s="26">
        <v>0.09</v>
      </c>
      <c r="Q49" s="27" t="s">
        <v>88</v>
      </c>
      <c r="R49" s="25" t="s">
        <v>89</v>
      </c>
      <c r="S49" s="25">
        <v>2</v>
      </c>
      <c r="T49" s="2" t="s">
        <v>45</v>
      </c>
      <c r="U49" s="2" t="s">
        <v>1015</v>
      </c>
      <c r="V49" s="2">
        <v>1</v>
      </c>
      <c r="W49" s="2" t="s">
        <v>173</v>
      </c>
      <c r="X49" s="2" t="s">
        <v>55</v>
      </c>
      <c r="Y49" s="2" t="s">
        <v>55</v>
      </c>
      <c r="Z49" s="2" t="s">
        <v>31</v>
      </c>
      <c r="AA49" s="2" t="s">
        <v>31</v>
      </c>
      <c r="AB49" s="2" t="s">
        <v>31</v>
      </c>
      <c r="AC49" s="2" t="s">
        <v>31</v>
      </c>
      <c r="AD49" s="2" t="s">
        <v>31</v>
      </c>
      <c r="AE49" s="2" t="s">
        <v>31</v>
      </c>
      <c r="AF49" s="2" t="s">
        <v>31</v>
      </c>
      <c r="AH49" s="1">
        <f t="shared" si="0"/>
        <v>0</v>
      </c>
      <c r="AI49" s="1">
        <f t="shared" si="1"/>
        <v>6</v>
      </c>
      <c r="AJ49" s="49">
        <v>18.515116770310453</v>
      </c>
      <c r="AK49" s="49">
        <v>23.630645542211152</v>
      </c>
      <c r="AL49" s="49">
        <v>28.079993268847488</v>
      </c>
      <c r="AM49" s="49">
        <v>2.626310215269994</v>
      </c>
      <c r="AN49" s="49">
        <v>5.04141564818514</v>
      </c>
      <c r="AO49" s="49">
        <v>6.6887498504947871</v>
      </c>
      <c r="AP49" s="49">
        <v>250.67403056512697</v>
      </c>
      <c r="AQ49" s="49">
        <v>57</v>
      </c>
    </row>
    <row r="50" spans="1:43" ht="13.8" hidden="1">
      <c r="A50" s="2">
        <v>49</v>
      </c>
      <c r="B50" s="2" t="s">
        <v>23</v>
      </c>
      <c r="C50" s="2" t="s">
        <v>24</v>
      </c>
      <c r="D50" s="2" t="s">
        <v>161</v>
      </c>
      <c r="E50" s="2" t="s">
        <v>171</v>
      </c>
      <c r="F50" s="15">
        <v>43.178302000000002</v>
      </c>
      <c r="G50" s="15">
        <v>5.3709199999999999</v>
      </c>
      <c r="H50" s="23">
        <v>44963</v>
      </c>
      <c r="I50" s="2" t="s">
        <v>77</v>
      </c>
      <c r="J50" s="24" t="s">
        <v>28</v>
      </c>
      <c r="K50" s="25" t="s">
        <v>40</v>
      </c>
      <c r="L50" s="25" t="s">
        <v>1061</v>
      </c>
      <c r="M50" s="25">
        <v>10</v>
      </c>
      <c r="N50" s="25" t="s">
        <v>92</v>
      </c>
      <c r="O50" s="25" t="s">
        <v>176</v>
      </c>
      <c r="P50" s="26">
        <v>0.04</v>
      </c>
      <c r="Q50" s="27" t="s">
        <v>88</v>
      </c>
      <c r="R50" s="25" t="s">
        <v>89</v>
      </c>
      <c r="S50" s="25">
        <v>1</v>
      </c>
      <c r="T50" s="2" t="s">
        <v>45</v>
      </c>
      <c r="U50" s="2" t="s">
        <v>1015</v>
      </c>
      <c r="V50" s="2">
        <v>1</v>
      </c>
      <c r="W50" s="2" t="s">
        <v>173</v>
      </c>
      <c r="X50" s="2" t="s">
        <v>55</v>
      </c>
      <c r="Y50" s="2" t="s">
        <v>55</v>
      </c>
      <c r="Z50" s="2" t="s">
        <v>31</v>
      </c>
      <c r="AA50" s="2" t="s">
        <v>31</v>
      </c>
      <c r="AB50" s="2" t="s">
        <v>31</v>
      </c>
      <c r="AC50" s="2" t="s">
        <v>31</v>
      </c>
      <c r="AD50" s="2" t="s">
        <v>31</v>
      </c>
      <c r="AE50" s="2" t="s">
        <v>31</v>
      </c>
      <c r="AF50" s="2" t="s">
        <v>31</v>
      </c>
      <c r="AH50" s="1">
        <f t="shared" si="0"/>
        <v>0</v>
      </c>
      <c r="AI50" s="1">
        <f t="shared" si="1"/>
        <v>6</v>
      </c>
      <c r="AJ50" s="49">
        <v>18.480294853280565</v>
      </c>
      <c r="AK50" s="49">
        <v>23.582167282425161</v>
      </c>
      <c r="AL50" s="49">
        <v>27.959993271529697</v>
      </c>
      <c r="AM50" s="49">
        <v>2.6416424067081148</v>
      </c>
      <c r="AN50" s="49">
        <v>5.0487824958465692</v>
      </c>
      <c r="AO50" s="49">
        <v>6.7654998487792923</v>
      </c>
      <c r="AP50" s="49">
        <v>244.4609818281443</v>
      </c>
      <c r="AQ50" s="49">
        <v>56</v>
      </c>
    </row>
    <row r="51" spans="1:43" ht="13.8" hidden="1">
      <c r="A51" s="2">
        <v>50</v>
      </c>
      <c r="B51" s="2" t="s">
        <v>23</v>
      </c>
      <c r="C51" s="2" t="s">
        <v>24</v>
      </c>
      <c r="D51" s="2" t="s">
        <v>161</v>
      </c>
      <c r="E51" s="2" t="s">
        <v>177</v>
      </c>
      <c r="F51" s="15">
        <v>43.269106000000001</v>
      </c>
      <c r="G51" s="15">
        <v>5.2926460000000004</v>
      </c>
      <c r="H51" s="23">
        <v>44963</v>
      </c>
      <c r="I51" s="2" t="s">
        <v>77</v>
      </c>
      <c r="J51" s="24" t="s">
        <v>28</v>
      </c>
      <c r="K51" s="25" t="s">
        <v>50</v>
      </c>
      <c r="L51" s="25" t="s">
        <v>1059</v>
      </c>
      <c r="M51" s="25">
        <v>11</v>
      </c>
      <c r="N51" s="25" t="s">
        <v>178</v>
      </c>
      <c r="O51" s="25" t="s">
        <v>179</v>
      </c>
      <c r="P51" s="26">
        <v>0.05</v>
      </c>
      <c r="Q51" s="27" t="s">
        <v>88</v>
      </c>
      <c r="R51" s="25" t="s">
        <v>89</v>
      </c>
      <c r="S51" s="25">
        <v>2</v>
      </c>
      <c r="T51" s="2" t="s">
        <v>45</v>
      </c>
      <c r="U51" s="2" t="s">
        <v>1015</v>
      </c>
      <c r="V51" s="2">
        <v>1</v>
      </c>
      <c r="W51" s="2" t="s">
        <v>173</v>
      </c>
      <c r="X51" s="2" t="s">
        <v>34</v>
      </c>
      <c r="Y51" s="2" t="s">
        <v>35</v>
      </c>
      <c r="Z51" s="2" t="s">
        <v>31</v>
      </c>
      <c r="AA51" s="2" t="s">
        <v>31</v>
      </c>
      <c r="AB51" s="2" t="s">
        <v>31</v>
      </c>
      <c r="AC51" s="2" t="s">
        <v>31</v>
      </c>
      <c r="AD51" s="2" t="s">
        <v>31</v>
      </c>
      <c r="AE51" s="2" t="s">
        <v>31</v>
      </c>
      <c r="AF51" s="2" t="s">
        <v>31</v>
      </c>
      <c r="AH51" s="1">
        <f t="shared" si="0"/>
        <v>0</v>
      </c>
      <c r="AI51" s="1">
        <f t="shared" si="1"/>
        <v>6</v>
      </c>
      <c r="AJ51" s="49">
        <v>18.351500335611401</v>
      </c>
      <c r="AK51" s="49">
        <v>23.391189025824293</v>
      </c>
      <c r="AL51" s="49">
        <v>27.96999327130618</v>
      </c>
      <c r="AM51" s="49">
        <v>2.7448396646754478</v>
      </c>
      <c r="AN51" s="49">
        <v>5.2006248837569746</v>
      </c>
      <c r="AO51" s="49">
        <v>7.0144998432137058</v>
      </c>
      <c r="AP51" s="49">
        <v>228.7522666367401</v>
      </c>
      <c r="AQ51" s="49">
        <v>52</v>
      </c>
    </row>
    <row r="52" spans="1:43" ht="13.8" hidden="1">
      <c r="A52" s="2">
        <v>51</v>
      </c>
      <c r="B52" s="2" t="s">
        <v>23</v>
      </c>
      <c r="C52" s="2" t="s">
        <v>24</v>
      </c>
      <c r="D52" s="2" t="s">
        <v>161</v>
      </c>
      <c r="E52" s="2" t="s">
        <v>177</v>
      </c>
      <c r="F52" s="15">
        <v>43.269302000000003</v>
      </c>
      <c r="G52" s="15">
        <v>5.2926270000000004</v>
      </c>
      <c r="H52" s="23">
        <v>44963</v>
      </c>
      <c r="I52" s="2" t="s">
        <v>27</v>
      </c>
      <c r="J52" s="24" t="s">
        <v>28</v>
      </c>
      <c r="K52" s="25" t="s">
        <v>38</v>
      </c>
      <c r="L52" s="25" t="s">
        <v>1062</v>
      </c>
      <c r="M52" s="25">
        <v>10</v>
      </c>
      <c r="N52" s="25" t="s">
        <v>180</v>
      </c>
      <c r="O52" s="25" t="s">
        <v>181</v>
      </c>
      <c r="P52" s="26">
        <v>0.08</v>
      </c>
      <c r="Q52" s="27" t="s">
        <v>88</v>
      </c>
      <c r="R52" s="25" t="s">
        <v>89</v>
      </c>
      <c r="S52" s="25">
        <v>2</v>
      </c>
      <c r="T52" s="2" t="s">
        <v>45</v>
      </c>
      <c r="U52" s="2" t="s">
        <v>1015</v>
      </c>
      <c r="V52" s="2">
        <v>1</v>
      </c>
      <c r="W52" s="2" t="s">
        <v>173</v>
      </c>
      <c r="X52" s="2" t="s">
        <v>34</v>
      </c>
      <c r="Y52" s="2" t="s">
        <v>35</v>
      </c>
      <c r="Z52" s="2" t="s">
        <v>31</v>
      </c>
      <c r="AA52" s="2" t="s">
        <v>31</v>
      </c>
      <c r="AB52" s="2" t="s">
        <v>31</v>
      </c>
      <c r="AC52" s="2" t="s">
        <v>31</v>
      </c>
      <c r="AD52" s="2" t="s">
        <v>31</v>
      </c>
      <c r="AE52" s="2" t="s">
        <v>31</v>
      </c>
      <c r="AF52" s="2" t="s">
        <v>31</v>
      </c>
      <c r="AH52" s="1">
        <f t="shared" si="0"/>
        <v>0</v>
      </c>
      <c r="AI52" s="1">
        <f t="shared" si="1"/>
        <v>6</v>
      </c>
      <c r="AJ52" s="49">
        <v>18.351500335611401</v>
      </c>
      <c r="AK52" s="49">
        <v>23.391189025824293</v>
      </c>
      <c r="AL52" s="49">
        <v>27.96999327130618</v>
      </c>
      <c r="AM52" s="49">
        <v>2.7448396646754478</v>
      </c>
      <c r="AN52" s="49">
        <v>5.2006248837569746</v>
      </c>
      <c r="AO52" s="49">
        <v>7.0144998432137058</v>
      </c>
      <c r="AP52" s="49">
        <v>228.7522666367401</v>
      </c>
      <c r="AQ52" s="49">
        <v>52</v>
      </c>
    </row>
    <row r="53" spans="1:43" ht="13.8" hidden="1">
      <c r="A53" s="2">
        <v>52</v>
      </c>
      <c r="B53" s="2" t="s">
        <v>23</v>
      </c>
      <c r="C53" s="2" t="s">
        <v>24</v>
      </c>
      <c r="D53" s="2" t="s">
        <v>161</v>
      </c>
      <c r="E53" s="2" t="s">
        <v>177</v>
      </c>
      <c r="F53" s="15">
        <v>43.269739000000001</v>
      </c>
      <c r="G53" s="15">
        <v>5.2924259999999999</v>
      </c>
      <c r="H53" s="23">
        <v>44963</v>
      </c>
      <c r="I53" s="2" t="s">
        <v>27</v>
      </c>
      <c r="J53" s="24" t="s">
        <v>28</v>
      </c>
      <c r="K53" s="25" t="s">
        <v>40</v>
      </c>
      <c r="L53" s="25" t="s">
        <v>1061</v>
      </c>
      <c r="M53" s="25">
        <v>11</v>
      </c>
      <c r="N53" s="25" t="s">
        <v>182</v>
      </c>
      <c r="O53" s="25" t="s">
        <v>183</v>
      </c>
      <c r="P53" s="26">
        <v>0.28000000000000003</v>
      </c>
      <c r="Q53" s="27" t="s">
        <v>96</v>
      </c>
      <c r="R53" s="25" t="s">
        <v>97</v>
      </c>
      <c r="S53" s="25">
        <v>4</v>
      </c>
      <c r="T53" s="2" t="s">
        <v>45</v>
      </c>
      <c r="U53" s="2" t="s">
        <v>1015</v>
      </c>
      <c r="V53" s="2">
        <v>1</v>
      </c>
      <c r="W53" s="2" t="s">
        <v>173</v>
      </c>
      <c r="X53" s="2" t="s">
        <v>34</v>
      </c>
      <c r="Y53" s="2" t="s">
        <v>35</v>
      </c>
      <c r="Z53" s="2" t="s">
        <v>31</v>
      </c>
      <c r="AA53" s="2" t="s">
        <v>31</v>
      </c>
      <c r="AB53" s="2" t="s">
        <v>31</v>
      </c>
      <c r="AC53" s="2" t="s">
        <v>31</v>
      </c>
      <c r="AD53" s="2" t="s">
        <v>31</v>
      </c>
      <c r="AE53" s="2" t="s">
        <v>31</v>
      </c>
      <c r="AF53" s="2" t="s">
        <v>31</v>
      </c>
      <c r="AH53" s="1">
        <f t="shared" si="0"/>
        <v>0</v>
      </c>
      <c r="AI53" s="1">
        <f t="shared" si="1"/>
        <v>6</v>
      </c>
      <c r="AJ53" s="49">
        <v>18.351500335611401</v>
      </c>
      <c r="AK53" s="49">
        <v>23.391189025824293</v>
      </c>
      <c r="AL53" s="49">
        <v>27.96999327130618</v>
      </c>
      <c r="AM53" s="49">
        <v>2.7448396646754478</v>
      </c>
      <c r="AN53" s="49">
        <v>5.2006248837569746</v>
      </c>
      <c r="AO53" s="49">
        <v>7.0144998432137058</v>
      </c>
      <c r="AP53" s="49">
        <v>228.7522666367401</v>
      </c>
      <c r="AQ53" s="49">
        <v>52</v>
      </c>
    </row>
    <row r="54" spans="1:43" ht="13.8" hidden="1">
      <c r="A54" s="2">
        <v>53</v>
      </c>
      <c r="B54" s="2" t="s">
        <v>23</v>
      </c>
      <c r="C54" s="2" t="s">
        <v>24</v>
      </c>
      <c r="D54" s="2" t="s">
        <v>161</v>
      </c>
      <c r="E54" s="2" t="s">
        <v>184</v>
      </c>
      <c r="F54" s="15">
        <v>42.995714</v>
      </c>
      <c r="G54" s="15">
        <v>6.2327750000000002</v>
      </c>
      <c r="H54" s="23">
        <v>44847</v>
      </c>
      <c r="I54" s="2" t="s">
        <v>27</v>
      </c>
      <c r="J54" s="24" t="s">
        <v>28</v>
      </c>
      <c r="K54" s="25" t="s">
        <v>31</v>
      </c>
      <c r="L54" s="25" t="s">
        <v>31</v>
      </c>
      <c r="M54" s="25" t="s">
        <v>31</v>
      </c>
      <c r="N54" s="25" t="s">
        <v>31</v>
      </c>
      <c r="O54" s="25" t="s">
        <v>31</v>
      </c>
      <c r="P54" s="26" t="s">
        <v>31</v>
      </c>
      <c r="Q54" s="27" t="s">
        <v>50</v>
      </c>
      <c r="R54" s="25" t="s">
        <v>103</v>
      </c>
      <c r="S54" s="25">
        <v>5</v>
      </c>
      <c r="T54" s="2" t="s">
        <v>1070</v>
      </c>
      <c r="U54" s="2" t="s">
        <v>767</v>
      </c>
      <c r="V54" s="2">
        <v>1</v>
      </c>
      <c r="W54" s="2" t="s">
        <v>66</v>
      </c>
      <c r="X54" s="2" t="s">
        <v>55</v>
      </c>
      <c r="Y54" s="2" t="s">
        <v>55</v>
      </c>
      <c r="Z54" s="2" t="s">
        <v>31</v>
      </c>
      <c r="AA54" s="2" t="s">
        <v>31</v>
      </c>
      <c r="AB54" s="2" t="s">
        <v>31</v>
      </c>
      <c r="AC54" s="2" t="s">
        <v>31</v>
      </c>
      <c r="AD54" s="2" t="s">
        <v>31</v>
      </c>
      <c r="AE54" s="2" t="s">
        <v>31</v>
      </c>
      <c r="AF54" s="2" t="s">
        <v>31</v>
      </c>
      <c r="AH54" s="1">
        <f t="shared" si="0"/>
        <v>0</v>
      </c>
      <c r="AI54" s="1">
        <f t="shared" si="1"/>
        <v>6</v>
      </c>
      <c r="AJ54" s="49">
        <v>19.050733196694665</v>
      </c>
      <c r="AK54" s="49">
        <v>25.069123770928218</v>
      </c>
      <c r="AL54" s="49">
        <v>27.869993273541354</v>
      </c>
      <c r="AM54" s="49">
        <v>2.1669465269074371</v>
      </c>
      <c r="AN54" s="49">
        <v>4.0537037137404868</v>
      </c>
      <c r="AO54" s="49">
        <v>5.6107498745899633</v>
      </c>
      <c r="AP54" s="49">
        <v>282.4267062972346</v>
      </c>
      <c r="AQ54" s="49">
        <v>76</v>
      </c>
    </row>
    <row r="55" spans="1:43" ht="13.8" hidden="1">
      <c r="A55" s="2">
        <v>54</v>
      </c>
      <c r="B55" s="2" t="s">
        <v>23</v>
      </c>
      <c r="C55" s="2" t="s">
        <v>24</v>
      </c>
      <c r="D55" s="2" t="s">
        <v>133</v>
      </c>
      <c r="E55" s="2" t="s">
        <v>185</v>
      </c>
      <c r="F55" s="15">
        <v>43.695686000000002</v>
      </c>
      <c r="G55" s="15">
        <v>7.3261669999999999</v>
      </c>
      <c r="H55" s="23">
        <v>44860</v>
      </c>
      <c r="I55" s="2" t="s">
        <v>27</v>
      </c>
      <c r="J55" s="24" t="s">
        <v>28</v>
      </c>
      <c r="K55" s="25" t="s">
        <v>84</v>
      </c>
      <c r="L55" s="25" t="s">
        <v>1059</v>
      </c>
      <c r="M55" s="25">
        <v>7</v>
      </c>
      <c r="N55" s="25" t="s">
        <v>186</v>
      </c>
      <c r="O55" s="25" t="s">
        <v>187</v>
      </c>
      <c r="P55" s="26">
        <v>0.1</v>
      </c>
      <c r="Q55" s="27" t="s">
        <v>43</v>
      </c>
      <c r="R55" s="25" t="s">
        <v>44</v>
      </c>
      <c r="S55" s="25">
        <v>3</v>
      </c>
      <c r="T55" s="2" t="s">
        <v>45</v>
      </c>
      <c r="U55" s="2" t="s">
        <v>1016</v>
      </c>
      <c r="V55" s="2">
        <v>1</v>
      </c>
      <c r="W55" s="2" t="s">
        <v>188</v>
      </c>
      <c r="X55" s="2" t="s">
        <v>34</v>
      </c>
      <c r="Y55" s="2" t="s">
        <v>35</v>
      </c>
      <c r="Z55" s="2" t="s">
        <v>28</v>
      </c>
      <c r="AA55" s="2" t="s">
        <v>28</v>
      </c>
      <c r="AB55" s="2" t="s">
        <v>31</v>
      </c>
      <c r="AC55" s="2" t="s">
        <v>28</v>
      </c>
      <c r="AD55" s="2" t="s">
        <v>28</v>
      </c>
      <c r="AE55" s="2" t="s">
        <v>28</v>
      </c>
      <c r="AF55" s="2" t="s">
        <v>31</v>
      </c>
      <c r="AH55" s="1">
        <f t="shared" si="0"/>
        <v>5</v>
      </c>
      <c r="AI55" s="1">
        <f t="shared" si="1"/>
        <v>1</v>
      </c>
      <c r="AJ55" s="49">
        <v>19.594322225640397</v>
      </c>
      <c r="AK55" s="49">
        <v>26.135102007971312</v>
      </c>
      <c r="AL55" s="49">
        <v>28.469993260130309</v>
      </c>
      <c r="AM55" s="49">
        <v>1.5858170878418962</v>
      </c>
      <c r="AN55" s="49">
        <v>2.7794754813521427</v>
      </c>
      <c r="AO55" s="49">
        <v>4.3457499028649167</v>
      </c>
      <c r="AP55" s="49">
        <v>292.11488007872987</v>
      </c>
      <c r="AQ55" s="49">
        <v>88</v>
      </c>
    </row>
    <row r="56" spans="1:43" ht="13.8" hidden="1">
      <c r="A56" s="2">
        <v>55</v>
      </c>
      <c r="B56" s="2" t="s">
        <v>23</v>
      </c>
      <c r="C56" s="2" t="s">
        <v>24</v>
      </c>
      <c r="D56" s="2" t="s">
        <v>161</v>
      </c>
      <c r="E56" s="2" t="s">
        <v>189</v>
      </c>
      <c r="F56" s="15">
        <v>43.326993999999999</v>
      </c>
      <c r="G56" s="15">
        <v>5.1675690000000003</v>
      </c>
      <c r="H56" s="28">
        <v>44896</v>
      </c>
      <c r="I56" s="2" t="s">
        <v>27</v>
      </c>
      <c r="J56" s="24" t="s">
        <v>28</v>
      </c>
      <c r="K56" s="25" t="s">
        <v>50</v>
      </c>
      <c r="L56" s="25" t="s">
        <v>1059</v>
      </c>
      <c r="M56" s="25">
        <v>10</v>
      </c>
      <c r="N56" s="25" t="s">
        <v>190</v>
      </c>
      <c r="O56" s="25" t="s">
        <v>191</v>
      </c>
      <c r="P56" s="26">
        <v>0.36</v>
      </c>
      <c r="Q56" s="27" t="s">
        <v>50</v>
      </c>
      <c r="R56" s="25" t="s">
        <v>103</v>
      </c>
      <c r="S56" s="25">
        <v>5</v>
      </c>
      <c r="T56" s="2" t="s">
        <v>45</v>
      </c>
      <c r="U56" s="2" t="s">
        <v>1015</v>
      </c>
      <c r="V56" s="2">
        <v>1</v>
      </c>
      <c r="W56" s="2" t="s">
        <v>66</v>
      </c>
      <c r="X56" s="2" t="s">
        <v>55</v>
      </c>
      <c r="Y56" s="2" t="s">
        <v>55</v>
      </c>
      <c r="Z56" s="2" t="s">
        <v>31</v>
      </c>
      <c r="AA56" s="2" t="s">
        <v>31</v>
      </c>
      <c r="AB56" s="2" t="s">
        <v>31</v>
      </c>
      <c r="AC56" s="2" t="s">
        <v>31</v>
      </c>
      <c r="AD56" s="2" t="s">
        <v>31</v>
      </c>
      <c r="AE56" s="2" t="s">
        <v>31</v>
      </c>
      <c r="AF56" s="2" t="s">
        <v>31</v>
      </c>
      <c r="AH56" s="1">
        <f t="shared" si="0"/>
        <v>0</v>
      </c>
      <c r="AI56" s="1">
        <f t="shared" si="1"/>
        <v>6</v>
      </c>
      <c r="AJ56" s="49">
        <v>18.218103078319086</v>
      </c>
      <c r="AK56" s="49">
        <v>23.206841203857831</v>
      </c>
      <c r="AL56" s="49">
        <v>27.919993272423767</v>
      </c>
      <c r="AM56" s="49">
        <v>2.8286061011592878</v>
      </c>
      <c r="AN56" s="49">
        <v>5.2007879272315884</v>
      </c>
      <c r="AO56" s="49">
        <v>7.0962498413864523</v>
      </c>
      <c r="AP56" s="49">
        <v>207.99413415839419</v>
      </c>
      <c r="AQ56" s="49">
        <v>49</v>
      </c>
    </row>
    <row r="57" spans="1:43" ht="13.8" hidden="1">
      <c r="A57" s="2">
        <v>56</v>
      </c>
      <c r="B57" s="2" t="s">
        <v>23</v>
      </c>
      <c r="C57" s="2" t="s">
        <v>24</v>
      </c>
      <c r="D57" s="2" t="s">
        <v>161</v>
      </c>
      <c r="E57" s="2" t="s">
        <v>189</v>
      </c>
      <c r="F57" s="15">
        <v>43.326793000000002</v>
      </c>
      <c r="G57" s="15">
        <v>5.1675789999999999</v>
      </c>
      <c r="H57" s="28">
        <v>44896</v>
      </c>
      <c r="I57" s="2" t="s">
        <v>27</v>
      </c>
      <c r="J57" s="24" t="s">
        <v>28</v>
      </c>
      <c r="K57" s="25" t="s">
        <v>38</v>
      </c>
      <c r="L57" s="25" t="s">
        <v>1062</v>
      </c>
      <c r="M57" s="25">
        <v>10</v>
      </c>
      <c r="N57" s="25" t="s">
        <v>192</v>
      </c>
      <c r="O57" s="25" t="s">
        <v>193</v>
      </c>
      <c r="P57" s="26">
        <v>0.41</v>
      </c>
      <c r="Q57" s="27" t="s">
        <v>50</v>
      </c>
      <c r="R57" s="25" t="s">
        <v>103</v>
      </c>
      <c r="S57" s="25">
        <v>5</v>
      </c>
      <c r="T57" s="2" t="s">
        <v>45</v>
      </c>
      <c r="U57" s="2" t="s">
        <v>1015</v>
      </c>
      <c r="V57" s="2">
        <v>1</v>
      </c>
      <c r="W57" s="2" t="s">
        <v>66</v>
      </c>
      <c r="X57" s="2" t="s">
        <v>55</v>
      </c>
      <c r="Y57" s="2" t="s">
        <v>55</v>
      </c>
      <c r="Z57" s="2" t="s">
        <v>31</v>
      </c>
      <c r="AA57" s="2" t="s">
        <v>31</v>
      </c>
      <c r="AB57" s="2" t="s">
        <v>31</v>
      </c>
      <c r="AC57" s="2" t="s">
        <v>31</v>
      </c>
      <c r="AD57" s="2" t="s">
        <v>31</v>
      </c>
      <c r="AE57" s="2" t="s">
        <v>31</v>
      </c>
      <c r="AF57" s="2" t="s">
        <v>31</v>
      </c>
      <c r="AH57" s="1">
        <f t="shared" si="0"/>
        <v>0</v>
      </c>
      <c r="AI57" s="1">
        <f t="shared" si="1"/>
        <v>6</v>
      </c>
      <c r="AJ57" s="49">
        <v>18.218103078319086</v>
      </c>
      <c r="AK57" s="49">
        <v>23.206841203857831</v>
      </c>
      <c r="AL57" s="49">
        <v>27.919993272423767</v>
      </c>
      <c r="AM57" s="49">
        <v>2.8286061011592878</v>
      </c>
      <c r="AN57" s="49">
        <v>5.2007879272315884</v>
      </c>
      <c r="AO57" s="49">
        <v>7.0962498413864523</v>
      </c>
      <c r="AP57" s="49">
        <v>207.99413415839419</v>
      </c>
      <c r="AQ57" s="49">
        <v>49</v>
      </c>
    </row>
    <row r="58" spans="1:43" ht="13.8" hidden="1">
      <c r="A58" s="2">
        <v>57</v>
      </c>
      <c r="B58" s="2" t="s">
        <v>23</v>
      </c>
      <c r="C58" s="2" t="s">
        <v>24</v>
      </c>
      <c r="D58" s="2" t="s">
        <v>161</v>
      </c>
      <c r="E58" s="2" t="s">
        <v>189</v>
      </c>
      <c r="F58" s="15">
        <v>43.325712000000003</v>
      </c>
      <c r="G58" s="15">
        <v>5.1681869999999996</v>
      </c>
      <c r="H58" s="28">
        <v>44896</v>
      </c>
      <c r="I58" s="2" t="s">
        <v>27</v>
      </c>
      <c r="J58" s="24" t="s">
        <v>28</v>
      </c>
      <c r="K58" s="25" t="s">
        <v>40</v>
      </c>
      <c r="L58" s="25" t="s">
        <v>1061</v>
      </c>
      <c r="M58" s="25">
        <v>10</v>
      </c>
      <c r="N58" s="25" t="s">
        <v>194</v>
      </c>
      <c r="O58" s="25" t="s">
        <v>175</v>
      </c>
      <c r="P58" s="26">
        <v>0.33</v>
      </c>
      <c r="Q58" s="27" t="s">
        <v>50</v>
      </c>
      <c r="R58" s="25" t="s">
        <v>103</v>
      </c>
      <c r="S58" s="25">
        <v>5</v>
      </c>
      <c r="T58" s="2" t="s">
        <v>45</v>
      </c>
      <c r="U58" s="2" t="s">
        <v>1015</v>
      </c>
      <c r="V58" s="2">
        <v>1</v>
      </c>
      <c r="W58" s="2" t="s">
        <v>66</v>
      </c>
      <c r="X58" s="2" t="s">
        <v>55</v>
      </c>
      <c r="Y58" s="2" t="s">
        <v>55</v>
      </c>
      <c r="Z58" s="2" t="s">
        <v>31</v>
      </c>
      <c r="AA58" s="2" t="s">
        <v>31</v>
      </c>
      <c r="AB58" s="2" t="s">
        <v>31</v>
      </c>
      <c r="AC58" s="2" t="s">
        <v>31</v>
      </c>
      <c r="AD58" s="2" t="s">
        <v>31</v>
      </c>
      <c r="AE58" s="2" t="s">
        <v>31</v>
      </c>
      <c r="AF58" s="2" t="s">
        <v>31</v>
      </c>
      <c r="AH58" s="1">
        <f t="shared" si="0"/>
        <v>0</v>
      </c>
      <c r="AI58" s="1">
        <f t="shared" si="1"/>
        <v>6</v>
      </c>
      <c r="AJ58" s="49">
        <v>18.218103078319086</v>
      </c>
      <c r="AK58" s="49">
        <v>23.206841203857831</v>
      </c>
      <c r="AL58" s="49">
        <v>27.919993272423767</v>
      </c>
      <c r="AM58" s="49">
        <v>2.8286061011592878</v>
      </c>
      <c r="AN58" s="49">
        <v>5.2007879272315884</v>
      </c>
      <c r="AO58" s="49">
        <v>7.0962498413864523</v>
      </c>
      <c r="AP58" s="49">
        <v>207.99413415839419</v>
      </c>
      <c r="AQ58" s="49">
        <v>49</v>
      </c>
    </row>
    <row r="59" spans="1:43" ht="13.8" hidden="1">
      <c r="A59" s="2">
        <v>58</v>
      </c>
      <c r="B59" s="2" t="s">
        <v>23</v>
      </c>
      <c r="C59" s="2" t="s">
        <v>24</v>
      </c>
      <c r="D59" s="2" t="s">
        <v>161</v>
      </c>
      <c r="E59" s="2" t="s">
        <v>195</v>
      </c>
      <c r="F59" s="15">
        <v>43.027436000000002</v>
      </c>
      <c r="G59" s="15">
        <v>6.1028130000000003</v>
      </c>
      <c r="H59" s="23">
        <v>44947</v>
      </c>
      <c r="I59" s="2" t="s">
        <v>77</v>
      </c>
      <c r="J59" s="24" t="s">
        <v>28</v>
      </c>
      <c r="K59" s="25" t="s">
        <v>31</v>
      </c>
      <c r="L59" s="25" t="s">
        <v>31</v>
      </c>
      <c r="M59" s="25" t="s">
        <v>31</v>
      </c>
      <c r="N59" s="25" t="s">
        <v>31</v>
      </c>
      <c r="O59" s="25" t="s">
        <v>31</v>
      </c>
      <c r="P59" s="26" t="s">
        <v>31</v>
      </c>
      <c r="Q59" s="27" t="s">
        <v>31</v>
      </c>
      <c r="R59" s="25" t="s">
        <v>31</v>
      </c>
      <c r="S59" s="25" t="s">
        <v>31</v>
      </c>
      <c r="T59" s="2" t="s">
        <v>57</v>
      </c>
      <c r="U59" s="2" t="s">
        <v>767</v>
      </c>
      <c r="V59" s="2">
        <v>1</v>
      </c>
      <c r="W59" s="2" t="s">
        <v>66</v>
      </c>
      <c r="X59" s="2" t="s">
        <v>34</v>
      </c>
      <c r="Y59" s="2" t="s">
        <v>196</v>
      </c>
      <c r="Z59" s="2" t="s">
        <v>31</v>
      </c>
      <c r="AA59" s="2" t="s">
        <v>31</v>
      </c>
      <c r="AB59" s="2" t="s">
        <v>31</v>
      </c>
      <c r="AC59" s="2" t="s">
        <v>31</v>
      </c>
      <c r="AD59" s="2" t="s">
        <v>31</v>
      </c>
      <c r="AE59" s="2" t="s">
        <v>31</v>
      </c>
      <c r="AF59" s="2" t="s">
        <v>31</v>
      </c>
      <c r="AH59" s="1">
        <f t="shared" si="0"/>
        <v>0</v>
      </c>
      <c r="AI59" s="1">
        <f t="shared" si="1"/>
        <v>6</v>
      </c>
      <c r="AJ59" s="49">
        <v>18.974486623056439</v>
      </c>
      <c r="AK59" s="49">
        <v>24.86303681901288</v>
      </c>
      <c r="AL59" s="49">
        <v>28.109993268176936</v>
      </c>
      <c r="AM59" s="49">
        <v>2.254003374276631</v>
      </c>
      <c r="AN59" s="49">
        <v>4.2642200133829036</v>
      </c>
      <c r="AO59" s="49">
        <v>5.7544998713769004</v>
      </c>
      <c r="AP59" s="49">
        <v>283.47613344875396</v>
      </c>
      <c r="AQ59" s="49">
        <v>74</v>
      </c>
    </row>
    <row r="60" spans="1:43" ht="13.8" hidden="1">
      <c r="A60" s="2">
        <v>59</v>
      </c>
      <c r="B60" s="2" t="s">
        <v>23</v>
      </c>
      <c r="C60" s="2" t="s">
        <v>24</v>
      </c>
      <c r="D60" s="2" t="s">
        <v>161</v>
      </c>
      <c r="E60" s="2" t="s">
        <v>197</v>
      </c>
      <c r="F60" s="15">
        <v>43.039073999999999</v>
      </c>
      <c r="G60" s="15">
        <v>6.0694559999999997</v>
      </c>
      <c r="H60" s="23">
        <v>44947</v>
      </c>
      <c r="I60" s="2" t="s">
        <v>77</v>
      </c>
      <c r="J60" s="24" t="s">
        <v>28</v>
      </c>
      <c r="K60" s="25" t="s">
        <v>31</v>
      </c>
      <c r="L60" s="25" t="s">
        <v>31</v>
      </c>
      <c r="M60" s="25" t="s">
        <v>31</v>
      </c>
      <c r="N60" s="25" t="s">
        <v>31</v>
      </c>
      <c r="O60" s="25" t="s">
        <v>31</v>
      </c>
      <c r="P60" s="26" t="s">
        <v>31</v>
      </c>
      <c r="Q60" s="27" t="s">
        <v>31</v>
      </c>
      <c r="R60" s="25" t="s">
        <v>31</v>
      </c>
      <c r="S60" s="25" t="s">
        <v>31</v>
      </c>
      <c r="T60" s="2" t="s">
        <v>57</v>
      </c>
      <c r="U60" s="2" t="s">
        <v>767</v>
      </c>
      <c r="V60" s="2">
        <v>1</v>
      </c>
      <c r="W60" s="2" t="s">
        <v>66</v>
      </c>
      <c r="X60" s="2" t="s">
        <v>34</v>
      </c>
      <c r="Y60" s="2" t="s">
        <v>196</v>
      </c>
      <c r="Z60" s="2" t="s">
        <v>31</v>
      </c>
      <c r="AA60" s="2" t="s">
        <v>31</v>
      </c>
      <c r="AB60" s="2" t="s">
        <v>31</v>
      </c>
      <c r="AC60" s="2" t="s">
        <v>31</v>
      </c>
      <c r="AD60" s="2" t="s">
        <v>31</v>
      </c>
      <c r="AE60" s="2" t="s">
        <v>31</v>
      </c>
      <c r="AF60" s="2" t="s">
        <v>31</v>
      </c>
      <c r="AH60" s="1">
        <f t="shared" si="0"/>
        <v>0</v>
      </c>
      <c r="AI60" s="1">
        <f t="shared" si="1"/>
        <v>6</v>
      </c>
      <c r="AJ60" s="49">
        <v>18.954157856387535</v>
      </c>
      <c r="AK60" s="49">
        <v>24.788688994587726</v>
      </c>
      <c r="AL60" s="49">
        <v>28.189993266388797</v>
      </c>
      <c r="AM60" s="49">
        <v>2.2779026888109346</v>
      </c>
      <c r="AN60" s="49">
        <v>4.3154075122387772</v>
      </c>
      <c r="AO60" s="49">
        <v>5.7982498703990117</v>
      </c>
      <c r="AP60" s="49">
        <v>284.4760161243521</v>
      </c>
      <c r="AQ60" s="49">
        <v>74</v>
      </c>
    </row>
    <row r="61" spans="1:43" ht="13.8" hidden="1">
      <c r="A61" s="2">
        <v>60</v>
      </c>
      <c r="B61" s="2" t="s">
        <v>23</v>
      </c>
      <c r="C61" s="2" t="s">
        <v>24</v>
      </c>
      <c r="D61" s="2" t="s">
        <v>161</v>
      </c>
      <c r="E61" s="2" t="s">
        <v>198</v>
      </c>
      <c r="F61" s="15">
        <v>43.001849999999997</v>
      </c>
      <c r="G61" s="15">
        <v>6.1531500000000001</v>
      </c>
      <c r="H61" s="23">
        <v>44947</v>
      </c>
      <c r="I61" s="2" t="s">
        <v>77</v>
      </c>
      <c r="J61" s="24" t="s">
        <v>28</v>
      </c>
      <c r="K61" s="25" t="s">
        <v>31</v>
      </c>
      <c r="L61" s="25" t="s">
        <v>31</v>
      </c>
      <c r="M61" s="25" t="s">
        <v>31</v>
      </c>
      <c r="N61" s="25" t="s">
        <v>31</v>
      </c>
      <c r="O61" s="25" t="s">
        <v>31</v>
      </c>
      <c r="P61" s="26" t="s">
        <v>31</v>
      </c>
      <c r="Q61" s="27" t="s">
        <v>31</v>
      </c>
      <c r="R61" s="25" t="s">
        <v>31</v>
      </c>
      <c r="S61" s="25" t="s">
        <v>31</v>
      </c>
      <c r="T61" s="2" t="s">
        <v>57</v>
      </c>
      <c r="U61" s="2" t="s">
        <v>767</v>
      </c>
      <c r="V61" s="2">
        <v>1</v>
      </c>
      <c r="W61" s="2" t="s">
        <v>66</v>
      </c>
      <c r="X61" s="2" t="s">
        <v>74</v>
      </c>
      <c r="Y61" s="2" t="s">
        <v>199</v>
      </c>
      <c r="Z61" s="2" t="s">
        <v>31</v>
      </c>
      <c r="AA61" s="2" t="s">
        <v>31</v>
      </c>
      <c r="AB61" s="2" t="s">
        <v>31</v>
      </c>
      <c r="AC61" s="2" t="s">
        <v>31</v>
      </c>
      <c r="AD61" s="2" t="s">
        <v>31</v>
      </c>
      <c r="AE61" s="2" t="s">
        <v>31</v>
      </c>
      <c r="AF61" s="2" t="s">
        <v>31</v>
      </c>
      <c r="AH61" s="1">
        <f t="shared" si="0"/>
        <v>0</v>
      </c>
      <c r="AI61" s="1">
        <f t="shared" si="1"/>
        <v>6</v>
      </c>
      <c r="AJ61" s="49">
        <v>18.996294841747069</v>
      </c>
      <c r="AK61" s="49">
        <v>24.934449860894937</v>
      </c>
      <c r="AL61" s="49">
        <v>28.00999327041211</v>
      </c>
      <c r="AM61" s="49">
        <v>2.2270184433729434</v>
      </c>
      <c r="AN61" s="49">
        <v>4.2007852321920884</v>
      </c>
      <c r="AO61" s="49">
        <v>5.716249872231856</v>
      </c>
      <c r="AP61" s="49">
        <v>284.04926540075263</v>
      </c>
      <c r="AQ61" s="49">
        <v>75</v>
      </c>
    </row>
    <row r="62" spans="1:43" ht="13.8" hidden="1">
      <c r="A62" s="2">
        <v>61</v>
      </c>
      <c r="B62" s="2" t="s">
        <v>23</v>
      </c>
      <c r="C62" s="2" t="s">
        <v>24</v>
      </c>
      <c r="D62" s="2" t="s">
        <v>161</v>
      </c>
      <c r="E62" s="2" t="s">
        <v>200</v>
      </c>
      <c r="F62" s="15">
        <v>43.017887999999999</v>
      </c>
      <c r="G62" s="15">
        <v>6.3617030000000003</v>
      </c>
      <c r="H62" s="28">
        <v>44875</v>
      </c>
      <c r="I62" s="2" t="s">
        <v>27</v>
      </c>
      <c r="J62" s="24" t="s">
        <v>28</v>
      </c>
      <c r="K62" s="25" t="s">
        <v>81</v>
      </c>
      <c r="L62" s="25" t="s">
        <v>1059</v>
      </c>
      <c r="M62" s="25">
        <v>10</v>
      </c>
      <c r="N62" s="25" t="s">
        <v>101</v>
      </c>
      <c r="O62" s="25" t="s">
        <v>201</v>
      </c>
      <c r="P62" s="26">
        <v>0.25</v>
      </c>
      <c r="Q62" s="27" t="s">
        <v>50</v>
      </c>
      <c r="R62" s="25" t="s">
        <v>103</v>
      </c>
      <c r="S62" s="25">
        <v>4</v>
      </c>
      <c r="T62" s="2" t="s">
        <v>45</v>
      </c>
      <c r="U62" s="2" t="s">
        <v>1015</v>
      </c>
      <c r="V62" s="2">
        <v>1</v>
      </c>
      <c r="W62" s="2" t="s">
        <v>66</v>
      </c>
      <c r="X62" s="2" t="s">
        <v>55</v>
      </c>
      <c r="Y62" s="2" t="s">
        <v>55</v>
      </c>
      <c r="Z62" s="2" t="s">
        <v>31</v>
      </c>
      <c r="AA62" s="2" t="s">
        <v>31</v>
      </c>
      <c r="AB62" s="2" t="s">
        <v>31</v>
      </c>
      <c r="AC62" s="2" t="s">
        <v>31</v>
      </c>
      <c r="AD62" s="2" t="s">
        <v>31</v>
      </c>
      <c r="AE62" s="2" t="s">
        <v>31</v>
      </c>
      <c r="AF62" s="2" t="s">
        <v>47</v>
      </c>
      <c r="AH62" s="1">
        <f t="shared" si="0"/>
        <v>0</v>
      </c>
      <c r="AI62" s="1">
        <f t="shared" si="1"/>
        <v>6</v>
      </c>
      <c r="AJ62" s="49">
        <v>19.111555113143407</v>
      </c>
      <c r="AK62" s="49">
        <v>25.202710724464055</v>
      </c>
      <c r="AL62" s="49">
        <v>27.849993273988389</v>
      </c>
      <c r="AM62" s="49">
        <v>2.1064355693558516</v>
      </c>
      <c r="AN62" s="49">
        <v>3.8963640433442586</v>
      </c>
      <c r="AO62" s="49">
        <v>5.4627498778980232</v>
      </c>
      <c r="AP62" s="49">
        <v>291.41561225467404</v>
      </c>
      <c r="AQ62" s="49">
        <v>81</v>
      </c>
    </row>
    <row r="63" spans="1:43" ht="13.8" hidden="1">
      <c r="A63" s="2">
        <v>62</v>
      </c>
      <c r="B63" s="2" t="s">
        <v>23</v>
      </c>
      <c r="C63" s="2" t="s">
        <v>24</v>
      </c>
      <c r="D63" s="2" t="s">
        <v>161</v>
      </c>
      <c r="E63" s="2" t="s">
        <v>200</v>
      </c>
      <c r="F63" s="15">
        <v>43.017887999999999</v>
      </c>
      <c r="G63" s="15">
        <v>6.3617030000000003</v>
      </c>
      <c r="H63" s="28">
        <v>44875</v>
      </c>
      <c r="I63" s="2" t="s">
        <v>27</v>
      </c>
      <c r="J63" s="24" t="s">
        <v>28</v>
      </c>
      <c r="K63" s="25" t="s">
        <v>38</v>
      </c>
      <c r="L63" s="25" t="s">
        <v>1062</v>
      </c>
      <c r="M63" s="25">
        <v>10</v>
      </c>
      <c r="N63" s="25" t="s">
        <v>202</v>
      </c>
      <c r="O63" s="25" t="s">
        <v>203</v>
      </c>
      <c r="P63" s="26">
        <v>0.28999999999999998</v>
      </c>
      <c r="Q63" s="27" t="s">
        <v>50</v>
      </c>
      <c r="R63" s="25" t="s">
        <v>103</v>
      </c>
      <c r="S63" s="25">
        <v>4</v>
      </c>
      <c r="T63" s="2" t="s">
        <v>45</v>
      </c>
      <c r="U63" s="2" t="s">
        <v>1015</v>
      </c>
      <c r="V63" s="2">
        <v>1</v>
      </c>
      <c r="W63" s="2" t="s">
        <v>66</v>
      </c>
      <c r="X63" s="2" t="s">
        <v>55</v>
      </c>
      <c r="Y63" s="2" t="s">
        <v>55</v>
      </c>
      <c r="Z63" s="2" t="s">
        <v>31</v>
      </c>
      <c r="AA63" s="2" t="s">
        <v>31</v>
      </c>
      <c r="AB63" s="2" t="s">
        <v>31</v>
      </c>
      <c r="AC63" s="2" t="s">
        <v>31</v>
      </c>
      <c r="AD63" s="2" t="s">
        <v>31</v>
      </c>
      <c r="AE63" s="2" t="s">
        <v>31</v>
      </c>
      <c r="AF63" s="2" t="s">
        <v>47</v>
      </c>
      <c r="AH63" s="1">
        <f t="shared" si="0"/>
        <v>0</v>
      </c>
      <c r="AI63" s="1">
        <f t="shared" si="1"/>
        <v>6</v>
      </c>
      <c r="AJ63" s="49">
        <v>19.111555113143407</v>
      </c>
      <c r="AK63" s="49">
        <v>25.202710724464055</v>
      </c>
      <c r="AL63" s="49">
        <v>27.849993273988389</v>
      </c>
      <c r="AM63" s="49">
        <v>2.1064355693558516</v>
      </c>
      <c r="AN63" s="49">
        <v>3.8963640433442586</v>
      </c>
      <c r="AO63" s="49">
        <v>5.4627498778980232</v>
      </c>
      <c r="AP63" s="49">
        <v>291.41561225467404</v>
      </c>
      <c r="AQ63" s="49">
        <v>81</v>
      </c>
    </row>
    <row r="64" spans="1:43" ht="13.8" hidden="1">
      <c r="A64" s="2">
        <v>63</v>
      </c>
      <c r="B64" s="2" t="s">
        <v>23</v>
      </c>
      <c r="C64" s="2" t="s">
        <v>24</v>
      </c>
      <c r="D64" s="2" t="s">
        <v>161</v>
      </c>
      <c r="E64" s="2" t="s">
        <v>200</v>
      </c>
      <c r="F64" s="15">
        <v>43.017887999999999</v>
      </c>
      <c r="G64" s="15">
        <v>6.3617030000000003</v>
      </c>
      <c r="H64" s="28">
        <v>44875</v>
      </c>
      <c r="I64" s="2" t="s">
        <v>27</v>
      </c>
      <c r="J64" s="24" t="s">
        <v>28</v>
      </c>
      <c r="K64" s="25" t="s">
        <v>40</v>
      </c>
      <c r="L64" s="25" t="s">
        <v>1061</v>
      </c>
      <c r="M64" s="25">
        <v>10</v>
      </c>
      <c r="N64" s="25" t="s">
        <v>204</v>
      </c>
      <c r="O64" s="25" t="s">
        <v>205</v>
      </c>
      <c r="P64" s="26">
        <v>0.6</v>
      </c>
      <c r="Q64" s="27" t="s">
        <v>50</v>
      </c>
      <c r="R64" s="25" t="s">
        <v>103</v>
      </c>
      <c r="S64" s="25">
        <v>5</v>
      </c>
      <c r="T64" s="2" t="s">
        <v>45</v>
      </c>
      <c r="U64" s="2" t="s">
        <v>1015</v>
      </c>
      <c r="V64" s="2">
        <v>1</v>
      </c>
      <c r="W64" s="2" t="s">
        <v>66</v>
      </c>
      <c r="X64" s="2" t="s">
        <v>55</v>
      </c>
      <c r="Y64" s="2" t="s">
        <v>55</v>
      </c>
      <c r="Z64" s="2" t="s">
        <v>31</v>
      </c>
      <c r="AA64" s="2" t="s">
        <v>31</v>
      </c>
      <c r="AB64" s="2" t="s">
        <v>31</v>
      </c>
      <c r="AC64" s="2" t="s">
        <v>31</v>
      </c>
      <c r="AD64" s="2" t="s">
        <v>31</v>
      </c>
      <c r="AE64" s="2" t="s">
        <v>31</v>
      </c>
      <c r="AF64" s="2" t="s">
        <v>47</v>
      </c>
      <c r="AH64" s="1">
        <f t="shared" si="0"/>
        <v>0</v>
      </c>
      <c r="AI64" s="1">
        <f t="shared" si="1"/>
        <v>6</v>
      </c>
      <c r="AJ64" s="49">
        <v>19.111555113143407</v>
      </c>
      <c r="AK64" s="49">
        <v>25.202710724464055</v>
      </c>
      <c r="AL64" s="49">
        <v>27.849993273988389</v>
      </c>
      <c r="AM64" s="49">
        <v>2.1064355693558516</v>
      </c>
      <c r="AN64" s="49">
        <v>3.8963640433442586</v>
      </c>
      <c r="AO64" s="49">
        <v>5.4627498778980232</v>
      </c>
      <c r="AP64" s="49">
        <v>291.41561225467404</v>
      </c>
      <c r="AQ64" s="49">
        <v>81</v>
      </c>
    </row>
    <row r="65" spans="1:43" ht="13.8" hidden="1">
      <c r="A65" s="2">
        <v>64</v>
      </c>
      <c r="B65" s="2" t="s">
        <v>23</v>
      </c>
      <c r="C65" s="2" t="s">
        <v>24</v>
      </c>
      <c r="D65" s="2" t="s">
        <v>161</v>
      </c>
      <c r="E65" s="2" t="s">
        <v>206</v>
      </c>
      <c r="F65" s="15">
        <v>43.203108</v>
      </c>
      <c r="G65" s="15">
        <v>5.4929110000000003</v>
      </c>
      <c r="H65" s="23">
        <v>44861</v>
      </c>
      <c r="I65" s="2" t="s">
        <v>77</v>
      </c>
      <c r="J65" s="24" t="s">
        <v>28</v>
      </c>
      <c r="K65" s="25" t="s">
        <v>31</v>
      </c>
      <c r="L65" s="25" t="s">
        <v>31</v>
      </c>
      <c r="M65" s="25" t="s">
        <v>31</v>
      </c>
      <c r="N65" s="25" t="s">
        <v>31</v>
      </c>
      <c r="O65" s="25" t="s">
        <v>31</v>
      </c>
      <c r="P65" s="26" t="s">
        <v>31</v>
      </c>
      <c r="Q65" s="27" t="s">
        <v>31</v>
      </c>
      <c r="R65" s="25" t="s">
        <v>31</v>
      </c>
      <c r="S65" s="25" t="s">
        <v>31</v>
      </c>
      <c r="T65" s="2" t="s">
        <v>57</v>
      </c>
      <c r="U65" s="2" t="s">
        <v>767</v>
      </c>
      <c r="V65" s="2">
        <v>1</v>
      </c>
      <c r="W65" s="2" t="s">
        <v>66</v>
      </c>
      <c r="X65" s="2" t="s">
        <v>34</v>
      </c>
      <c r="Y65" s="2" t="s">
        <v>207</v>
      </c>
      <c r="Z65" s="2" t="s">
        <v>31</v>
      </c>
      <c r="AA65" s="2" t="s">
        <v>31</v>
      </c>
      <c r="AB65" s="2" t="s">
        <v>31</v>
      </c>
      <c r="AC65" s="2" t="s">
        <v>31</v>
      </c>
      <c r="AD65" s="2" t="s">
        <v>31</v>
      </c>
      <c r="AE65" s="2" t="s">
        <v>31</v>
      </c>
      <c r="AF65" s="2" t="s">
        <v>31</v>
      </c>
      <c r="AH65" s="1">
        <f t="shared" si="0"/>
        <v>0</v>
      </c>
      <c r="AI65" s="1">
        <f t="shared" si="1"/>
        <v>6</v>
      </c>
      <c r="AJ65" s="49">
        <v>18.539472934149611</v>
      </c>
      <c r="AK65" s="49">
        <v>23.709558583925567</v>
      </c>
      <c r="AL65" s="49">
        <v>28.139993267506384</v>
      </c>
      <c r="AM65" s="49">
        <v>2.6192081606342152</v>
      </c>
      <c r="AN65" s="49">
        <v>5.0581602130282626</v>
      </c>
      <c r="AO65" s="49">
        <v>6.5942498526070281</v>
      </c>
      <c r="AP65" s="49">
        <v>263.54049264313016</v>
      </c>
      <c r="AQ65" s="49">
        <v>61</v>
      </c>
    </row>
    <row r="66" spans="1:43" ht="13.8" hidden="1">
      <c r="A66" s="2">
        <v>65</v>
      </c>
      <c r="B66" s="2" t="s">
        <v>23</v>
      </c>
      <c r="C66" s="2" t="s">
        <v>24</v>
      </c>
      <c r="D66" s="2" t="s">
        <v>161</v>
      </c>
      <c r="E66" s="2" t="s">
        <v>208</v>
      </c>
      <c r="F66" s="15">
        <v>42.997222000000001</v>
      </c>
      <c r="G66" s="15">
        <v>6.259722</v>
      </c>
      <c r="H66" s="23">
        <v>44952</v>
      </c>
      <c r="I66" s="2" t="s">
        <v>77</v>
      </c>
      <c r="J66" s="24" t="s">
        <v>28</v>
      </c>
      <c r="K66" s="25" t="s">
        <v>31</v>
      </c>
      <c r="L66" s="25" t="s">
        <v>31</v>
      </c>
      <c r="M66" s="25" t="s">
        <v>31</v>
      </c>
      <c r="N66" s="25" t="s">
        <v>31</v>
      </c>
      <c r="O66" s="25" t="s">
        <v>31</v>
      </c>
      <c r="P66" s="26" t="s">
        <v>31</v>
      </c>
      <c r="Q66" s="27" t="s">
        <v>31</v>
      </c>
      <c r="R66" s="25" t="s">
        <v>31</v>
      </c>
      <c r="S66" s="25" t="s">
        <v>31</v>
      </c>
      <c r="T66" s="2" t="s">
        <v>57</v>
      </c>
      <c r="U66" s="2" t="s">
        <v>767</v>
      </c>
      <c r="V66" s="2">
        <v>1</v>
      </c>
      <c r="W66" s="2" t="s">
        <v>66</v>
      </c>
      <c r="X66" s="2" t="s">
        <v>74</v>
      </c>
      <c r="Y66" s="2" t="s">
        <v>207</v>
      </c>
      <c r="Z66" s="2" t="s">
        <v>31</v>
      </c>
      <c r="AA66" s="2" t="s">
        <v>31</v>
      </c>
      <c r="AB66" s="2" t="s">
        <v>31</v>
      </c>
      <c r="AC66" s="2" t="s">
        <v>31</v>
      </c>
      <c r="AD66" s="2" t="s">
        <v>31</v>
      </c>
      <c r="AE66" s="2" t="s">
        <v>31</v>
      </c>
      <c r="AF66" s="2" t="s">
        <v>31</v>
      </c>
      <c r="AH66" s="1">
        <f t="shared" si="0"/>
        <v>0</v>
      </c>
      <c r="AI66" s="1">
        <f t="shared" si="1"/>
        <v>6</v>
      </c>
      <c r="AJ66" s="49">
        <v>19.050733196694665</v>
      </c>
      <c r="AK66" s="49">
        <v>25.069123770928218</v>
      </c>
      <c r="AL66" s="49">
        <v>27.869993273541354</v>
      </c>
      <c r="AM66" s="49">
        <v>2.1669465269074371</v>
      </c>
      <c r="AN66" s="49">
        <v>4.0537037137404868</v>
      </c>
      <c r="AO66" s="49">
        <v>5.6107498745899633</v>
      </c>
      <c r="AP66" s="49">
        <v>282.4267062972346</v>
      </c>
      <c r="AQ66" s="49">
        <v>76</v>
      </c>
    </row>
    <row r="67" spans="1:43" ht="13.8" hidden="1">
      <c r="A67" s="2">
        <v>66</v>
      </c>
      <c r="B67" s="2" t="s">
        <v>23</v>
      </c>
      <c r="C67" s="2" t="s">
        <v>24</v>
      </c>
      <c r="D67" s="2" t="s">
        <v>161</v>
      </c>
      <c r="E67" s="2" t="s">
        <v>209</v>
      </c>
      <c r="F67" s="15">
        <v>43.20026</v>
      </c>
      <c r="G67" s="15">
        <v>5.3642000000000003</v>
      </c>
      <c r="H67" s="28">
        <v>44888</v>
      </c>
      <c r="I67" s="2" t="s">
        <v>77</v>
      </c>
      <c r="J67" s="24" t="s">
        <v>28</v>
      </c>
      <c r="K67" s="25" t="s">
        <v>38</v>
      </c>
      <c r="L67" s="25" t="s">
        <v>1062</v>
      </c>
      <c r="M67" s="25">
        <v>10</v>
      </c>
      <c r="N67" s="25" t="s">
        <v>210</v>
      </c>
      <c r="O67" s="25" t="s">
        <v>64</v>
      </c>
      <c r="P67" s="26">
        <v>0.25</v>
      </c>
      <c r="Q67" s="27" t="s">
        <v>96</v>
      </c>
      <c r="R67" s="25" t="s">
        <v>97</v>
      </c>
      <c r="S67" s="25">
        <v>4</v>
      </c>
      <c r="T67" s="2" t="s">
        <v>45</v>
      </c>
      <c r="U67" s="2" t="s">
        <v>1015</v>
      </c>
      <c r="V67" s="2">
        <v>1</v>
      </c>
      <c r="W67" s="2" t="s">
        <v>66</v>
      </c>
      <c r="X67" s="2" t="s">
        <v>34</v>
      </c>
      <c r="Y67" s="2" t="s">
        <v>196</v>
      </c>
      <c r="Z67" s="2" t="s">
        <v>31</v>
      </c>
      <c r="AA67" s="2" t="s">
        <v>31</v>
      </c>
      <c r="AB67" s="2" t="s">
        <v>31</v>
      </c>
      <c r="AC67" s="2" t="s">
        <v>31</v>
      </c>
      <c r="AD67" s="2" t="s">
        <v>31</v>
      </c>
      <c r="AE67" s="2" t="s">
        <v>31</v>
      </c>
      <c r="AF67" s="2" t="s">
        <v>211</v>
      </c>
      <c r="AH67" s="1">
        <f t="shared" si="0"/>
        <v>0</v>
      </c>
      <c r="AI67" s="1">
        <f t="shared" ref="AI67:AI130" si="2">COUNTIF(Z67:AE67,"NA")</f>
        <v>6</v>
      </c>
      <c r="AJ67" s="49">
        <v>18.434815402242315</v>
      </c>
      <c r="AK67" s="49">
        <v>23.518689022974446</v>
      </c>
      <c r="AL67" s="49">
        <v>27.96999327130618</v>
      </c>
      <c r="AM67" s="49">
        <v>2.683866378367076</v>
      </c>
      <c r="AN67" s="49">
        <v>5.1317906461651042</v>
      </c>
      <c r="AO67" s="49">
        <v>6.8594998466782258</v>
      </c>
      <c r="AP67" s="49">
        <v>228.33260095697071</v>
      </c>
      <c r="AQ67" s="49">
        <v>51</v>
      </c>
    </row>
    <row r="68" spans="1:43" ht="13.8" hidden="1">
      <c r="A68" s="2">
        <v>67</v>
      </c>
      <c r="B68" s="2" t="s">
        <v>23</v>
      </c>
      <c r="C68" s="2" t="s">
        <v>24</v>
      </c>
      <c r="D68" s="2" t="s">
        <v>161</v>
      </c>
      <c r="E68" s="2" t="s">
        <v>209</v>
      </c>
      <c r="F68" s="15">
        <v>43.203220000000002</v>
      </c>
      <c r="G68" s="15">
        <v>5.3723400000000003</v>
      </c>
      <c r="H68" s="28">
        <v>44888</v>
      </c>
      <c r="I68" s="2" t="s">
        <v>77</v>
      </c>
      <c r="J68" s="24" t="s">
        <v>28</v>
      </c>
      <c r="K68" s="25" t="s">
        <v>40</v>
      </c>
      <c r="L68" s="25" t="s">
        <v>1061</v>
      </c>
      <c r="M68" s="25">
        <v>10</v>
      </c>
      <c r="N68" s="25" t="s">
        <v>94</v>
      </c>
      <c r="O68" s="25" t="s">
        <v>212</v>
      </c>
      <c r="P68" s="26">
        <v>0.28000000000000003</v>
      </c>
      <c r="Q68" s="27" t="s">
        <v>96</v>
      </c>
      <c r="R68" s="25" t="s">
        <v>97</v>
      </c>
      <c r="S68" s="25">
        <v>4</v>
      </c>
      <c r="T68" s="2" t="s">
        <v>45</v>
      </c>
      <c r="U68" s="2" t="s">
        <v>1015</v>
      </c>
      <c r="V68" s="2">
        <v>1</v>
      </c>
      <c r="W68" s="2" t="s">
        <v>66</v>
      </c>
      <c r="X68" s="2" t="s">
        <v>34</v>
      </c>
      <c r="Y68" s="2" t="s">
        <v>196</v>
      </c>
      <c r="Z68" s="2" t="s">
        <v>31</v>
      </c>
      <c r="AA68" s="2" t="s">
        <v>31</v>
      </c>
      <c r="AB68" s="2" t="s">
        <v>31</v>
      </c>
      <c r="AC68" s="2" t="s">
        <v>31</v>
      </c>
      <c r="AD68" s="2" t="s">
        <v>31</v>
      </c>
      <c r="AE68" s="2" t="s">
        <v>31</v>
      </c>
      <c r="AF68" s="2" t="s">
        <v>211</v>
      </c>
      <c r="AH68" s="1">
        <f t="shared" ref="AH68:AH131" si="3">COUNTIF(Z68:AE68, "yes")</f>
        <v>0</v>
      </c>
      <c r="AI68" s="1">
        <f t="shared" si="2"/>
        <v>6</v>
      </c>
      <c r="AJ68" s="49">
        <v>18.466596223449766</v>
      </c>
      <c r="AK68" s="49">
        <v>23.5736890217451</v>
      </c>
      <c r="AL68" s="49">
        <v>27.889993273094319</v>
      </c>
      <c r="AM68" s="49">
        <v>2.667716378728056</v>
      </c>
      <c r="AN68" s="49">
        <v>5.1247879289303224</v>
      </c>
      <c r="AO68" s="49">
        <v>6.7949998481199145</v>
      </c>
      <c r="AP68" s="49">
        <v>250.44423096127048</v>
      </c>
      <c r="AQ68" s="49">
        <v>57</v>
      </c>
    </row>
    <row r="69" spans="1:43" ht="13.8" hidden="1">
      <c r="A69" s="2">
        <v>68</v>
      </c>
      <c r="B69" s="2" t="s">
        <v>23</v>
      </c>
      <c r="C69" s="2" t="s">
        <v>24</v>
      </c>
      <c r="D69" s="2" t="s">
        <v>161</v>
      </c>
      <c r="E69" s="2" t="s">
        <v>213</v>
      </c>
      <c r="F69" s="15">
        <v>42.993305999999997</v>
      </c>
      <c r="G69" s="15">
        <v>6.4023339999999997</v>
      </c>
      <c r="H69" s="28">
        <v>44903</v>
      </c>
      <c r="I69" s="2" t="s">
        <v>77</v>
      </c>
      <c r="J69" s="24" t="s">
        <v>28</v>
      </c>
      <c r="K69" s="25" t="s">
        <v>38</v>
      </c>
      <c r="L69" s="25" t="s">
        <v>1062</v>
      </c>
      <c r="M69" s="25">
        <v>3</v>
      </c>
      <c r="N69" s="25" t="s">
        <v>214</v>
      </c>
      <c r="O69" s="25" t="s">
        <v>215</v>
      </c>
      <c r="P69" s="26">
        <v>0.34</v>
      </c>
      <c r="Q69" s="27" t="s">
        <v>50</v>
      </c>
      <c r="R69" s="25" t="s">
        <v>103</v>
      </c>
      <c r="S69" s="25">
        <v>5</v>
      </c>
      <c r="T69" s="2" t="s">
        <v>45</v>
      </c>
      <c r="U69" s="2" t="s">
        <v>1015</v>
      </c>
      <c r="V69" s="2">
        <v>1</v>
      </c>
      <c r="W69" s="2" t="s">
        <v>66</v>
      </c>
      <c r="X69" s="2" t="s">
        <v>74</v>
      </c>
      <c r="Y69" s="2" t="s">
        <v>75</v>
      </c>
      <c r="Z69" s="2" t="s">
        <v>31</v>
      </c>
      <c r="AA69" s="2" t="s">
        <v>31</v>
      </c>
      <c r="AB69" s="2" t="s">
        <v>31</v>
      </c>
      <c r="AC69" s="2" t="s">
        <v>31</v>
      </c>
      <c r="AD69" s="2" t="s">
        <v>31</v>
      </c>
      <c r="AE69" s="2" t="s">
        <v>31</v>
      </c>
      <c r="AF69" s="2" t="s">
        <v>47</v>
      </c>
      <c r="AH69" s="1">
        <f t="shared" si="3"/>
        <v>0</v>
      </c>
      <c r="AI69" s="1">
        <f t="shared" si="2"/>
        <v>6</v>
      </c>
      <c r="AJ69" s="49">
        <v>19.139911276893159</v>
      </c>
      <c r="AK69" s="49">
        <v>25.266515070864003</v>
      </c>
      <c r="AL69" s="49">
        <v>27.909993272647284</v>
      </c>
      <c r="AM69" s="49">
        <v>2.0813465288207444</v>
      </c>
      <c r="AN69" s="49">
        <v>3.8214211102367552</v>
      </c>
      <c r="AO69" s="49">
        <v>5.3867498795967563</v>
      </c>
      <c r="AP69" s="49">
        <v>288.82053313379254</v>
      </c>
      <c r="AQ69" s="49">
        <v>81</v>
      </c>
    </row>
    <row r="70" spans="1:43" ht="13.8" hidden="1">
      <c r="A70" s="2">
        <v>69</v>
      </c>
      <c r="B70" s="2" t="s">
        <v>23</v>
      </c>
      <c r="C70" s="2" t="s">
        <v>24</v>
      </c>
      <c r="D70" s="2" t="s">
        <v>161</v>
      </c>
      <c r="E70" s="2" t="s">
        <v>213</v>
      </c>
      <c r="F70" s="15">
        <v>42.993305999999997</v>
      </c>
      <c r="G70" s="15">
        <v>6.4023339999999997</v>
      </c>
      <c r="H70" s="28">
        <v>44903</v>
      </c>
      <c r="I70" s="2" t="s">
        <v>77</v>
      </c>
      <c r="J70" s="24" t="s">
        <v>28</v>
      </c>
      <c r="K70" s="25" t="s">
        <v>40</v>
      </c>
      <c r="L70" s="25" t="s">
        <v>1061</v>
      </c>
      <c r="M70" s="25">
        <v>3</v>
      </c>
      <c r="N70" s="25" t="s">
        <v>216</v>
      </c>
      <c r="O70" s="25" t="s">
        <v>148</v>
      </c>
      <c r="P70" s="26">
        <v>0.56999999999999995</v>
      </c>
      <c r="Q70" s="27" t="s">
        <v>50</v>
      </c>
      <c r="R70" s="25" t="s">
        <v>103</v>
      </c>
      <c r="S70" s="25">
        <v>5</v>
      </c>
      <c r="T70" s="2" t="s">
        <v>45</v>
      </c>
      <c r="U70" s="2" t="s">
        <v>1015</v>
      </c>
      <c r="V70" s="2">
        <v>1</v>
      </c>
      <c r="W70" s="2" t="s">
        <v>66</v>
      </c>
      <c r="X70" s="2" t="s">
        <v>74</v>
      </c>
      <c r="Y70" s="2" t="s">
        <v>75</v>
      </c>
      <c r="Z70" s="2" t="s">
        <v>31</v>
      </c>
      <c r="AA70" s="2" t="s">
        <v>31</v>
      </c>
      <c r="AB70" s="2" t="s">
        <v>31</v>
      </c>
      <c r="AC70" s="2" t="s">
        <v>31</v>
      </c>
      <c r="AD70" s="2" t="s">
        <v>31</v>
      </c>
      <c r="AE70" s="2" t="s">
        <v>31</v>
      </c>
      <c r="AF70" s="2" t="s">
        <v>47</v>
      </c>
      <c r="AH70" s="1">
        <f t="shared" si="3"/>
        <v>0</v>
      </c>
      <c r="AI70" s="1">
        <f t="shared" si="2"/>
        <v>6</v>
      </c>
      <c r="AJ70" s="49">
        <v>19.139911276893159</v>
      </c>
      <c r="AK70" s="49">
        <v>25.266515070864003</v>
      </c>
      <c r="AL70" s="49">
        <v>27.909993272647284</v>
      </c>
      <c r="AM70" s="49">
        <v>2.0813465288207444</v>
      </c>
      <c r="AN70" s="49">
        <v>3.8214211102367552</v>
      </c>
      <c r="AO70" s="49">
        <v>5.3867498795967563</v>
      </c>
      <c r="AP70" s="49">
        <v>288.82053313379254</v>
      </c>
      <c r="AQ70" s="49">
        <v>81</v>
      </c>
    </row>
    <row r="71" spans="1:43" ht="13.8" hidden="1">
      <c r="A71" s="2">
        <v>70</v>
      </c>
      <c r="B71" s="2" t="s">
        <v>23</v>
      </c>
      <c r="C71" s="2" t="s">
        <v>24</v>
      </c>
      <c r="D71" s="2" t="s">
        <v>161</v>
      </c>
      <c r="E71" s="2" t="s">
        <v>217</v>
      </c>
      <c r="F71" s="15">
        <v>43.019882000000003</v>
      </c>
      <c r="G71" s="15">
        <v>6.4087670000000001</v>
      </c>
      <c r="H71" s="28">
        <v>44902</v>
      </c>
      <c r="I71" s="2" t="s">
        <v>77</v>
      </c>
      <c r="J71" s="24" t="s">
        <v>28</v>
      </c>
      <c r="K71" s="25" t="s">
        <v>54</v>
      </c>
      <c r="L71" s="25" t="s">
        <v>1062</v>
      </c>
      <c r="M71" s="25">
        <v>3</v>
      </c>
      <c r="N71" s="25" t="s">
        <v>218</v>
      </c>
      <c r="O71" s="25" t="s">
        <v>219</v>
      </c>
      <c r="P71" s="26">
        <v>0.22</v>
      </c>
      <c r="Q71" s="27" t="s">
        <v>50</v>
      </c>
      <c r="R71" s="25" t="s">
        <v>103</v>
      </c>
      <c r="S71" s="25">
        <v>4</v>
      </c>
      <c r="T71" s="2" t="s">
        <v>45</v>
      </c>
      <c r="U71" s="2" t="s">
        <v>767</v>
      </c>
      <c r="V71" s="2">
        <v>1</v>
      </c>
      <c r="W71" s="2" t="s">
        <v>66</v>
      </c>
      <c r="X71" s="2" t="s">
        <v>55</v>
      </c>
      <c r="Y71" s="2" t="s">
        <v>55</v>
      </c>
      <c r="Z71" s="2" t="s">
        <v>31</v>
      </c>
      <c r="AA71" s="2" t="s">
        <v>31</v>
      </c>
      <c r="AB71" s="2" t="s">
        <v>31</v>
      </c>
      <c r="AC71" s="2" t="s">
        <v>31</v>
      </c>
      <c r="AD71" s="2" t="s">
        <v>31</v>
      </c>
      <c r="AE71" s="2" t="s">
        <v>31</v>
      </c>
      <c r="AF71" s="2" t="s">
        <v>47</v>
      </c>
      <c r="AH71" s="1">
        <f t="shared" si="3"/>
        <v>0</v>
      </c>
      <c r="AI71" s="1">
        <f t="shared" si="2"/>
        <v>6</v>
      </c>
      <c r="AJ71" s="49">
        <v>19.139911276893159</v>
      </c>
      <c r="AK71" s="49">
        <v>25.266515070864003</v>
      </c>
      <c r="AL71" s="49">
        <v>27.909993272647284</v>
      </c>
      <c r="AM71" s="49">
        <v>2.0813465288207444</v>
      </c>
      <c r="AN71" s="49">
        <v>3.8214211102367552</v>
      </c>
      <c r="AO71" s="49">
        <v>5.3867498795967563</v>
      </c>
      <c r="AP71" s="49">
        <v>288.82053313379254</v>
      </c>
      <c r="AQ71" s="49">
        <v>81</v>
      </c>
    </row>
    <row r="72" spans="1:43" ht="13.8" hidden="1">
      <c r="A72" s="2">
        <v>71</v>
      </c>
      <c r="B72" s="2" t="s">
        <v>23</v>
      </c>
      <c r="C72" s="2" t="s">
        <v>24</v>
      </c>
      <c r="D72" s="2" t="s">
        <v>161</v>
      </c>
      <c r="E72" s="2" t="s">
        <v>220</v>
      </c>
      <c r="F72" s="15">
        <v>43.047936</v>
      </c>
      <c r="G72" s="15">
        <v>6.4780709999999999</v>
      </c>
      <c r="H72" s="23">
        <v>44849</v>
      </c>
      <c r="I72" s="2" t="s">
        <v>77</v>
      </c>
      <c r="J72" s="24" t="s">
        <v>28</v>
      </c>
      <c r="K72" s="25" t="s">
        <v>31</v>
      </c>
      <c r="L72" s="25" t="s">
        <v>31</v>
      </c>
      <c r="M72" s="25" t="s">
        <v>31</v>
      </c>
      <c r="N72" s="25" t="s">
        <v>31</v>
      </c>
      <c r="O72" s="25" t="s">
        <v>31</v>
      </c>
      <c r="P72" s="26" t="s">
        <v>31</v>
      </c>
      <c r="Q72" s="27" t="s">
        <v>50</v>
      </c>
      <c r="R72" s="25" t="s">
        <v>103</v>
      </c>
      <c r="S72" s="25">
        <v>5</v>
      </c>
      <c r="T72" s="2" t="s">
        <v>1070</v>
      </c>
      <c r="U72" s="2" t="s">
        <v>767</v>
      </c>
      <c r="V72" s="2">
        <v>1</v>
      </c>
      <c r="W72" s="2" t="s">
        <v>66</v>
      </c>
      <c r="X72" s="2" t="s">
        <v>74</v>
      </c>
      <c r="Y72" s="2" t="s">
        <v>221</v>
      </c>
      <c r="Z72" s="2" t="s">
        <v>31</v>
      </c>
      <c r="AA72" s="2" t="s">
        <v>31</v>
      </c>
      <c r="AB72" s="2" t="s">
        <v>31</v>
      </c>
      <c r="AC72" s="2" t="s">
        <v>31</v>
      </c>
      <c r="AD72" s="2" t="s">
        <v>31</v>
      </c>
      <c r="AE72" s="2" t="s">
        <v>31</v>
      </c>
      <c r="AF72" s="2" t="s">
        <v>31</v>
      </c>
      <c r="AH72" s="1">
        <f t="shared" si="3"/>
        <v>0</v>
      </c>
      <c r="AI72" s="1">
        <f t="shared" si="2"/>
        <v>6</v>
      </c>
      <c r="AJ72" s="49">
        <v>19.198787987905931</v>
      </c>
      <c r="AK72" s="49">
        <v>25.379775937897644</v>
      </c>
      <c r="AL72" s="49">
        <v>28.039993269741558</v>
      </c>
      <c r="AM72" s="49">
        <v>2.0166246124591738</v>
      </c>
      <c r="AN72" s="49">
        <v>3.6953423087070076</v>
      </c>
      <c r="AO72" s="49">
        <v>5.2759998820722096</v>
      </c>
      <c r="AP72" s="49">
        <v>292.65227596114732</v>
      </c>
      <c r="AQ72" s="49">
        <v>84</v>
      </c>
    </row>
    <row r="73" spans="1:43" ht="13.8" hidden="1">
      <c r="A73" s="2">
        <v>72</v>
      </c>
      <c r="B73" s="2" t="s">
        <v>23</v>
      </c>
      <c r="C73" s="2" t="s">
        <v>24</v>
      </c>
      <c r="D73" s="2" t="s">
        <v>161</v>
      </c>
      <c r="E73" s="2" t="s">
        <v>222</v>
      </c>
      <c r="F73" s="15">
        <v>42.997532</v>
      </c>
      <c r="G73" s="15">
        <v>6.3717569999999997</v>
      </c>
      <c r="H73" s="23">
        <v>44846</v>
      </c>
      <c r="I73" s="2" t="s">
        <v>77</v>
      </c>
      <c r="J73" s="24" t="s">
        <v>28</v>
      </c>
      <c r="K73" s="25" t="s">
        <v>31</v>
      </c>
      <c r="L73" s="25" t="s">
        <v>31</v>
      </c>
      <c r="M73" s="25" t="s">
        <v>31</v>
      </c>
      <c r="N73" s="25" t="s">
        <v>31</v>
      </c>
      <c r="O73" s="25" t="s">
        <v>31</v>
      </c>
      <c r="P73" s="26" t="s">
        <v>31</v>
      </c>
      <c r="Q73" s="27" t="s">
        <v>96</v>
      </c>
      <c r="R73" s="25" t="s">
        <v>97</v>
      </c>
      <c r="S73" s="25">
        <v>4</v>
      </c>
      <c r="T73" s="2" t="s">
        <v>1070</v>
      </c>
      <c r="U73" s="2" t="s">
        <v>767</v>
      </c>
      <c r="V73" s="2">
        <v>1</v>
      </c>
      <c r="W73" s="2" t="s">
        <v>66</v>
      </c>
      <c r="X73" s="2" t="s">
        <v>74</v>
      </c>
      <c r="Y73" s="2" t="s">
        <v>199</v>
      </c>
      <c r="Z73" s="2" t="s">
        <v>31</v>
      </c>
      <c r="AA73" s="2" t="s">
        <v>31</v>
      </c>
      <c r="AB73" s="2" t="s">
        <v>31</v>
      </c>
      <c r="AC73" s="2" t="s">
        <v>31</v>
      </c>
      <c r="AD73" s="2" t="s">
        <v>31</v>
      </c>
      <c r="AE73" s="2" t="s">
        <v>31</v>
      </c>
      <c r="AF73" s="2" t="s">
        <v>31</v>
      </c>
      <c r="AH73" s="1">
        <f t="shared" si="3"/>
        <v>0</v>
      </c>
      <c r="AI73" s="1">
        <f t="shared" si="2"/>
        <v>6</v>
      </c>
      <c r="AJ73" s="49">
        <v>19.111555113143407</v>
      </c>
      <c r="AK73" s="49">
        <v>25.202710724464055</v>
      </c>
      <c r="AL73" s="49">
        <v>27.849993273988389</v>
      </c>
      <c r="AM73" s="49">
        <v>2.1064355693558516</v>
      </c>
      <c r="AN73" s="49">
        <v>3.8963640433442586</v>
      </c>
      <c r="AO73" s="49">
        <v>5.4627498778980232</v>
      </c>
      <c r="AP73" s="49">
        <v>291.41561225467404</v>
      </c>
      <c r="AQ73" s="49">
        <v>81</v>
      </c>
    </row>
    <row r="74" spans="1:43" ht="13.8" hidden="1">
      <c r="A74" s="2">
        <v>73</v>
      </c>
      <c r="B74" s="2" t="s">
        <v>23</v>
      </c>
      <c r="C74" s="2" t="s">
        <v>24</v>
      </c>
      <c r="D74" s="2" t="s">
        <v>161</v>
      </c>
      <c r="E74" s="2" t="s">
        <v>223</v>
      </c>
      <c r="F74" s="15">
        <v>43.267829999999996</v>
      </c>
      <c r="G74" s="15">
        <v>5.3653500000000003</v>
      </c>
      <c r="H74" s="28">
        <v>44888</v>
      </c>
      <c r="I74" s="2" t="s">
        <v>159</v>
      </c>
      <c r="J74" s="24" t="s">
        <v>28</v>
      </c>
      <c r="K74" s="25" t="s">
        <v>224</v>
      </c>
      <c r="L74" s="25" t="s">
        <v>1059</v>
      </c>
      <c r="M74" s="25">
        <v>11</v>
      </c>
      <c r="N74" s="25" t="s">
        <v>225</v>
      </c>
      <c r="O74" s="25" t="s">
        <v>226</v>
      </c>
      <c r="P74" s="26">
        <v>0.03</v>
      </c>
      <c r="Q74" s="27" t="s">
        <v>84</v>
      </c>
      <c r="R74" s="25" t="s">
        <v>85</v>
      </c>
      <c r="S74" s="25">
        <v>1</v>
      </c>
      <c r="T74" s="2" t="s">
        <v>45</v>
      </c>
      <c r="U74" s="2" t="s">
        <v>1015</v>
      </c>
      <c r="V74" s="2">
        <v>1</v>
      </c>
      <c r="W74" s="2" t="s">
        <v>66</v>
      </c>
      <c r="X74" s="2" t="s">
        <v>34</v>
      </c>
      <c r="Y74" s="2" t="s">
        <v>35</v>
      </c>
      <c r="Z74" s="2" t="s">
        <v>31</v>
      </c>
      <c r="AA74" s="2" t="s">
        <v>31</v>
      </c>
      <c r="AB74" s="2" t="s">
        <v>31</v>
      </c>
      <c r="AC74" s="2" t="s">
        <v>31</v>
      </c>
      <c r="AD74" s="2" t="s">
        <v>31</v>
      </c>
      <c r="AE74" s="2" t="s">
        <v>31</v>
      </c>
      <c r="AF74" s="2" t="s">
        <v>21</v>
      </c>
      <c r="AH74" s="1">
        <f t="shared" si="3"/>
        <v>0</v>
      </c>
      <c r="AI74" s="1">
        <f t="shared" si="2"/>
        <v>6</v>
      </c>
      <c r="AJ74" s="49">
        <v>18.376322252864806</v>
      </c>
      <c r="AK74" s="49">
        <v>23.449884676686253</v>
      </c>
      <c r="AL74" s="49">
        <v>27.889993273094319</v>
      </c>
      <c r="AM74" s="49">
        <v>2.7332259663048979</v>
      </c>
      <c r="AN74" s="49">
        <v>5.2064645575394897</v>
      </c>
      <c r="AO74" s="49">
        <v>6.9642498443368837</v>
      </c>
      <c r="AP74" s="49">
        <v>231.53716589023071</v>
      </c>
      <c r="AQ74" s="49">
        <v>52</v>
      </c>
    </row>
    <row r="75" spans="1:43" ht="13.8" hidden="1">
      <c r="A75" s="2">
        <v>74</v>
      </c>
      <c r="B75" s="2" t="s">
        <v>23</v>
      </c>
      <c r="C75" s="2" t="s">
        <v>24</v>
      </c>
      <c r="D75" s="2" t="s">
        <v>161</v>
      </c>
      <c r="E75" s="2" t="s">
        <v>223</v>
      </c>
      <c r="F75" s="15">
        <v>43.266779999999997</v>
      </c>
      <c r="G75" s="15">
        <v>5.3614300000000004</v>
      </c>
      <c r="H75" s="28">
        <v>44888</v>
      </c>
      <c r="I75" s="2" t="s">
        <v>27</v>
      </c>
      <c r="J75" s="24" t="s">
        <v>28</v>
      </c>
      <c r="K75" s="25" t="s">
        <v>120</v>
      </c>
      <c r="L75" s="25" t="s">
        <v>1062</v>
      </c>
      <c r="M75" s="25">
        <v>10</v>
      </c>
      <c r="N75" s="25" t="s">
        <v>227</v>
      </c>
      <c r="O75" s="25" t="s">
        <v>228</v>
      </c>
      <c r="P75" s="26">
        <v>0.11</v>
      </c>
      <c r="Q75" s="27" t="s">
        <v>43</v>
      </c>
      <c r="R75" s="25" t="s">
        <v>44</v>
      </c>
      <c r="S75" s="25">
        <v>3</v>
      </c>
      <c r="T75" s="2" t="s">
        <v>45</v>
      </c>
      <c r="U75" s="2" t="s">
        <v>1015</v>
      </c>
      <c r="V75" s="2">
        <v>1</v>
      </c>
      <c r="W75" s="2" t="s">
        <v>66</v>
      </c>
      <c r="X75" s="2" t="s">
        <v>34</v>
      </c>
      <c r="Y75" s="2" t="s">
        <v>35</v>
      </c>
      <c r="Z75" s="2" t="s">
        <v>31</v>
      </c>
      <c r="AA75" s="2" t="s">
        <v>31</v>
      </c>
      <c r="AB75" s="2" t="s">
        <v>31</v>
      </c>
      <c r="AC75" s="2" t="s">
        <v>31</v>
      </c>
      <c r="AD75" s="2" t="s">
        <v>31</v>
      </c>
      <c r="AE75" s="2" t="s">
        <v>31</v>
      </c>
      <c r="AF75" s="2" t="s">
        <v>21</v>
      </c>
      <c r="AH75" s="1">
        <f t="shared" si="3"/>
        <v>0</v>
      </c>
      <c r="AI75" s="1">
        <f t="shared" si="2"/>
        <v>6</v>
      </c>
      <c r="AJ75" s="49">
        <v>18.376322252864806</v>
      </c>
      <c r="AK75" s="49">
        <v>23.449884676686253</v>
      </c>
      <c r="AL75" s="49">
        <v>27.889993273094319</v>
      </c>
      <c r="AM75" s="49">
        <v>2.7332259663048979</v>
      </c>
      <c r="AN75" s="49">
        <v>5.2064645575394897</v>
      </c>
      <c r="AO75" s="49">
        <v>6.9642498443368837</v>
      </c>
      <c r="AP75" s="49">
        <v>231.53716589023071</v>
      </c>
      <c r="AQ75" s="49">
        <v>52</v>
      </c>
    </row>
    <row r="76" spans="1:43" ht="13.8" hidden="1">
      <c r="A76" s="2">
        <v>75</v>
      </c>
      <c r="B76" s="2" t="s">
        <v>23</v>
      </c>
      <c r="C76" s="2" t="s">
        <v>24</v>
      </c>
      <c r="D76" s="2" t="s">
        <v>161</v>
      </c>
      <c r="E76" s="2" t="s">
        <v>223</v>
      </c>
      <c r="F76" s="15">
        <v>43.265329999999999</v>
      </c>
      <c r="G76" s="15">
        <v>5.3559599999999996</v>
      </c>
      <c r="H76" s="28">
        <v>44888</v>
      </c>
      <c r="I76" s="2" t="s">
        <v>27</v>
      </c>
      <c r="J76" s="24" t="s">
        <v>28</v>
      </c>
      <c r="K76" s="25" t="s">
        <v>225</v>
      </c>
      <c r="L76" s="25" t="s">
        <v>1061</v>
      </c>
      <c r="M76" s="25">
        <v>10</v>
      </c>
      <c r="N76" s="25" t="s">
        <v>229</v>
      </c>
      <c r="O76" s="25" t="s">
        <v>230</v>
      </c>
      <c r="P76" s="26">
        <v>0.37</v>
      </c>
      <c r="Q76" s="27" t="s">
        <v>96</v>
      </c>
      <c r="R76" s="25" t="s">
        <v>97</v>
      </c>
      <c r="S76" s="25">
        <v>5</v>
      </c>
      <c r="T76" s="2" t="s">
        <v>45</v>
      </c>
      <c r="U76" s="2" t="s">
        <v>1015</v>
      </c>
      <c r="V76" s="2">
        <v>1</v>
      </c>
      <c r="W76" s="2" t="s">
        <v>66</v>
      </c>
      <c r="X76" s="2" t="s">
        <v>34</v>
      </c>
      <c r="Y76" s="2" t="s">
        <v>35</v>
      </c>
      <c r="Z76" s="2" t="s">
        <v>31</v>
      </c>
      <c r="AA76" s="2" t="s">
        <v>31</v>
      </c>
      <c r="AB76" s="2" t="s">
        <v>31</v>
      </c>
      <c r="AC76" s="2" t="s">
        <v>31</v>
      </c>
      <c r="AD76" s="2" t="s">
        <v>31</v>
      </c>
      <c r="AE76" s="2" t="s">
        <v>31</v>
      </c>
      <c r="AF76" s="2" t="s">
        <v>21</v>
      </c>
      <c r="AH76" s="1">
        <f t="shared" si="3"/>
        <v>0</v>
      </c>
      <c r="AI76" s="1">
        <f t="shared" si="2"/>
        <v>6</v>
      </c>
      <c r="AJ76" s="49">
        <v>18.376322252864806</v>
      </c>
      <c r="AK76" s="49">
        <v>23.449884676686253</v>
      </c>
      <c r="AL76" s="49">
        <v>27.889993273094319</v>
      </c>
      <c r="AM76" s="49">
        <v>2.7332259663048979</v>
      </c>
      <c r="AN76" s="49">
        <v>5.2064645575394897</v>
      </c>
      <c r="AO76" s="49">
        <v>6.9642498443368837</v>
      </c>
      <c r="AP76" s="49">
        <v>231.53716589023071</v>
      </c>
      <c r="AQ76" s="49">
        <v>52</v>
      </c>
    </row>
    <row r="77" spans="1:43" ht="13.8" hidden="1">
      <c r="A77" s="2">
        <v>76</v>
      </c>
      <c r="B77" s="2" t="s">
        <v>23</v>
      </c>
      <c r="C77" s="2" t="s">
        <v>24</v>
      </c>
      <c r="D77" s="2" t="s">
        <v>161</v>
      </c>
      <c r="E77" s="2" t="s">
        <v>231</v>
      </c>
      <c r="F77" s="15">
        <v>43.040733000000003</v>
      </c>
      <c r="G77" s="15">
        <v>6.0861260000000001</v>
      </c>
      <c r="H77" s="23">
        <v>44845</v>
      </c>
      <c r="I77" s="2" t="s">
        <v>77</v>
      </c>
      <c r="J77" s="24" t="s">
        <v>28</v>
      </c>
      <c r="K77" s="25" t="s">
        <v>31</v>
      </c>
      <c r="L77" s="25" t="s">
        <v>31</v>
      </c>
      <c r="M77" s="25" t="s">
        <v>31</v>
      </c>
      <c r="N77" s="25" t="s">
        <v>31</v>
      </c>
      <c r="O77" s="25" t="s">
        <v>31</v>
      </c>
      <c r="P77" s="26" t="s">
        <v>31</v>
      </c>
      <c r="Q77" s="27" t="s">
        <v>50</v>
      </c>
      <c r="R77" s="25" t="s">
        <v>103</v>
      </c>
      <c r="S77" s="25">
        <v>5</v>
      </c>
      <c r="T77" s="2" t="s">
        <v>1070</v>
      </c>
      <c r="U77" s="2" t="s">
        <v>767</v>
      </c>
      <c r="V77" s="2">
        <v>1</v>
      </c>
      <c r="W77" s="2" t="s">
        <v>66</v>
      </c>
      <c r="X77" s="2" t="s">
        <v>34</v>
      </c>
      <c r="Y77" s="2" t="s">
        <v>196</v>
      </c>
      <c r="Z77" s="2" t="s">
        <v>31</v>
      </c>
      <c r="AA77" s="2" t="s">
        <v>31</v>
      </c>
      <c r="AB77" s="2" t="s">
        <v>31</v>
      </c>
      <c r="AC77" s="2" t="s">
        <v>31</v>
      </c>
      <c r="AD77" s="2" t="s">
        <v>31</v>
      </c>
      <c r="AE77" s="2" t="s">
        <v>31</v>
      </c>
      <c r="AF77" s="2" t="s">
        <v>31</v>
      </c>
      <c r="AH77" s="1">
        <f t="shared" si="3"/>
        <v>0</v>
      </c>
      <c r="AI77" s="1">
        <f t="shared" si="2"/>
        <v>6</v>
      </c>
      <c r="AJ77" s="49">
        <v>18.923226350229594</v>
      </c>
      <c r="AK77" s="49">
        <v>24.792275951029293</v>
      </c>
      <c r="AL77" s="49">
        <v>27.869993273541354</v>
      </c>
      <c r="AM77" s="49">
        <v>2.2756150176291907</v>
      </c>
      <c r="AN77" s="49">
        <v>4.3523721853255948</v>
      </c>
      <c r="AO77" s="49">
        <v>5.8609998689964407</v>
      </c>
      <c r="AP77" s="49">
        <v>285.32780984920367</v>
      </c>
      <c r="AQ77" s="49">
        <v>74</v>
      </c>
    </row>
    <row r="78" spans="1:43" ht="13.8" hidden="1">
      <c r="A78" s="2">
        <v>77</v>
      </c>
      <c r="B78" s="2" t="s">
        <v>23</v>
      </c>
      <c r="C78" s="2" t="s">
        <v>24</v>
      </c>
      <c r="D78" s="2" t="s">
        <v>161</v>
      </c>
      <c r="E78" s="2" t="s">
        <v>232</v>
      </c>
      <c r="F78" s="15">
        <v>42.982056</v>
      </c>
      <c r="G78" s="15">
        <v>6.2059899999999999</v>
      </c>
      <c r="H78" s="23">
        <v>44952</v>
      </c>
      <c r="I78" s="2" t="s">
        <v>27</v>
      </c>
      <c r="J78" s="24" t="s">
        <v>28</v>
      </c>
      <c r="K78" s="25" t="s">
        <v>31</v>
      </c>
      <c r="L78" s="25" t="s">
        <v>31</v>
      </c>
      <c r="M78" s="25" t="s">
        <v>31</v>
      </c>
      <c r="N78" s="25" t="s">
        <v>31</v>
      </c>
      <c r="O78" s="25" t="s">
        <v>31</v>
      </c>
      <c r="P78" s="26" t="s">
        <v>31</v>
      </c>
      <c r="Q78" s="27" t="s">
        <v>31</v>
      </c>
      <c r="R78" s="25" t="s">
        <v>31</v>
      </c>
      <c r="S78" s="25" t="s">
        <v>31</v>
      </c>
      <c r="T78" s="2" t="s">
        <v>57</v>
      </c>
      <c r="U78" s="2" t="s">
        <v>767</v>
      </c>
      <c r="V78" s="2">
        <v>1</v>
      </c>
      <c r="W78" s="2" t="s">
        <v>66</v>
      </c>
      <c r="X78" s="2" t="s">
        <v>74</v>
      </c>
      <c r="Y78" s="2" t="s">
        <v>207</v>
      </c>
      <c r="Z78" s="2" t="s">
        <v>31</v>
      </c>
      <c r="AA78" s="2" t="s">
        <v>31</v>
      </c>
      <c r="AB78" s="2" t="s">
        <v>31</v>
      </c>
      <c r="AC78" s="2" t="s">
        <v>31</v>
      </c>
      <c r="AD78" s="2" t="s">
        <v>31</v>
      </c>
      <c r="AE78" s="2" t="s">
        <v>31</v>
      </c>
      <c r="AF78" s="2" t="s">
        <v>31</v>
      </c>
      <c r="AH78" s="1">
        <f t="shared" si="3"/>
        <v>0</v>
      </c>
      <c r="AI78" s="1">
        <f t="shared" si="2"/>
        <v>6</v>
      </c>
      <c r="AJ78" s="49">
        <v>19.064020867630539</v>
      </c>
      <c r="AK78" s="49">
        <v>25.081732466298565</v>
      </c>
      <c r="AL78" s="49">
        <v>28.149993267282866</v>
      </c>
      <c r="AM78" s="49">
        <v>2.190254745564538</v>
      </c>
      <c r="AN78" s="49">
        <v>4.0341874098288821</v>
      </c>
      <c r="AO78" s="49">
        <v>5.5569998757913694</v>
      </c>
      <c r="AP78" s="49">
        <v>288.87156343568313</v>
      </c>
      <c r="AQ78" s="49">
        <v>78</v>
      </c>
    </row>
    <row r="79" spans="1:43" ht="13.8" hidden="1">
      <c r="A79" s="2">
        <v>78</v>
      </c>
      <c r="B79" s="2" t="s">
        <v>23</v>
      </c>
      <c r="C79" s="2" t="s">
        <v>24</v>
      </c>
      <c r="D79" s="2" t="s">
        <v>161</v>
      </c>
      <c r="E79" s="2" t="s">
        <v>233</v>
      </c>
      <c r="F79" s="15">
        <v>43.014935000000001</v>
      </c>
      <c r="G79" s="15">
        <v>6.3907780000000001</v>
      </c>
      <c r="H79" s="23">
        <v>44977</v>
      </c>
      <c r="I79" s="2" t="s">
        <v>27</v>
      </c>
      <c r="J79" s="24" t="s">
        <v>28</v>
      </c>
      <c r="K79" s="25" t="s">
        <v>40</v>
      </c>
      <c r="L79" s="25" t="s">
        <v>1061</v>
      </c>
      <c r="M79" s="25">
        <v>10</v>
      </c>
      <c r="N79" s="25" t="s">
        <v>234</v>
      </c>
      <c r="O79" s="25" t="s">
        <v>235</v>
      </c>
      <c r="P79" s="26">
        <v>0.54</v>
      </c>
      <c r="Q79" s="27" t="s">
        <v>50</v>
      </c>
      <c r="R79" s="25" t="s">
        <v>103</v>
      </c>
      <c r="S79" s="25">
        <v>5</v>
      </c>
      <c r="T79" s="2" t="s">
        <v>45</v>
      </c>
      <c r="U79" s="2" t="s">
        <v>1016</v>
      </c>
      <c r="V79" s="2">
        <v>1</v>
      </c>
      <c r="W79" s="2" t="s">
        <v>236</v>
      </c>
      <c r="X79" s="2" t="s">
        <v>74</v>
      </c>
      <c r="Y79" s="2" t="s">
        <v>207</v>
      </c>
      <c r="Z79" s="2" t="s">
        <v>31</v>
      </c>
      <c r="AA79" s="2" t="s">
        <v>31</v>
      </c>
      <c r="AB79" s="2" t="s">
        <v>31</v>
      </c>
      <c r="AC79" s="2" t="s">
        <v>31</v>
      </c>
      <c r="AD79" s="2" t="s">
        <v>31</v>
      </c>
      <c r="AE79" s="2" t="s">
        <v>31</v>
      </c>
      <c r="AF79" s="2" t="s">
        <v>31</v>
      </c>
      <c r="AH79" s="1">
        <f t="shared" si="3"/>
        <v>0</v>
      </c>
      <c r="AI79" s="1">
        <f t="shared" si="2"/>
        <v>6</v>
      </c>
      <c r="AJ79" s="49">
        <v>19.139911276893159</v>
      </c>
      <c r="AK79" s="49">
        <v>25.266515070864003</v>
      </c>
      <c r="AL79" s="49">
        <v>27.909993272647284</v>
      </c>
      <c r="AM79" s="49">
        <v>2.0813465288207444</v>
      </c>
      <c r="AN79" s="49">
        <v>3.8214211102367552</v>
      </c>
      <c r="AO79" s="49">
        <v>5.3867498795967563</v>
      </c>
      <c r="AP79" s="49">
        <v>288.82053313379254</v>
      </c>
      <c r="AQ79" s="49">
        <v>81</v>
      </c>
    </row>
    <row r="80" spans="1:43" ht="13.8" hidden="1">
      <c r="A80" s="2">
        <v>79</v>
      </c>
      <c r="B80" s="2" t="s">
        <v>23</v>
      </c>
      <c r="C80" s="2" t="s">
        <v>24</v>
      </c>
      <c r="D80" s="2" t="s">
        <v>161</v>
      </c>
      <c r="E80" s="2" t="s">
        <v>233</v>
      </c>
      <c r="F80" s="15">
        <v>43.014775</v>
      </c>
      <c r="G80" s="15">
        <v>6.3906470000000004</v>
      </c>
      <c r="H80" s="23">
        <v>44978</v>
      </c>
      <c r="I80" s="2" t="s">
        <v>27</v>
      </c>
      <c r="J80" s="24" t="s">
        <v>28</v>
      </c>
      <c r="K80" s="25" t="s">
        <v>38</v>
      </c>
      <c r="L80" s="25" t="s">
        <v>1062</v>
      </c>
      <c r="M80" s="25">
        <v>10</v>
      </c>
      <c r="N80" s="25" t="s">
        <v>237</v>
      </c>
      <c r="O80" s="25" t="s">
        <v>238</v>
      </c>
      <c r="P80" s="26">
        <v>0.23</v>
      </c>
      <c r="Q80" s="27" t="s">
        <v>96</v>
      </c>
      <c r="R80" s="25" t="s">
        <v>97</v>
      </c>
      <c r="S80" s="25">
        <v>4</v>
      </c>
      <c r="T80" s="2" t="s">
        <v>45</v>
      </c>
      <c r="U80" s="2" t="s">
        <v>1016</v>
      </c>
      <c r="V80" s="2">
        <v>1</v>
      </c>
      <c r="W80" s="2" t="s">
        <v>236</v>
      </c>
      <c r="X80" s="2" t="s">
        <v>74</v>
      </c>
      <c r="Y80" s="2" t="s">
        <v>207</v>
      </c>
      <c r="Z80" s="2" t="s">
        <v>31</v>
      </c>
      <c r="AA80" s="2" t="s">
        <v>31</v>
      </c>
      <c r="AB80" s="2" t="s">
        <v>31</v>
      </c>
      <c r="AC80" s="2" t="s">
        <v>31</v>
      </c>
      <c r="AD80" s="2" t="s">
        <v>31</v>
      </c>
      <c r="AE80" s="2" t="s">
        <v>31</v>
      </c>
      <c r="AF80" s="2" t="s">
        <v>31</v>
      </c>
      <c r="AH80" s="1">
        <f t="shared" si="3"/>
        <v>0</v>
      </c>
      <c r="AI80" s="1">
        <f t="shared" si="2"/>
        <v>6</v>
      </c>
      <c r="AJ80" s="49">
        <v>19.139911276893159</v>
      </c>
      <c r="AK80" s="49">
        <v>25.266515070864003</v>
      </c>
      <c r="AL80" s="49">
        <v>27.909993272647284</v>
      </c>
      <c r="AM80" s="49">
        <v>2.0813465288207444</v>
      </c>
      <c r="AN80" s="49">
        <v>3.8214211102367552</v>
      </c>
      <c r="AO80" s="49">
        <v>5.3867498795967563</v>
      </c>
      <c r="AP80" s="49">
        <v>288.82053313379254</v>
      </c>
      <c r="AQ80" s="49">
        <v>81</v>
      </c>
    </row>
    <row r="81" spans="1:43" ht="13.8" hidden="1">
      <c r="A81" s="2">
        <v>80</v>
      </c>
      <c r="B81" s="2" t="s">
        <v>23</v>
      </c>
      <c r="C81" s="2" t="s">
        <v>24</v>
      </c>
      <c r="D81" s="2" t="s">
        <v>161</v>
      </c>
      <c r="E81" s="2" t="s">
        <v>233</v>
      </c>
      <c r="F81" s="15">
        <v>43.014645000000002</v>
      </c>
      <c r="G81" s="15">
        <v>6.39053</v>
      </c>
      <c r="H81" s="23">
        <v>44979</v>
      </c>
      <c r="I81" s="2" t="s">
        <v>77</v>
      </c>
      <c r="J81" s="24" t="s">
        <v>28</v>
      </c>
      <c r="K81" s="25" t="s">
        <v>50</v>
      </c>
      <c r="L81" s="25" t="s">
        <v>1059</v>
      </c>
      <c r="M81" s="25">
        <v>10</v>
      </c>
      <c r="N81" s="25" t="s">
        <v>239</v>
      </c>
      <c r="O81" s="25" t="s">
        <v>240</v>
      </c>
      <c r="P81" s="26">
        <v>0.27</v>
      </c>
      <c r="Q81" s="27" t="s">
        <v>50</v>
      </c>
      <c r="R81" s="25" t="s">
        <v>103</v>
      </c>
      <c r="S81" s="25">
        <v>4</v>
      </c>
      <c r="T81" s="2" t="s">
        <v>45</v>
      </c>
      <c r="U81" s="2" t="s">
        <v>1016</v>
      </c>
      <c r="V81" s="2">
        <v>1</v>
      </c>
      <c r="W81" s="2" t="s">
        <v>236</v>
      </c>
      <c r="X81" s="2" t="s">
        <v>74</v>
      </c>
      <c r="Y81" s="2" t="s">
        <v>207</v>
      </c>
      <c r="Z81" s="2" t="s">
        <v>31</v>
      </c>
      <c r="AA81" s="2" t="s">
        <v>31</v>
      </c>
      <c r="AB81" s="2" t="s">
        <v>31</v>
      </c>
      <c r="AC81" s="2" t="s">
        <v>31</v>
      </c>
      <c r="AD81" s="2" t="s">
        <v>31</v>
      </c>
      <c r="AE81" s="2" t="s">
        <v>31</v>
      </c>
      <c r="AF81" s="2" t="s">
        <v>31</v>
      </c>
      <c r="AH81" s="1">
        <f t="shared" si="3"/>
        <v>0</v>
      </c>
      <c r="AI81" s="1">
        <f t="shared" si="2"/>
        <v>6</v>
      </c>
      <c r="AJ81" s="49">
        <v>19.139911276893159</v>
      </c>
      <c r="AK81" s="49">
        <v>25.266515070864003</v>
      </c>
      <c r="AL81" s="49">
        <v>27.909993272647284</v>
      </c>
      <c r="AM81" s="49">
        <v>2.0813465288207444</v>
      </c>
      <c r="AN81" s="49">
        <v>3.8214211102367552</v>
      </c>
      <c r="AO81" s="49">
        <v>5.3867498795967563</v>
      </c>
      <c r="AP81" s="49">
        <v>288.82053313379254</v>
      </c>
      <c r="AQ81" s="49">
        <v>81</v>
      </c>
    </row>
    <row r="82" spans="1:43" ht="13.8" hidden="1">
      <c r="A82" s="2">
        <v>81</v>
      </c>
      <c r="B82" s="2" t="s">
        <v>23</v>
      </c>
      <c r="C82" s="2" t="s">
        <v>24</v>
      </c>
      <c r="D82" s="2" t="s">
        <v>161</v>
      </c>
      <c r="E82" s="2" t="s">
        <v>241</v>
      </c>
      <c r="F82" s="15">
        <v>43.156883000000001</v>
      </c>
      <c r="G82" s="15">
        <v>5.6217499999999996</v>
      </c>
      <c r="H82" s="23">
        <v>44862</v>
      </c>
      <c r="I82" s="2" t="s">
        <v>77</v>
      </c>
      <c r="J82" s="24" t="s">
        <v>28</v>
      </c>
      <c r="K82" s="25" t="s">
        <v>31</v>
      </c>
      <c r="L82" s="25" t="s">
        <v>31</v>
      </c>
      <c r="M82" s="25" t="s">
        <v>31</v>
      </c>
      <c r="N82" s="25" t="s">
        <v>31</v>
      </c>
      <c r="O82" s="25" t="s">
        <v>31</v>
      </c>
      <c r="P82" s="26" t="s">
        <v>31</v>
      </c>
      <c r="Q82" s="27" t="s">
        <v>31</v>
      </c>
      <c r="R82" s="25" t="s">
        <v>31</v>
      </c>
      <c r="S82" s="25" t="s">
        <v>31</v>
      </c>
      <c r="T82" s="2" t="s">
        <v>57</v>
      </c>
      <c r="U82" s="2" t="s">
        <v>767</v>
      </c>
      <c r="V82" s="2">
        <v>1</v>
      </c>
      <c r="W82" s="2" t="s">
        <v>66</v>
      </c>
      <c r="X82" s="2" t="s">
        <v>34</v>
      </c>
      <c r="Y82" s="2" t="s">
        <v>207</v>
      </c>
      <c r="Z82" s="2" t="s">
        <v>31</v>
      </c>
      <c r="AA82" s="2" t="s">
        <v>31</v>
      </c>
      <c r="AB82" s="2" t="s">
        <v>31</v>
      </c>
      <c r="AC82" s="2" t="s">
        <v>31</v>
      </c>
      <c r="AD82" s="2" t="s">
        <v>31</v>
      </c>
      <c r="AE82" s="2" t="s">
        <v>31</v>
      </c>
      <c r="AF82" s="2" t="s">
        <v>31</v>
      </c>
      <c r="AH82" s="1">
        <f t="shared" si="3"/>
        <v>0</v>
      </c>
      <c r="AI82" s="1">
        <f t="shared" si="2"/>
        <v>6</v>
      </c>
      <c r="AJ82" s="49">
        <v>18.647938685149875</v>
      </c>
      <c r="AK82" s="49">
        <v>23.952710752403735</v>
      </c>
      <c r="AL82" s="49">
        <v>28.109993268176936</v>
      </c>
      <c r="AM82" s="49">
        <v>2.5473773403219542</v>
      </c>
      <c r="AN82" s="49">
        <v>4.9259890203303458</v>
      </c>
      <c r="AO82" s="49">
        <v>6.3714998575858779</v>
      </c>
      <c r="AP82" s="49">
        <v>275.30949140255495</v>
      </c>
      <c r="AQ82" s="49">
        <v>65</v>
      </c>
    </row>
    <row r="83" spans="1:43" ht="13.8" hidden="1">
      <c r="A83" s="2">
        <v>82</v>
      </c>
      <c r="B83" s="2" t="s">
        <v>23</v>
      </c>
      <c r="C83" s="2" t="s">
        <v>24</v>
      </c>
      <c r="D83" s="2" t="s">
        <v>133</v>
      </c>
      <c r="E83" s="2" t="s">
        <v>242</v>
      </c>
      <c r="F83" s="15">
        <v>43.509442999999997</v>
      </c>
      <c r="G83" s="15">
        <v>7.0459750000000003</v>
      </c>
      <c r="H83" s="23">
        <v>44874</v>
      </c>
      <c r="I83" s="2" t="s">
        <v>27</v>
      </c>
      <c r="J83" s="24" t="s">
        <v>28</v>
      </c>
      <c r="K83" s="25" t="s">
        <v>88</v>
      </c>
      <c r="L83" s="25" t="s">
        <v>1059</v>
      </c>
      <c r="M83" s="25">
        <v>20</v>
      </c>
      <c r="N83" s="25" t="s">
        <v>243</v>
      </c>
      <c r="O83" s="25" t="s">
        <v>244</v>
      </c>
      <c r="P83" s="26">
        <v>0.24</v>
      </c>
      <c r="Q83" s="27" t="s">
        <v>50</v>
      </c>
      <c r="R83" s="25" t="s">
        <v>103</v>
      </c>
      <c r="S83" s="25">
        <v>4</v>
      </c>
      <c r="T83" s="2" t="s">
        <v>45</v>
      </c>
      <c r="U83" s="2" t="s">
        <v>1015</v>
      </c>
      <c r="V83" s="2">
        <v>1</v>
      </c>
      <c r="W83" s="2" t="s">
        <v>188</v>
      </c>
      <c r="X83" s="2" t="s">
        <v>34</v>
      </c>
      <c r="Y83" s="2" t="s">
        <v>156</v>
      </c>
      <c r="Z83" s="2" t="s">
        <v>245</v>
      </c>
      <c r="AA83" s="2" t="s">
        <v>132</v>
      </c>
      <c r="AB83" s="2" t="s">
        <v>132</v>
      </c>
      <c r="AC83" s="2" t="s">
        <v>132</v>
      </c>
      <c r="AD83" s="2" t="s">
        <v>132</v>
      </c>
      <c r="AE83" s="2" t="s">
        <v>132</v>
      </c>
      <c r="AF83" s="2" t="s">
        <v>246</v>
      </c>
      <c r="AH83" s="1">
        <f t="shared" si="3"/>
        <v>1</v>
      </c>
      <c r="AI83" s="1">
        <f t="shared" si="2"/>
        <v>0</v>
      </c>
      <c r="AJ83" s="49">
        <v>19.563226335924487</v>
      </c>
      <c r="AK83" s="49">
        <v>26.049123749023511</v>
      </c>
      <c r="AL83" s="49">
        <v>28.539993258565687</v>
      </c>
      <c r="AM83" s="49">
        <v>1.6477095522119165</v>
      </c>
      <c r="AN83" s="49">
        <v>2.9001656960458093</v>
      </c>
      <c r="AO83" s="49">
        <v>4.5262498988304287</v>
      </c>
      <c r="AP83" s="49">
        <v>291.95526131396934</v>
      </c>
      <c r="AQ83" s="49">
        <v>87</v>
      </c>
    </row>
    <row r="84" spans="1:43" ht="13.8" hidden="1">
      <c r="A84" s="2">
        <v>83</v>
      </c>
      <c r="B84" s="2" t="s">
        <v>23</v>
      </c>
      <c r="C84" s="2" t="s">
        <v>24</v>
      </c>
      <c r="D84" s="2" t="s">
        <v>161</v>
      </c>
      <c r="E84" s="2" t="s">
        <v>247</v>
      </c>
      <c r="F84" s="15">
        <v>43.327941000000003</v>
      </c>
      <c r="G84" s="15">
        <v>5.1028520000000004</v>
      </c>
      <c r="H84" s="28">
        <v>44896</v>
      </c>
      <c r="I84" s="2" t="s">
        <v>27</v>
      </c>
      <c r="J84" s="24" t="s">
        <v>28</v>
      </c>
      <c r="K84" s="25" t="s">
        <v>50</v>
      </c>
      <c r="L84" s="25" t="s">
        <v>1059</v>
      </c>
      <c r="M84" s="25">
        <v>10</v>
      </c>
      <c r="N84" s="25" t="s">
        <v>248</v>
      </c>
      <c r="O84" s="25" t="s">
        <v>249</v>
      </c>
      <c r="P84" s="26">
        <v>0.17</v>
      </c>
      <c r="Q84" s="27" t="s">
        <v>96</v>
      </c>
      <c r="R84" s="25" t="s">
        <v>97</v>
      </c>
      <c r="S84" s="25">
        <v>3</v>
      </c>
      <c r="T84" s="2" t="s">
        <v>45</v>
      </c>
      <c r="U84" s="2" t="s">
        <v>1015</v>
      </c>
      <c r="V84" s="2">
        <v>1</v>
      </c>
      <c r="W84" s="2" t="s">
        <v>66</v>
      </c>
      <c r="X84" s="2" t="s">
        <v>34</v>
      </c>
      <c r="Y84" s="2" t="s">
        <v>59</v>
      </c>
      <c r="Z84" s="2" t="s">
        <v>31</v>
      </c>
      <c r="AA84" s="2" t="s">
        <v>31</v>
      </c>
      <c r="AB84" s="2" t="s">
        <v>31</v>
      </c>
      <c r="AC84" s="2" t="s">
        <v>31</v>
      </c>
      <c r="AD84" s="2" t="s">
        <v>31</v>
      </c>
      <c r="AE84" s="2" t="s">
        <v>31</v>
      </c>
      <c r="AF84" s="2" t="s">
        <v>250</v>
      </c>
      <c r="AH84" s="1">
        <f t="shared" si="3"/>
        <v>0</v>
      </c>
      <c r="AI84" s="1">
        <f t="shared" si="2"/>
        <v>6</v>
      </c>
      <c r="AJ84" s="49">
        <v>18.162705819283339</v>
      </c>
      <c r="AK84" s="49">
        <v>23.205319464761409</v>
      </c>
      <c r="AL84" s="49">
        <v>27.809993274882459</v>
      </c>
      <c r="AM84" s="49">
        <v>2.8673334975539366</v>
      </c>
      <c r="AN84" s="49">
        <v>5.1868504275431153</v>
      </c>
      <c r="AO84" s="49">
        <v>7.0809998417273157</v>
      </c>
      <c r="AP84" s="49">
        <v>201.22564652864568</v>
      </c>
      <c r="AQ84" s="49">
        <v>48</v>
      </c>
    </row>
    <row r="85" spans="1:43" ht="13.8" hidden="1">
      <c r="A85" s="2">
        <v>84</v>
      </c>
      <c r="B85" s="2" t="s">
        <v>23</v>
      </c>
      <c r="C85" s="2" t="s">
        <v>24</v>
      </c>
      <c r="D85" s="2" t="s">
        <v>161</v>
      </c>
      <c r="E85" s="2" t="s">
        <v>247</v>
      </c>
      <c r="F85" s="15">
        <v>43.327281999999997</v>
      </c>
      <c r="G85" s="15">
        <v>5.1027459999999998</v>
      </c>
      <c r="H85" s="28">
        <v>44896</v>
      </c>
      <c r="I85" s="2" t="s">
        <v>27</v>
      </c>
      <c r="J85" s="24" t="s">
        <v>28</v>
      </c>
      <c r="K85" s="25" t="s">
        <v>38</v>
      </c>
      <c r="L85" s="25" t="s">
        <v>1062</v>
      </c>
      <c r="M85" s="25">
        <v>10</v>
      </c>
      <c r="N85" s="25" t="s">
        <v>251</v>
      </c>
      <c r="O85" s="25" t="s">
        <v>252</v>
      </c>
      <c r="P85" s="26">
        <v>0.3</v>
      </c>
      <c r="Q85" s="27" t="s">
        <v>96</v>
      </c>
      <c r="R85" s="25" t="s">
        <v>97</v>
      </c>
      <c r="S85" s="25">
        <v>5</v>
      </c>
      <c r="T85" s="2" t="s">
        <v>45</v>
      </c>
      <c r="U85" s="2" t="s">
        <v>1015</v>
      </c>
      <c r="V85" s="2">
        <v>1</v>
      </c>
      <c r="W85" s="2" t="s">
        <v>66</v>
      </c>
      <c r="X85" s="2" t="s">
        <v>34</v>
      </c>
      <c r="Y85" s="2" t="s">
        <v>59</v>
      </c>
      <c r="Z85" s="2" t="s">
        <v>31</v>
      </c>
      <c r="AA85" s="2" t="s">
        <v>31</v>
      </c>
      <c r="AB85" s="2" t="s">
        <v>31</v>
      </c>
      <c r="AC85" s="2" t="s">
        <v>31</v>
      </c>
      <c r="AD85" s="2" t="s">
        <v>31</v>
      </c>
      <c r="AE85" s="2" t="s">
        <v>31</v>
      </c>
      <c r="AF85" s="2" t="s">
        <v>250</v>
      </c>
      <c r="AH85" s="1">
        <f t="shared" si="3"/>
        <v>0</v>
      </c>
      <c r="AI85" s="1">
        <f t="shared" si="2"/>
        <v>6</v>
      </c>
      <c r="AJ85" s="49">
        <v>18.162705819283339</v>
      </c>
      <c r="AK85" s="49">
        <v>23.205319464761409</v>
      </c>
      <c r="AL85" s="49">
        <v>27.809993274882459</v>
      </c>
      <c r="AM85" s="49">
        <v>2.8673334975539366</v>
      </c>
      <c r="AN85" s="49">
        <v>5.1868504275431153</v>
      </c>
      <c r="AO85" s="49">
        <v>7.0809998417273157</v>
      </c>
      <c r="AP85" s="49">
        <v>201.22564652864568</v>
      </c>
      <c r="AQ85" s="49">
        <v>48</v>
      </c>
    </row>
    <row r="86" spans="1:43" ht="13.8" hidden="1">
      <c r="A86" s="2">
        <v>85</v>
      </c>
      <c r="B86" s="2" t="s">
        <v>23</v>
      </c>
      <c r="C86" s="2" t="s">
        <v>24</v>
      </c>
      <c r="D86" s="2" t="s">
        <v>161</v>
      </c>
      <c r="E86" s="2" t="s">
        <v>247</v>
      </c>
      <c r="F86" s="15">
        <v>43.326847000000001</v>
      </c>
      <c r="G86" s="15">
        <v>5.1026300000000004</v>
      </c>
      <c r="H86" s="28">
        <v>44896</v>
      </c>
      <c r="I86" s="2" t="s">
        <v>27</v>
      </c>
      <c r="J86" s="24" t="s">
        <v>28</v>
      </c>
      <c r="K86" s="25" t="s">
        <v>40</v>
      </c>
      <c r="L86" s="25" t="s">
        <v>1061</v>
      </c>
      <c r="M86" s="25">
        <v>10</v>
      </c>
      <c r="N86" s="25" t="s">
        <v>253</v>
      </c>
      <c r="O86" s="25" t="s">
        <v>254</v>
      </c>
      <c r="P86" s="26">
        <v>0.25</v>
      </c>
      <c r="Q86" s="27" t="s">
        <v>96</v>
      </c>
      <c r="R86" s="25" t="s">
        <v>97</v>
      </c>
      <c r="S86" s="25">
        <v>4</v>
      </c>
      <c r="T86" s="2" t="s">
        <v>45</v>
      </c>
      <c r="U86" s="2" t="s">
        <v>1015</v>
      </c>
      <c r="V86" s="2">
        <v>1</v>
      </c>
      <c r="W86" s="2" t="s">
        <v>66</v>
      </c>
      <c r="X86" s="2" t="s">
        <v>34</v>
      </c>
      <c r="Y86" s="2" t="s">
        <v>59</v>
      </c>
      <c r="Z86" s="2" t="s">
        <v>31</v>
      </c>
      <c r="AA86" s="2" t="s">
        <v>31</v>
      </c>
      <c r="AB86" s="2" t="s">
        <v>31</v>
      </c>
      <c r="AC86" s="2" t="s">
        <v>31</v>
      </c>
      <c r="AD86" s="2" t="s">
        <v>31</v>
      </c>
      <c r="AE86" s="2" t="s">
        <v>31</v>
      </c>
      <c r="AF86" s="2" t="s">
        <v>250</v>
      </c>
      <c r="AH86" s="1">
        <f t="shared" si="3"/>
        <v>0</v>
      </c>
      <c r="AI86" s="1">
        <f t="shared" si="2"/>
        <v>6</v>
      </c>
      <c r="AJ86" s="49">
        <v>18.162705819283339</v>
      </c>
      <c r="AK86" s="49">
        <v>23.205319464761409</v>
      </c>
      <c r="AL86" s="49">
        <v>27.809993274882459</v>
      </c>
      <c r="AM86" s="49">
        <v>2.8673334975539366</v>
      </c>
      <c r="AN86" s="49">
        <v>5.1868504275431153</v>
      </c>
      <c r="AO86" s="49">
        <v>7.0809998417273157</v>
      </c>
      <c r="AP86" s="49">
        <v>201.22564652864568</v>
      </c>
      <c r="AQ86" s="49">
        <v>48</v>
      </c>
    </row>
    <row r="87" spans="1:43" ht="13.8" hidden="1">
      <c r="A87" s="2">
        <v>86</v>
      </c>
      <c r="B87" s="2" t="s">
        <v>23</v>
      </c>
      <c r="C87" s="2" t="s">
        <v>24</v>
      </c>
      <c r="D87" s="2" t="s">
        <v>161</v>
      </c>
      <c r="E87" s="2" t="s">
        <v>255</v>
      </c>
      <c r="F87" s="15">
        <v>43.034179999999999</v>
      </c>
      <c r="G87" s="15">
        <v>6.4934310000000002</v>
      </c>
      <c r="H87" s="23">
        <v>44979</v>
      </c>
      <c r="I87" s="2" t="s">
        <v>77</v>
      </c>
      <c r="J87" s="24" t="s">
        <v>28</v>
      </c>
      <c r="K87" s="25">
        <v>20.5</v>
      </c>
      <c r="L87" s="25" t="s">
        <v>1061</v>
      </c>
      <c r="M87" s="25" t="s">
        <v>31</v>
      </c>
      <c r="N87" s="25" t="s">
        <v>31</v>
      </c>
      <c r="O87" s="25" t="s">
        <v>31</v>
      </c>
      <c r="P87" s="26" t="s">
        <v>31</v>
      </c>
      <c r="Q87" s="27" t="s">
        <v>31</v>
      </c>
      <c r="R87" s="25" t="s">
        <v>31</v>
      </c>
      <c r="S87" s="25" t="s">
        <v>31</v>
      </c>
      <c r="T87" s="2" t="s">
        <v>57</v>
      </c>
      <c r="U87" s="2" t="s">
        <v>767</v>
      </c>
      <c r="V87" s="2">
        <v>1</v>
      </c>
      <c r="W87" s="2" t="s">
        <v>66</v>
      </c>
      <c r="X87" s="2" t="s">
        <v>55</v>
      </c>
      <c r="Y87" s="2" t="s">
        <v>221</v>
      </c>
      <c r="Z87" s="2" t="s">
        <v>31</v>
      </c>
      <c r="AA87" s="2" t="s">
        <v>31</v>
      </c>
      <c r="AB87" s="2" t="s">
        <v>31</v>
      </c>
      <c r="AC87" s="2" t="s">
        <v>31</v>
      </c>
      <c r="AD87" s="2" t="s">
        <v>31</v>
      </c>
      <c r="AE87" s="2" t="s">
        <v>31</v>
      </c>
      <c r="AF87" s="2" t="s">
        <v>31</v>
      </c>
      <c r="AH87" s="1">
        <f t="shared" si="3"/>
        <v>0</v>
      </c>
      <c r="AI87" s="1">
        <f t="shared" si="2"/>
        <v>6</v>
      </c>
      <c r="AJ87" s="49">
        <v>19.190733193565421</v>
      </c>
      <c r="AK87" s="49">
        <v>25.388906372476171</v>
      </c>
      <c r="AL87" s="49">
        <v>27.999993270635628</v>
      </c>
      <c r="AM87" s="49">
        <v>2.0454451597601899</v>
      </c>
      <c r="AN87" s="49">
        <v>3.6805461133855557</v>
      </c>
      <c r="AO87" s="49">
        <v>5.2484998826868825</v>
      </c>
      <c r="AP87" s="49">
        <v>288.5025458486225</v>
      </c>
      <c r="AQ87" s="49">
        <v>82</v>
      </c>
    </row>
    <row r="88" spans="1:43" ht="13.8" hidden="1">
      <c r="A88" s="2">
        <v>87</v>
      </c>
      <c r="B88" s="2" t="s">
        <v>23</v>
      </c>
      <c r="C88" s="2" t="s">
        <v>24</v>
      </c>
      <c r="D88" s="2" t="s">
        <v>161</v>
      </c>
      <c r="E88" s="2" t="s">
        <v>256</v>
      </c>
      <c r="F88" s="15">
        <v>43.209919999999997</v>
      </c>
      <c r="G88" s="15">
        <v>5.4223039999999996</v>
      </c>
      <c r="H88" s="28">
        <v>44888</v>
      </c>
      <c r="I88" s="2" t="s">
        <v>159</v>
      </c>
      <c r="J88" s="24" t="s">
        <v>28</v>
      </c>
      <c r="K88" s="25" t="s">
        <v>50</v>
      </c>
      <c r="L88" s="25" t="s">
        <v>1059</v>
      </c>
      <c r="M88" s="25">
        <v>10</v>
      </c>
      <c r="N88" s="25" t="s">
        <v>257</v>
      </c>
      <c r="O88" s="25" t="s">
        <v>258</v>
      </c>
      <c r="P88" s="26">
        <v>0.32</v>
      </c>
      <c r="Q88" s="27" t="s">
        <v>50</v>
      </c>
      <c r="R88" s="25" t="s">
        <v>103</v>
      </c>
      <c r="S88" s="25">
        <v>5</v>
      </c>
      <c r="T88" s="2" t="s">
        <v>45</v>
      </c>
      <c r="U88" s="2" t="s">
        <v>1015</v>
      </c>
      <c r="V88" s="2">
        <v>1</v>
      </c>
      <c r="W88" s="2" t="s">
        <v>66</v>
      </c>
      <c r="X88" s="2" t="s">
        <v>34</v>
      </c>
      <c r="Y88" s="2" t="s">
        <v>196</v>
      </c>
      <c r="Z88" s="2" t="s">
        <v>31</v>
      </c>
      <c r="AA88" s="2" t="s">
        <v>31</v>
      </c>
      <c r="AB88" s="2" t="s">
        <v>31</v>
      </c>
      <c r="AC88" s="2" t="s">
        <v>31</v>
      </c>
      <c r="AD88" s="2" t="s">
        <v>31</v>
      </c>
      <c r="AE88" s="2" t="s">
        <v>31</v>
      </c>
      <c r="AF88" s="2" t="s">
        <v>138</v>
      </c>
      <c r="AH88" s="1">
        <f t="shared" si="3"/>
        <v>0</v>
      </c>
      <c r="AI88" s="1">
        <f t="shared" si="2"/>
        <v>6</v>
      </c>
      <c r="AJ88" s="49">
        <v>18.503144167838336</v>
      </c>
      <c r="AK88" s="49">
        <v>23.635536846449646</v>
      </c>
      <c r="AL88" s="49">
        <v>28.00999327041211</v>
      </c>
      <c r="AM88" s="49">
        <v>2.645695146343555</v>
      </c>
      <c r="AN88" s="49">
        <v>5.0995922773195757</v>
      </c>
      <c r="AO88" s="49">
        <v>6.7024998501874506</v>
      </c>
      <c r="AP88" s="49">
        <v>251.81155253383642</v>
      </c>
      <c r="AQ88" s="49">
        <v>57</v>
      </c>
    </row>
    <row r="89" spans="1:43" ht="13.8" hidden="1">
      <c r="A89" s="2">
        <v>88</v>
      </c>
      <c r="B89" s="2" t="s">
        <v>23</v>
      </c>
      <c r="C89" s="2" t="s">
        <v>24</v>
      </c>
      <c r="D89" s="2" t="s">
        <v>161</v>
      </c>
      <c r="E89" s="2" t="s">
        <v>256</v>
      </c>
      <c r="F89" s="15">
        <v>43.209034000000003</v>
      </c>
      <c r="G89" s="15">
        <v>5.4240120000000003</v>
      </c>
      <c r="H89" s="28">
        <v>44888</v>
      </c>
      <c r="I89" s="2" t="s">
        <v>27</v>
      </c>
      <c r="J89" s="24" t="s">
        <v>28</v>
      </c>
      <c r="K89" s="25" t="s">
        <v>38</v>
      </c>
      <c r="L89" s="25" t="s">
        <v>1062</v>
      </c>
      <c r="M89" s="25">
        <v>10</v>
      </c>
      <c r="N89" s="25" t="s">
        <v>125</v>
      </c>
      <c r="O89" s="25" t="s">
        <v>259</v>
      </c>
      <c r="P89" s="26">
        <v>0.6</v>
      </c>
      <c r="Q89" s="27" t="s">
        <v>50</v>
      </c>
      <c r="R89" s="25" t="s">
        <v>103</v>
      </c>
      <c r="S89" s="25">
        <v>5</v>
      </c>
      <c r="T89" s="2" t="s">
        <v>45</v>
      </c>
      <c r="U89" s="2" t="s">
        <v>1015</v>
      </c>
      <c r="V89" s="2">
        <v>1</v>
      </c>
      <c r="W89" s="2" t="s">
        <v>66</v>
      </c>
      <c r="X89" s="2" t="s">
        <v>34</v>
      </c>
      <c r="Y89" s="2" t="s">
        <v>196</v>
      </c>
      <c r="Z89" s="2" t="s">
        <v>31</v>
      </c>
      <c r="AA89" s="2" t="s">
        <v>31</v>
      </c>
      <c r="AB89" s="2" t="s">
        <v>31</v>
      </c>
      <c r="AC89" s="2" t="s">
        <v>31</v>
      </c>
      <c r="AD89" s="2" t="s">
        <v>31</v>
      </c>
      <c r="AE89" s="2" t="s">
        <v>31</v>
      </c>
      <c r="AF89" s="2" t="s">
        <v>138</v>
      </c>
      <c r="AH89" s="1">
        <f t="shared" si="3"/>
        <v>0</v>
      </c>
      <c r="AI89" s="1">
        <f t="shared" si="2"/>
        <v>6</v>
      </c>
      <c r="AJ89" s="49">
        <v>18.503144167838336</v>
      </c>
      <c r="AK89" s="49">
        <v>23.635536846449646</v>
      </c>
      <c r="AL89" s="49">
        <v>28.00999327041211</v>
      </c>
      <c r="AM89" s="49">
        <v>2.645695146343555</v>
      </c>
      <c r="AN89" s="49">
        <v>5.0995922773195757</v>
      </c>
      <c r="AO89" s="49">
        <v>6.7024998501874506</v>
      </c>
      <c r="AP89" s="49">
        <v>251.81155253383642</v>
      </c>
      <c r="AQ89" s="49">
        <v>57</v>
      </c>
    </row>
    <row r="90" spans="1:43" ht="13.8" hidden="1">
      <c r="A90" s="2">
        <v>89</v>
      </c>
      <c r="B90" s="2" t="s">
        <v>23</v>
      </c>
      <c r="C90" s="2" t="s">
        <v>24</v>
      </c>
      <c r="D90" s="2" t="s">
        <v>161</v>
      </c>
      <c r="E90" s="2" t="s">
        <v>256</v>
      </c>
      <c r="F90" s="15">
        <v>43.208238999999999</v>
      </c>
      <c r="G90" s="15">
        <v>5.4254860000000003</v>
      </c>
      <c r="H90" s="28">
        <v>44888</v>
      </c>
      <c r="I90" s="2" t="s">
        <v>27</v>
      </c>
      <c r="J90" s="24" t="s">
        <v>28</v>
      </c>
      <c r="K90" s="25" t="s">
        <v>40</v>
      </c>
      <c r="L90" s="25" t="s">
        <v>1061</v>
      </c>
      <c r="M90" s="25">
        <v>10</v>
      </c>
      <c r="N90" s="25" t="s">
        <v>253</v>
      </c>
      <c r="O90" s="25" t="s">
        <v>260</v>
      </c>
      <c r="P90" s="26">
        <v>0.31</v>
      </c>
      <c r="Q90" s="27" t="s">
        <v>96</v>
      </c>
      <c r="R90" s="25" t="s">
        <v>97</v>
      </c>
      <c r="S90" s="25">
        <v>5</v>
      </c>
      <c r="T90" s="2" t="s">
        <v>45</v>
      </c>
      <c r="U90" s="2" t="s">
        <v>1015</v>
      </c>
      <c r="V90" s="2">
        <v>1</v>
      </c>
      <c r="W90" s="2" t="s">
        <v>66</v>
      </c>
      <c r="X90" s="2" t="s">
        <v>34</v>
      </c>
      <c r="Y90" s="2" t="s">
        <v>196</v>
      </c>
      <c r="Z90" s="2" t="s">
        <v>31</v>
      </c>
      <c r="AA90" s="2" t="s">
        <v>31</v>
      </c>
      <c r="AB90" s="2" t="s">
        <v>31</v>
      </c>
      <c r="AC90" s="2" t="s">
        <v>31</v>
      </c>
      <c r="AD90" s="2" t="s">
        <v>31</v>
      </c>
      <c r="AE90" s="2" t="s">
        <v>31</v>
      </c>
      <c r="AF90" s="2" t="s">
        <v>138</v>
      </c>
      <c r="AH90" s="1">
        <f t="shared" si="3"/>
        <v>0</v>
      </c>
      <c r="AI90" s="1">
        <f t="shared" si="2"/>
        <v>6</v>
      </c>
      <c r="AJ90" s="49">
        <v>18.503144167838336</v>
      </c>
      <c r="AK90" s="49">
        <v>23.635536846449646</v>
      </c>
      <c r="AL90" s="49">
        <v>28.00999327041211</v>
      </c>
      <c r="AM90" s="49">
        <v>2.645695146343555</v>
      </c>
      <c r="AN90" s="49">
        <v>5.0995922773195757</v>
      </c>
      <c r="AO90" s="49">
        <v>6.7024998501874506</v>
      </c>
      <c r="AP90" s="49">
        <v>251.81155253383642</v>
      </c>
      <c r="AQ90" s="49">
        <v>57</v>
      </c>
    </row>
    <row r="91" spans="1:43" ht="13.8" hidden="1">
      <c r="A91" s="2">
        <v>90</v>
      </c>
      <c r="B91" s="2" t="s">
        <v>23</v>
      </c>
      <c r="C91" s="2" t="s">
        <v>24</v>
      </c>
      <c r="D91" s="2" t="s">
        <v>161</v>
      </c>
      <c r="E91" s="2" t="s">
        <v>261</v>
      </c>
      <c r="F91" s="15">
        <v>42.996519999999997</v>
      </c>
      <c r="G91" s="15">
        <v>6.3818049999999999</v>
      </c>
      <c r="H91" s="28">
        <v>44875</v>
      </c>
      <c r="I91" s="2" t="s">
        <v>27</v>
      </c>
      <c r="J91" s="24" t="s">
        <v>28</v>
      </c>
      <c r="K91" s="25" t="s">
        <v>50</v>
      </c>
      <c r="L91" s="25" t="s">
        <v>1059</v>
      </c>
      <c r="M91" s="25">
        <v>10</v>
      </c>
      <c r="N91" s="25" t="s">
        <v>262</v>
      </c>
      <c r="O91" s="25" t="s">
        <v>263</v>
      </c>
      <c r="P91" s="26">
        <v>0.25</v>
      </c>
      <c r="Q91" s="27" t="s">
        <v>50</v>
      </c>
      <c r="R91" s="25" t="s">
        <v>103</v>
      </c>
      <c r="S91" s="25">
        <v>4</v>
      </c>
      <c r="T91" s="2" t="s">
        <v>45</v>
      </c>
      <c r="U91" s="2" t="s">
        <v>1015</v>
      </c>
      <c r="V91" s="2">
        <v>1</v>
      </c>
      <c r="W91" s="2" t="s">
        <v>66</v>
      </c>
      <c r="X91" s="2" t="s">
        <v>74</v>
      </c>
      <c r="Y91" s="2" t="s">
        <v>75</v>
      </c>
      <c r="Z91" s="2" t="s">
        <v>31</v>
      </c>
      <c r="AA91" s="2" t="s">
        <v>31</v>
      </c>
      <c r="AB91" s="2" t="s">
        <v>31</v>
      </c>
      <c r="AC91" s="2" t="s">
        <v>31</v>
      </c>
      <c r="AD91" s="2" t="s">
        <v>31</v>
      </c>
      <c r="AE91" s="2" t="s">
        <v>31</v>
      </c>
      <c r="AF91" s="2" t="s">
        <v>211</v>
      </c>
      <c r="AH91" s="1">
        <f t="shared" si="3"/>
        <v>0</v>
      </c>
      <c r="AI91" s="1">
        <f t="shared" si="2"/>
        <v>6</v>
      </c>
      <c r="AJ91" s="49">
        <v>19.139911276893159</v>
      </c>
      <c r="AK91" s="49">
        <v>25.266515070864003</v>
      </c>
      <c r="AL91" s="49">
        <v>27.909993272647284</v>
      </c>
      <c r="AM91" s="49">
        <v>2.0813465288207444</v>
      </c>
      <c r="AN91" s="49">
        <v>3.8214211102367552</v>
      </c>
      <c r="AO91" s="49">
        <v>5.3867498795967563</v>
      </c>
      <c r="AP91" s="49">
        <v>288.82053313379254</v>
      </c>
      <c r="AQ91" s="49">
        <v>81</v>
      </c>
    </row>
    <row r="92" spans="1:43" ht="13.8" hidden="1">
      <c r="A92" s="2">
        <v>91</v>
      </c>
      <c r="B92" s="2" t="s">
        <v>23</v>
      </c>
      <c r="C92" s="2" t="s">
        <v>24</v>
      </c>
      <c r="D92" s="2" t="s">
        <v>161</v>
      </c>
      <c r="E92" s="2" t="s">
        <v>261</v>
      </c>
      <c r="F92" s="15">
        <v>42.996519999999997</v>
      </c>
      <c r="G92" s="15">
        <v>6.3818049999999999</v>
      </c>
      <c r="H92" s="28">
        <v>44875</v>
      </c>
      <c r="I92" s="2" t="s">
        <v>27</v>
      </c>
      <c r="J92" s="24" t="s">
        <v>28</v>
      </c>
      <c r="K92" s="25" t="s">
        <v>38</v>
      </c>
      <c r="L92" s="25" t="s">
        <v>1062</v>
      </c>
      <c r="M92" s="25">
        <v>10</v>
      </c>
      <c r="N92" s="25" t="s">
        <v>264</v>
      </c>
      <c r="O92" s="25" t="s">
        <v>265</v>
      </c>
      <c r="P92" s="26">
        <v>0.28999999999999998</v>
      </c>
      <c r="Q92" s="27" t="s">
        <v>50</v>
      </c>
      <c r="R92" s="25" t="s">
        <v>103</v>
      </c>
      <c r="S92" s="25">
        <v>4</v>
      </c>
      <c r="T92" s="2" t="s">
        <v>45</v>
      </c>
      <c r="U92" s="2" t="s">
        <v>1015</v>
      </c>
      <c r="V92" s="2">
        <v>1</v>
      </c>
      <c r="W92" s="2" t="s">
        <v>66</v>
      </c>
      <c r="X92" s="2" t="s">
        <v>74</v>
      </c>
      <c r="Y92" s="2" t="s">
        <v>75</v>
      </c>
      <c r="Z92" s="2" t="s">
        <v>31</v>
      </c>
      <c r="AA92" s="2" t="s">
        <v>31</v>
      </c>
      <c r="AB92" s="2" t="s">
        <v>31</v>
      </c>
      <c r="AC92" s="2" t="s">
        <v>31</v>
      </c>
      <c r="AD92" s="2" t="s">
        <v>31</v>
      </c>
      <c r="AE92" s="2" t="s">
        <v>31</v>
      </c>
      <c r="AF92" s="2" t="s">
        <v>211</v>
      </c>
      <c r="AH92" s="1">
        <f t="shared" si="3"/>
        <v>0</v>
      </c>
      <c r="AI92" s="1">
        <f t="shared" si="2"/>
        <v>6</v>
      </c>
      <c r="AJ92" s="49">
        <v>19.139911276893159</v>
      </c>
      <c r="AK92" s="49">
        <v>25.266515070864003</v>
      </c>
      <c r="AL92" s="49">
        <v>27.909993272647284</v>
      </c>
      <c r="AM92" s="49">
        <v>2.0813465288207444</v>
      </c>
      <c r="AN92" s="49">
        <v>3.8214211102367552</v>
      </c>
      <c r="AO92" s="49">
        <v>5.3867498795967563</v>
      </c>
      <c r="AP92" s="49">
        <v>288.82053313379254</v>
      </c>
      <c r="AQ92" s="49">
        <v>81</v>
      </c>
    </row>
    <row r="93" spans="1:43" ht="13.8" hidden="1">
      <c r="A93" s="2">
        <v>92</v>
      </c>
      <c r="B93" s="2" t="s">
        <v>23</v>
      </c>
      <c r="C93" s="2" t="s">
        <v>24</v>
      </c>
      <c r="D93" s="2" t="s">
        <v>161</v>
      </c>
      <c r="E93" s="2" t="s">
        <v>261</v>
      </c>
      <c r="F93" s="15">
        <v>42.996519999999997</v>
      </c>
      <c r="G93" s="15">
        <v>6.3818049999999999</v>
      </c>
      <c r="H93" s="28">
        <v>44875</v>
      </c>
      <c r="I93" s="2" t="s">
        <v>27</v>
      </c>
      <c r="J93" s="24" t="s">
        <v>28</v>
      </c>
      <c r="K93" s="25" t="s">
        <v>40</v>
      </c>
      <c r="L93" s="25" t="s">
        <v>1061</v>
      </c>
      <c r="M93" s="25">
        <v>10</v>
      </c>
      <c r="N93" s="25" t="s">
        <v>210</v>
      </c>
      <c r="O93" s="25" t="s">
        <v>266</v>
      </c>
      <c r="P93" s="26">
        <v>0.36</v>
      </c>
      <c r="Q93" s="27" t="s">
        <v>96</v>
      </c>
      <c r="R93" s="25" t="s">
        <v>97</v>
      </c>
      <c r="S93" s="25">
        <v>5</v>
      </c>
      <c r="T93" s="2" t="s">
        <v>45</v>
      </c>
      <c r="U93" s="2" t="s">
        <v>1015</v>
      </c>
      <c r="V93" s="2">
        <v>1</v>
      </c>
      <c r="W93" s="2" t="s">
        <v>66</v>
      </c>
      <c r="X93" s="2" t="s">
        <v>74</v>
      </c>
      <c r="Y93" s="2" t="s">
        <v>75</v>
      </c>
      <c r="Z93" s="2" t="s">
        <v>31</v>
      </c>
      <c r="AA93" s="2" t="s">
        <v>31</v>
      </c>
      <c r="AB93" s="2" t="s">
        <v>31</v>
      </c>
      <c r="AC93" s="2" t="s">
        <v>31</v>
      </c>
      <c r="AD93" s="2" t="s">
        <v>31</v>
      </c>
      <c r="AE93" s="2" t="s">
        <v>31</v>
      </c>
      <c r="AF93" s="2" t="s">
        <v>211</v>
      </c>
      <c r="AH93" s="1">
        <f t="shared" si="3"/>
        <v>0</v>
      </c>
      <c r="AI93" s="1">
        <f t="shared" si="2"/>
        <v>6</v>
      </c>
      <c r="AJ93" s="49">
        <v>19.139911276893159</v>
      </c>
      <c r="AK93" s="49">
        <v>25.266515070864003</v>
      </c>
      <c r="AL93" s="49">
        <v>27.909993272647284</v>
      </c>
      <c r="AM93" s="49">
        <v>2.0813465288207444</v>
      </c>
      <c r="AN93" s="49">
        <v>3.8214211102367552</v>
      </c>
      <c r="AO93" s="49">
        <v>5.3867498795967563</v>
      </c>
      <c r="AP93" s="49">
        <v>288.82053313379254</v>
      </c>
      <c r="AQ93" s="49">
        <v>81</v>
      </c>
    </row>
    <row r="94" spans="1:43" ht="13.8" hidden="1">
      <c r="A94" s="2">
        <v>93</v>
      </c>
      <c r="B94" s="2" t="s">
        <v>23</v>
      </c>
      <c r="C94" s="2" t="s">
        <v>24</v>
      </c>
      <c r="D94" s="2" t="s">
        <v>161</v>
      </c>
      <c r="E94" s="2" t="s">
        <v>267</v>
      </c>
      <c r="F94" s="15">
        <v>43.214027000000002</v>
      </c>
      <c r="G94" s="15">
        <v>5.3282780000000001</v>
      </c>
      <c r="H94" s="23">
        <v>44963</v>
      </c>
      <c r="I94" s="2" t="s">
        <v>77</v>
      </c>
      <c r="J94" s="24" t="s">
        <v>28</v>
      </c>
      <c r="K94" s="25">
        <v>8.5</v>
      </c>
      <c r="L94" s="25" t="s">
        <v>1062</v>
      </c>
      <c r="M94" s="25">
        <v>11</v>
      </c>
      <c r="N94" s="25" t="s">
        <v>268</v>
      </c>
      <c r="O94" s="25" t="s">
        <v>269</v>
      </c>
      <c r="P94" s="26">
        <v>7.0000000000000007E-2</v>
      </c>
      <c r="Q94" s="27" t="s">
        <v>88</v>
      </c>
      <c r="R94" s="25" t="s">
        <v>89</v>
      </c>
      <c r="S94" s="25">
        <v>2</v>
      </c>
      <c r="T94" s="2" t="s">
        <v>45</v>
      </c>
      <c r="U94" s="2" t="s">
        <v>1015</v>
      </c>
      <c r="V94" s="2">
        <v>1</v>
      </c>
      <c r="W94" s="2" t="s">
        <v>173</v>
      </c>
      <c r="X94" s="2" t="s">
        <v>34</v>
      </c>
      <c r="Y94" s="2" t="s">
        <v>207</v>
      </c>
      <c r="Z94" s="2" t="s">
        <v>31</v>
      </c>
      <c r="AA94" s="2" t="s">
        <v>31</v>
      </c>
      <c r="AB94" s="2" t="s">
        <v>31</v>
      </c>
      <c r="AC94" s="2" t="s">
        <v>31</v>
      </c>
      <c r="AD94" s="2" t="s">
        <v>31</v>
      </c>
      <c r="AE94" s="2" t="s">
        <v>31</v>
      </c>
      <c r="AF94" s="2" t="s">
        <v>31</v>
      </c>
      <c r="AH94" s="1">
        <f t="shared" si="3"/>
        <v>0</v>
      </c>
      <c r="AI94" s="1">
        <f t="shared" si="2"/>
        <v>6</v>
      </c>
      <c r="AJ94" s="49">
        <v>18.434815402242315</v>
      </c>
      <c r="AK94" s="49">
        <v>23.518689022974446</v>
      </c>
      <c r="AL94" s="49">
        <v>27.96999327130618</v>
      </c>
      <c r="AM94" s="49">
        <v>2.683866378367076</v>
      </c>
      <c r="AN94" s="49">
        <v>5.1317906461651042</v>
      </c>
      <c r="AO94" s="49">
        <v>6.8594998466782258</v>
      </c>
      <c r="AP94" s="49">
        <v>228.33260095697071</v>
      </c>
      <c r="AQ94" s="49">
        <v>51</v>
      </c>
    </row>
    <row r="95" spans="1:43" ht="13.8" hidden="1">
      <c r="A95" s="2">
        <v>94</v>
      </c>
      <c r="B95" s="2" t="s">
        <v>23</v>
      </c>
      <c r="C95" s="2" t="s">
        <v>24</v>
      </c>
      <c r="D95" s="2" t="s">
        <v>161</v>
      </c>
      <c r="E95" s="2" t="s">
        <v>267</v>
      </c>
      <c r="F95" s="15">
        <v>43.214143999999997</v>
      </c>
      <c r="G95" s="15">
        <v>5.328735</v>
      </c>
      <c r="H95" s="23">
        <v>44963</v>
      </c>
      <c r="I95" s="2" t="s">
        <v>77</v>
      </c>
      <c r="J95" s="24" t="s">
        <v>28</v>
      </c>
      <c r="K95" s="25" t="s">
        <v>38</v>
      </c>
      <c r="L95" s="25" t="s">
        <v>1062</v>
      </c>
      <c r="M95" s="25">
        <v>11</v>
      </c>
      <c r="N95" s="25" t="s">
        <v>270</v>
      </c>
      <c r="O95" s="25" t="s">
        <v>271</v>
      </c>
      <c r="P95" s="26">
        <v>0.12</v>
      </c>
      <c r="Q95" s="27" t="s">
        <v>43</v>
      </c>
      <c r="R95" s="25" t="s">
        <v>44</v>
      </c>
      <c r="S95" s="25">
        <v>3</v>
      </c>
      <c r="T95" s="2" t="s">
        <v>45</v>
      </c>
      <c r="U95" s="2" t="s">
        <v>1015</v>
      </c>
      <c r="V95" s="2">
        <v>1</v>
      </c>
      <c r="W95" s="2" t="s">
        <v>173</v>
      </c>
      <c r="X95" s="2" t="s">
        <v>34</v>
      </c>
      <c r="Y95" s="2" t="s">
        <v>207</v>
      </c>
      <c r="Z95" s="2" t="s">
        <v>31</v>
      </c>
      <c r="AA95" s="2" t="s">
        <v>31</v>
      </c>
      <c r="AB95" s="2" t="s">
        <v>31</v>
      </c>
      <c r="AC95" s="2" t="s">
        <v>31</v>
      </c>
      <c r="AD95" s="2" t="s">
        <v>31</v>
      </c>
      <c r="AE95" s="2" t="s">
        <v>31</v>
      </c>
      <c r="AF95" s="2" t="s">
        <v>31</v>
      </c>
      <c r="AH95" s="1">
        <f t="shared" si="3"/>
        <v>0</v>
      </c>
      <c r="AI95" s="1">
        <f t="shared" si="2"/>
        <v>6</v>
      </c>
      <c r="AJ95" s="49">
        <v>18.434815402242315</v>
      </c>
      <c r="AK95" s="49">
        <v>23.518689022974446</v>
      </c>
      <c r="AL95" s="49">
        <v>27.96999327130618</v>
      </c>
      <c r="AM95" s="49">
        <v>2.683866378367076</v>
      </c>
      <c r="AN95" s="49">
        <v>5.1317906461651042</v>
      </c>
      <c r="AO95" s="49">
        <v>6.8594998466782258</v>
      </c>
      <c r="AP95" s="49">
        <v>228.33260095697071</v>
      </c>
      <c r="AQ95" s="49">
        <v>51</v>
      </c>
    </row>
    <row r="96" spans="1:43" ht="13.8" hidden="1">
      <c r="A96" s="2">
        <v>95</v>
      </c>
      <c r="B96" s="2" t="s">
        <v>23</v>
      </c>
      <c r="C96" s="2" t="s">
        <v>24</v>
      </c>
      <c r="D96" s="2" t="s">
        <v>161</v>
      </c>
      <c r="E96" s="2" t="s">
        <v>267</v>
      </c>
      <c r="F96" s="15">
        <v>43.214264</v>
      </c>
      <c r="G96" s="15">
        <v>5.3289960000000001</v>
      </c>
      <c r="H96" s="23">
        <v>44963</v>
      </c>
      <c r="I96" s="2" t="s">
        <v>77</v>
      </c>
      <c r="J96" s="24" t="s">
        <v>28</v>
      </c>
      <c r="K96" s="25" t="s">
        <v>40</v>
      </c>
      <c r="L96" s="25" t="s">
        <v>1061</v>
      </c>
      <c r="M96" s="25">
        <v>10</v>
      </c>
      <c r="N96" s="25" t="s">
        <v>50</v>
      </c>
      <c r="O96" s="25" t="s">
        <v>115</v>
      </c>
      <c r="P96" s="26">
        <v>0.01</v>
      </c>
      <c r="Q96" s="27" t="s">
        <v>84</v>
      </c>
      <c r="R96" s="25" t="s">
        <v>85</v>
      </c>
      <c r="S96" s="25">
        <v>1</v>
      </c>
      <c r="T96" s="2" t="s">
        <v>45</v>
      </c>
      <c r="U96" s="2" t="s">
        <v>1015</v>
      </c>
      <c r="V96" s="2">
        <v>1</v>
      </c>
      <c r="W96" s="2" t="s">
        <v>173</v>
      </c>
      <c r="X96" s="2" t="s">
        <v>34</v>
      </c>
      <c r="Y96" s="2" t="s">
        <v>207</v>
      </c>
      <c r="Z96" s="2" t="s">
        <v>31</v>
      </c>
      <c r="AA96" s="2" t="s">
        <v>31</v>
      </c>
      <c r="AB96" s="2" t="s">
        <v>31</v>
      </c>
      <c r="AC96" s="2" t="s">
        <v>31</v>
      </c>
      <c r="AD96" s="2" t="s">
        <v>31</v>
      </c>
      <c r="AE96" s="2" t="s">
        <v>31</v>
      </c>
      <c r="AF96" s="2" t="s">
        <v>31</v>
      </c>
      <c r="AH96" s="1">
        <f t="shared" si="3"/>
        <v>0</v>
      </c>
      <c r="AI96" s="1">
        <f t="shared" si="2"/>
        <v>6</v>
      </c>
      <c r="AJ96" s="49">
        <v>18.434815402242315</v>
      </c>
      <c r="AK96" s="49">
        <v>23.518689022974446</v>
      </c>
      <c r="AL96" s="49">
        <v>27.96999327130618</v>
      </c>
      <c r="AM96" s="49">
        <v>2.683866378367076</v>
      </c>
      <c r="AN96" s="49">
        <v>5.1317906461651042</v>
      </c>
      <c r="AO96" s="49">
        <v>6.8594998466782258</v>
      </c>
      <c r="AP96" s="49">
        <v>228.33260095697071</v>
      </c>
      <c r="AQ96" s="49">
        <v>51</v>
      </c>
    </row>
    <row r="97" spans="1:43" ht="13.8" hidden="1">
      <c r="A97" s="2">
        <v>96</v>
      </c>
      <c r="B97" s="2" t="s">
        <v>23</v>
      </c>
      <c r="C97" s="2" t="s">
        <v>24</v>
      </c>
      <c r="D97" s="2" t="s">
        <v>133</v>
      </c>
      <c r="E97" s="2" t="s">
        <v>272</v>
      </c>
      <c r="F97" s="15">
        <v>43.695065</v>
      </c>
      <c r="G97" s="15">
        <v>7.3078950000000003</v>
      </c>
      <c r="H97" s="23">
        <v>44859</v>
      </c>
      <c r="I97" s="2" t="s">
        <v>77</v>
      </c>
      <c r="J97" s="24" t="s">
        <v>28</v>
      </c>
      <c r="K97" s="25">
        <v>2.5</v>
      </c>
      <c r="L97" s="25" t="s">
        <v>1059</v>
      </c>
      <c r="M97" s="25">
        <v>10</v>
      </c>
      <c r="N97" s="25" t="s">
        <v>180</v>
      </c>
      <c r="O97" s="25" t="s">
        <v>273</v>
      </c>
      <c r="P97" s="26">
        <v>0.05</v>
      </c>
      <c r="Q97" s="27" t="s">
        <v>88</v>
      </c>
      <c r="R97" s="25" t="s">
        <v>89</v>
      </c>
      <c r="S97" s="25">
        <v>2</v>
      </c>
      <c r="T97" s="2" t="s">
        <v>45</v>
      </c>
      <c r="U97" s="2" t="s">
        <v>1016</v>
      </c>
      <c r="V97" s="2">
        <v>1</v>
      </c>
      <c r="W97" s="2" t="s">
        <v>188</v>
      </c>
      <c r="X97" s="2" t="s">
        <v>34</v>
      </c>
      <c r="Y97" s="2" t="s">
        <v>35</v>
      </c>
      <c r="Z97" s="2" t="s">
        <v>245</v>
      </c>
      <c r="AA97" s="2" t="s">
        <v>245</v>
      </c>
      <c r="AB97" s="2" t="s">
        <v>31</v>
      </c>
      <c r="AC97" s="2" t="s">
        <v>245</v>
      </c>
      <c r="AD97" s="2" t="s">
        <v>132</v>
      </c>
      <c r="AE97" s="2" t="s">
        <v>245</v>
      </c>
      <c r="AF97" s="2" t="s">
        <v>31</v>
      </c>
      <c r="AH97" s="1">
        <f t="shared" si="3"/>
        <v>4</v>
      </c>
      <c r="AI97" s="1">
        <f t="shared" si="2"/>
        <v>1</v>
      </c>
      <c r="AJ97" s="49">
        <v>19.592787979099349</v>
      </c>
      <c r="AK97" s="49">
        <v>26.128906355935882</v>
      </c>
      <c r="AL97" s="49">
        <v>28.449993260577344</v>
      </c>
      <c r="AM97" s="49">
        <v>1.5806451701492776</v>
      </c>
      <c r="AN97" s="49">
        <v>2.7664510251215217</v>
      </c>
      <c r="AO97" s="49">
        <v>4.3284999032504849</v>
      </c>
      <c r="AP97" s="49">
        <v>290.06896419093079</v>
      </c>
      <c r="AQ97" s="49">
        <v>88</v>
      </c>
    </row>
    <row r="98" spans="1:43" ht="13.8" hidden="1">
      <c r="A98" s="2">
        <v>97</v>
      </c>
      <c r="B98" s="2" t="s">
        <v>274</v>
      </c>
      <c r="C98" s="2" t="s">
        <v>24</v>
      </c>
      <c r="D98" s="2" t="s">
        <v>275</v>
      </c>
      <c r="E98" s="2" t="s">
        <v>276</v>
      </c>
      <c r="F98" s="15">
        <v>44.003593000000002</v>
      </c>
      <c r="G98" s="15">
        <v>8.1765869999999996</v>
      </c>
      <c r="H98" s="23">
        <v>44871</v>
      </c>
      <c r="I98" s="2" t="s">
        <v>159</v>
      </c>
      <c r="J98" s="24" t="s">
        <v>28</v>
      </c>
      <c r="K98" s="25" t="s">
        <v>277</v>
      </c>
      <c r="L98" s="25" t="s">
        <v>1062</v>
      </c>
      <c r="M98" s="25">
        <v>1</v>
      </c>
      <c r="N98" s="25" t="s">
        <v>278</v>
      </c>
      <c r="O98" s="25" t="s">
        <v>279</v>
      </c>
      <c r="P98" s="26">
        <v>0.28999999999999998</v>
      </c>
      <c r="Q98" s="27" t="s">
        <v>96</v>
      </c>
      <c r="R98" s="25" t="s">
        <v>97</v>
      </c>
      <c r="S98" s="25">
        <v>4</v>
      </c>
      <c r="T98" s="2" t="s">
        <v>1070</v>
      </c>
      <c r="U98" s="2" t="s">
        <v>767</v>
      </c>
      <c r="V98" s="2">
        <v>1</v>
      </c>
      <c r="W98" s="2" t="s">
        <v>1066</v>
      </c>
      <c r="X98" s="2" t="s">
        <v>34</v>
      </c>
      <c r="Y98" s="2" t="s">
        <v>35</v>
      </c>
      <c r="Z98" s="2" t="s">
        <v>31</v>
      </c>
      <c r="AA98" s="2" t="s">
        <v>31</v>
      </c>
      <c r="AB98" s="2" t="s">
        <v>31</v>
      </c>
      <c r="AC98" s="2" t="s">
        <v>28</v>
      </c>
      <c r="AD98" s="2" t="s">
        <v>28</v>
      </c>
      <c r="AE98" s="2" t="s">
        <v>31</v>
      </c>
      <c r="AF98" s="2" t="s">
        <v>280</v>
      </c>
      <c r="AH98" s="1">
        <f t="shared" si="3"/>
        <v>2</v>
      </c>
      <c r="AI98" s="1">
        <f t="shared" si="2"/>
        <v>4</v>
      </c>
      <c r="AJ98" s="49">
        <v>19.589253732603002</v>
      </c>
      <c r="AK98" s="49">
        <v>25.952493316400759</v>
      </c>
      <c r="AL98" s="49">
        <v>29.199993243813537</v>
      </c>
      <c r="AM98" s="49">
        <v>1.5695773621774849</v>
      </c>
      <c r="AN98" s="49">
        <v>2.7963993940173393</v>
      </c>
      <c r="AO98" s="49">
        <v>4.3964999017305679</v>
      </c>
      <c r="AP98" s="49">
        <v>276.06106030070862</v>
      </c>
      <c r="AQ98" s="49">
        <v>88</v>
      </c>
    </row>
    <row r="99" spans="1:43" ht="13.8" hidden="1">
      <c r="A99" s="2">
        <v>98</v>
      </c>
      <c r="B99" s="2" t="s">
        <v>274</v>
      </c>
      <c r="C99" s="2" t="s">
        <v>24</v>
      </c>
      <c r="D99" s="2" t="s">
        <v>275</v>
      </c>
      <c r="E99" s="2" t="s">
        <v>276</v>
      </c>
      <c r="F99" s="15">
        <v>44.003418000000003</v>
      </c>
      <c r="G99" s="15">
        <v>8.1773249999999997</v>
      </c>
      <c r="H99" s="23">
        <v>44871</v>
      </c>
      <c r="I99" s="2" t="s">
        <v>159</v>
      </c>
      <c r="J99" s="24" t="s">
        <v>28</v>
      </c>
      <c r="K99" s="25" t="s">
        <v>69</v>
      </c>
      <c r="L99" s="25" t="s">
        <v>1061</v>
      </c>
      <c r="M99" s="25">
        <v>1</v>
      </c>
      <c r="N99" s="25" t="s">
        <v>281</v>
      </c>
      <c r="O99" s="25" t="s">
        <v>282</v>
      </c>
      <c r="P99" s="26">
        <v>0.22</v>
      </c>
      <c r="Q99" s="27" t="s">
        <v>43</v>
      </c>
      <c r="R99" s="25" t="s">
        <v>44</v>
      </c>
      <c r="S99" s="25">
        <v>4</v>
      </c>
      <c r="T99" s="2" t="s">
        <v>1070</v>
      </c>
      <c r="U99" s="2" t="s">
        <v>767</v>
      </c>
      <c r="V99" s="2">
        <v>1</v>
      </c>
      <c r="W99" s="2" t="s">
        <v>1066</v>
      </c>
      <c r="X99" s="2" t="s">
        <v>34</v>
      </c>
      <c r="Y99" s="2" t="s">
        <v>35</v>
      </c>
      <c r="Z99" s="2" t="s">
        <v>31</v>
      </c>
      <c r="AA99" s="2" t="s">
        <v>31</v>
      </c>
      <c r="AB99" s="2" t="s">
        <v>31</v>
      </c>
      <c r="AC99" s="2" t="s">
        <v>28</v>
      </c>
      <c r="AD99" s="2" t="s">
        <v>28</v>
      </c>
      <c r="AE99" s="2" t="s">
        <v>31</v>
      </c>
      <c r="AF99" s="2" t="s">
        <v>280</v>
      </c>
      <c r="AH99" s="1">
        <f t="shared" si="3"/>
        <v>2</v>
      </c>
      <c r="AI99" s="1">
        <f t="shared" si="2"/>
        <v>4</v>
      </c>
      <c r="AJ99" s="49">
        <v>19.589253732603002</v>
      </c>
      <c r="AK99" s="49">
        <v>25.952493316400759</v>
      </c>
      <c r="AL99" s="49">
        <v>29.199993243813537</v>
      </c>
      <c r="AM99" s="49">
        <v>1.5695773621774849</v>
      </c>
      <c r="AN99" s="49">
        <v>2.7963993940173393</v>
      </c>
      <c r="AO99" s="49">
        <v>4.3964999017305679</v>
      </c>
      <c r="AP99" s="49">
        <v>276.06106030070862</v>
      </c>
      <c r="AQ99" s="49">
        <v>88</v>
      </c>
    </row>
    <row r="100" spans="1:43" ht="13.8" hidden="1">
      <c r="A100" s="2">
        <v>99</v>
      </c>
      <c r="B100" s="2" t="s">
        <v>274</v>
      </c>
      <c r="C100" s="2" t="s">
        <v>24</v>
      </c>
      <c r="D100" s="2" t="s">
        <v>275</v>
      </c>
      <c r="E100" s="2" t="s">
        <v>283</v>
      </c>
      <c r="F100" s="15">
        <v>43.778362999999999</v>
      </c>
      <c r="G100" s="15">
        <v>7.5557030000000003</v>
      </c>
      <c r="H100" s="23">
        <v>44860</v>
      </c>
      <c r="I100" s="2" t="s">
        <v>27</v>
      </c>
      <c r="J100" s="24" t="s">
        <v>28</v>
      </c>
      <c r="K100" s="25" t="s">
        <v>277</v>
      </c>
      <c r="L100" s="25" t="s">
        <v>1062</v>
      </c>
      <c r="M100" s="25">
        <v>1</v>
      </c>
      <c r="N100" s="25" t="s">
        <v>284</v>
      </c>
      <c r="O100" s="25" t="s">
        <v>285</v>
      </c>
      <c r="P100" s="26">
        <v>0.42</v>
      </c>
      <c r="Q100" s="27" t="s">
        <v>50</v>
      </c>
      <c r="R100" s="25" t="s">
        <v>103</v>
      </c>
      <c r="S100" s="25">
        <v>5</v>
      </c>
      <c r="T100" s="2" t="s">
        <v>1070</v>
      </c>
      <c r="U100" s="2" t="s">
        <v>767</v>
      </c>
      <c r="V100" s="2">
        <v>1</v>
      </c>
      <c r="W100" s="2" t="s">
        <v>1066</v>
      </c>
      <c r="X100" s="2" t="s">
        <v>74</v>
      </c>
      <c r="Y100" s="2" t="s">
        <v>75</v>
      </c>
      <c r="Z100" s="2" t="s">
        <v>31</v>
      </c>
      <c r="AA100" s="2" t="s">
        <v>31</v>
      </c>
      <c r="AB100" s="2" t="s">
        <v>31</v>
      </c>
      <c r="AC100" s="2" t="s">
        <v>31</v>
      </c>
      <c r="AD100" s="2" t="s">
        <v>31</v>
      </c>
      <c r="AE100" s="2" t="s">
        <v>31</v>
      </c>
      <c r="AF100" s="2" t="s">
        <v>286</v>
      </c>
      <c r="AH100" s="1">
        <f t="shared" si="3"/>
        <v>0</v>
      </c>
      <c r="AI100" s="1">
        <f t="shared" si="2"/>
        <v>6</v>
      </c>
      <c r="AJ100" s="49">
        <v>19.634897567199221</v>
      </c>
      <c r="AK100" s="49">
        <v>26.177493311371617</v>
      </c>
      <c r="AL100" s="49">
        <v>28.699993254989408</v>
      </c>
      <c r="AM100" s="49">
        <v>1.5915698274393404</v>
      </c>
      <c r="AN100" s="49">
        <v>2.7936548288612952</v>
      </c>
      <c r="AO100" s="49">
        <v>4.3972499017138027</v>
      </c>
      <c r="AP100" s="49">
        <v>304.49293454301608</v>
      </c>
      <c r="AQ100" s="49">
        <v>92</v>
      </c>
    </row>
    <row r="101" spans="1:43" ht="13.8" hidden="1">
      <c r="A101" s="2">
        <v>100</v>
      </c>
      <c r="B101" s="2" t="s">
        <v>274</v>
      </c>
      <c r="C101" s="2" t="s">
        <v>24</v>
      </c>
      <c r="D101" s="2" t="s">
        <v>275</v>
      </c>
      <c r="E101" s="2" t="s">
        <v>287</v>
      </c>
      <c r="F101" s="15">
        <v>44.317520000000002</v>
      </c>
      <c r="G101" s="15">
        <v>9.2127060000000007</v>
      </c>
      <c r="H101" s="23">
        <v>44840</v>
      </c>
      <c r="I101" s="2" t="s">
        <v>159</v>
      </c>
      <c r="J101" s="24" t="s">
        <v>28</v>
      </c>
      <c r="K101" s="25" t="s">
        <v>224</v>
      </c>
      <c r="L101" s="25" t="s">
        <v>1059</v>
      </c>
      <c r="M101" s="25">
        <v>1</v>
      </c>
      <c r="N101" s="25" t="s">
        <v>288</v>
      </c>
      <c r="O101" s="25" t="s">
        <v>289</v>
      </c>
      <c r="P101" s="26">
        <v>0.04</v>
      </c>
      <c r="Q101" s="27" t="s">
        <v>88</v>
      </c>
      <c r="R101" s="25" t="s">
        <v>89</v>
      </c>
      <c r="S101" s="25">
        <v>1</v>
      </c>
      <c r="T101" s="2" t="s">
        <v>1070</v>
      </c>
      <c r="U101" s="2" t="s">
        <v>767</v>
      </c>
      <c r="V101" s="2">
        <v>1</v>
      </c>
      <c r="W101" s="2" t="s">
        <v>1066</v>
      </c>
      <c r="X101" s="2" t="s">
        <v>74</v>
      </c>
      <c r="Y101" s="2" t="s">
        <v>75</v>
      </c>
      <c r="Z101" s="2" t="s">
        <v>31</v>
      </c>
      <c r="AA101" s="2" t="s">
        <v>31</v>
      </c>
      <c r="AB101" s="2" t="s">
        <v>31</v>
      </c>
      <c r="AC101" s="2" t="s">
        <v>31</v>
      </c>
      <c r="AD101" s="2" t="s">
        <v>31</v>
      </c>
      <c r="AE101" s="2" t="s">
        <v>31</v>
      </c>
      <c r="AF101" s="2" t="s">
        <v>290</v>
      </c>
      <c r="AH101" s="1">
        <f t="shared" si="3"/>
        <v>0</v>
      </c>
      <c r="AI101" s="1">
        <f t="shared" si="2"/>
        <v>6</v>
      </c>
      <c r="AJ101" s="49">
        <v>19.808815371531036</v>
      </c>
      <c r="AK101" s="49">
        <v>26.497167217269823</v>
      </c>
      <c r="AL101" s="49">
        <v>29.539993236213945</v>
      </c>
      <c r="AM101" s="49">
        <v>1.3368842166936514</v>
      </c>
      <c r="AN101" s="49">
        <v>2.3483341866410741</v>
      </c>
      <c r="AO101" s="49">
        <v>3.8699999134987593</v>
      </c>
      <c r="AP101" s="49">
        <v>281.09526644429457</v>
      </c>
      <c r="AQ101" s="49">
        <v>85</v>
      </c>
    </row>
    <row r="102" spans="1:43" ht="13.8" hidden="1">
      <c r="A102" s="2">
        <v>101</v>
      </c>
      <c r="B102" s="2" t="s">
        <v>274</v>
      </c>
      <c r="C102" s="2" t="s">
        <v>24</v>
      </c>
      <c r="D102" s="2" t="s">
        <v>275</v>
      </c>
      <c r="E102" s="2" t="s">
        <v>291</v>
      </c>
      <c r="F102" s="15">
        <v>44.384478000000001</v>
      </c>
      <c r="G102" s="15">
        <v>9.0038330000000002</v>
      </c>
      <c r="H102" s="23">
        <v>44861</v>
      </c>
      <c r="I102" s="2" t="s">
        <v>77</v>
      </c>
      <c r="J102" s="24" t="s">
        <v>28</v>
      </c>
      <c r="K102" s="25" t="s">
        <v>38</v>
      </c>
      <c r="L102" s="25" t="s">
        <v>1062</v>
      </c>
      <c r="M102" s="25">
        <v>1</v>
      </c>
      <c r="N102" s="25" t="s">
        <v>292</v>
      </c>
      <c r="O102" s="25" t="s">
        <v>293</v>
      </c>
      <c r="P102" s="26">
        <v>7.0000000000000007E-2</v>
      </c>
      <c r="Q102" s="27" t="s">
        <v>88</v>
      </c>
      <c r="R102" s="25" t="s">
        <v>89</v>
      </c>
      <c r="S102" s="25">
        <v>2</v>
      </c>
      <c r="T102" s="2" t="s">
        <v>1070</v>
      </c>
      <c r="U102" s="2" t="s">
        <v>767</v>
      </c>
      <c r="V102" s="2">
        <v>1</v>
      </c>
      <c r="W102" s="2" t="s">
        <v>1066</v>
      </c>
      <c r="X102" s="2" t="s">
        <v>34</v>
      </c>
      <c r="Y102" s="2" t="s">
        <v>35</v>
      </c>
      <c r="Z102" s="2" t="s">
        <v>31</v>
      </c>
      <c r="AA102" s="2" t="s">
        <v>31</v>
      </c>
      <c r="AB102" s="2" t="s">
        <v>31</v>
      </c>
      <c r="AC102" s="2" t="s">
        <v>31</v>
      </c>
      <c r="AD102" s="2" t="s">
        <v>31</v>
      </c>
      <c r="AE102" s="2" t="s">
        <v>31</v>
      </c>
      <c r="AF102" s="2" t="s">
        <v>294</v>
      </c>
      <c r="AH102" s="1">
        <f t="shared" si="3"/>
        <v>0</v>
      </c>
      <c r="AI102" s="1">
        <f t="shared" si="2"/>
        <v>6</v>
      </c>
      <c r="AJ102" s="49">
        <v>19.762568797222261</v>
      </c>
      <c r="AK102" s="49">
        <v>26.344993307627696</v>
      </c>
      <c r="AL102" s="49">
        <v>29.469993237778567</v>
      </c>
      <c r="AM102" s="49">
        <v>1.3561780518788382</v>
      </c>
      <c r="AN102" s="49">
        <v>2.376502664272329</v>
      </c>
      <c r="AO102" s="49">
        <v>3.916499912459404</v>
      </c>
      <c r="AP102" s="49">
        <v>264.27237532471491</v>
      </c>
      <c r="AQ102" s="49">
        <v>81</v>
      </c>
    </row>
    <row r="103" spans="1:43" ht="13.8" hidden="1">
      <c r="A103" s="2">
        <v>102</v>
      </c>
      <c r="B103" s="2" t="s">
        <v>274</v>
      </c>
      <c r="C103" s="2" t="s">
        <v>295</v>
      </c>
      <c r="D103" s="2" t="s">
        <v>296</v>
      </c>
      <c r="E103" s="2" t="s">
        <v>297</v>
      </c>
      <c r="F103" s="15">
        <v>40.576075000000003</v>
      </c>
      <c r="G103" s="15">
        <v>8.1622599999999998</v>
      </c>
      <c r="H103" s="23">
        <v>44969</v>
      </c>
      <c r="I103" s="2" t="s">
        <v>27</v>
      </c>
      <c r="J103" s="24" t="s">
        <v>28</v>
      </c>
      <c r="K103" s="25" t="s">
        <v>50</v>
      </c>
      <c r="L103" s="25" t="s">
        <v>1059</v>
      </c>
      <c r="M103" s="25">
        <v>10</v>
      </c>
      <c r="N103" s="25">
        <v>5.56</v>
      </c>
      <c r="O103" s="25" t="s">
        <v>285</v>
      </c>
      <c r="P103" s="26">
        <v>0.01</v>
      </c>
      <c r="Q103" s="27" t="s">
        <v>84</v>
      </c>
      <c r="R103" s="25" t="s">
        <v>85</v>
      </c>
      <c r="S103" s="25">
        <v>1</v>
      </c>
      <c r="T103" s="2" t="s">
        <v>45</v>
      </c>
      <c r="U103" s="2" t="s">
        <v>1015</v>
      </c>
      <c r="V103" s="2">
        <v>1</v>
      </c>
      <c r="W103" s="2" t="s">
        <v>1067</v>
      </c>
      <c r="X103" s="2" t="s">
        <v>74</v>
      </c>
      <c r="Y103" s="2" t="s">
        <v>298</v>
      </c>
      <c r="Z103" s="2" t="s">
        <v>29</v>
      </c>
      <c r="AA103" s="2" t="s">
        <v>29</v>
      </c>
      <c r="AB103" s="2" t="s">
        <v>29</v>
      </c>
      <c r="AC103" s="2" t="s">
        <v>29</v>
      </c>
      <c r="AD103" s="2" t="s">
        <v>29</v>
      </c>
      <c r="AE103" s="2" t="s">
        <v>29</v>
      </c>
      <c r="AF103" s="2" t="s">
        <v>300</v>
      </c>
      <c r="AH103" s="1">
        <f t="shared" si="3"/>
        <v>0</v>
      </c>
      <c r="AI103" s="1">
        <f t="shared" si="2"/>
        <v>0</v>
      </c>
      <c r="AJ103" s="49">
        <v>19.734870167704383</v>
      </c>
      <c r="AK103" s="49">
        <v>25.224775941362164</v>
      </c>
      <c r="AL103" s="49">
        <v>28.209993265941762</v>
      </c>
      <c r="AM103" s="49">
        <v>1.5169013359576258</v>
      </c>
      <c r="AN103" s="49">
        <v>3.2640162313913761</v>
      </c>
      <c r="AO103" s="49">
        <v>4.9792498887050911</v>
      </c>
      <c r="AP103" s="49">
        <v>223.34590703128288</v>
      </c>
      <c r="AQ103" s="49">
        <v>73</v>
      </c>
    </row>
    <row r="104" spans="1:43" ht="13.8">
      <c r="A104" s="2">
        <v>103</v>
      </c>
      <c r="B104" s="2" t="s">
        <v>274</v>
      </c>
      <c r="C104" s="2" t="s">
        <v>295</v>
      </c>
      <c r="D104" s="2" t="s">
        <v>296</v>
      </c>
      <c r="E104" s="2" t="s">
        <v>297</v>
      </c>
      <c r="F104" s="15">
        <v>40.576315000000001</v>
      </c>
      <c r="G104" s="15">
        <v>8.1629120000000004</v>
      </c>
      <c r="H104" s="23">
        <v>44969</v>
      </c>
      <c r="I104" s="2" t="s">
        <v>27</v>
      </c>
      <c r="J104" s="24" t="s">
        <v>29</v>
      </c>
      <c r="K104" s="25" t="s">
        <v>38</v>
      </c>
      <c r="L104" s="25" t="s">
        <v>1062</v>
      </c>
      <c r="M104" s="25">
        <v>10</v>
      </c>
      <c r="N104" s="25" t="s">
        <v>301</v>
      </c>
      <c r="O104" s="25" t="s">
        <v>302</v>
      </c>
      <c r="P104" s="26" t="s">
        <v>301</v>
      </c>
      <c r="Q104" s="25" t="s">
        <v>301</v>
      </c>
      <c r="R104" s="25" t="s">
        <v>303</v>
      </c>
      <c r="S104" s="25">
        <v>0</v>
      </c>
      <c r="T104" s="2" t="s">
        <v>45</v>
      </c>
      <c r="U104" s="2" t="s">
        <v>1015</v>
      </c>
      <c r="V104" s="2">
        <v>1</v>
      </c>
      <c r="W104" s="2" t="s">
        <v>1067</v>
      </c>
      <c r="X104" s="2" t="s">
        <v>74</v>
      </c>
      <c r="Y104" s="2" t="s">
        <v>298</v>
      </c>
      <c r="Z104" s="2" t="s">
        <v>29</v>
      </c>
      <c r="AA104" s="2" t="s">
        <v>29</v>
      </c>
      <c r="AB104" s="2" t="s">
        <v>29</v>
      </c>
      <c r="AC104" s="2" t="s">
        <v>29</v>
      </c>
      <c r="AD104" s="2" t="s">
        <v>29</v>
      </c>
      <c r="AE104" s="2" t="s">
        <v>29</v>
      </c>
      <c r="AF104" s="2" t="s">
        <v>300</v>
      </c>
      <c r="AH104" s="1">
        <f t="shared" si="3"/>
        <v>0</v>
      </c>
      <c r="AI104" s="1">
        <f t="shared" si="2"/>
        <v>0</v>
      </c>
      <c r="AJ104" s="49">
        <v>19.734870167704383</v>
      </c>
      <c r="AK104" s="49">
        <v>25.224775941362164</v>
      </c>
      <c r="AL104" s="49">
        <v>28.209993265941762</v>
      </c>
      <c r="AM104" s="49">
        <v>1.5169013359576258</v>
      </c>
      <c r="AN104" s="49">
        <v>3.2640162313913761</v>
      </c>
      <c r="AO104" s="49">
        <v>4.9792498887050911</v>
      </c>
      <c r="AP104" s="49">
        <v>223.34590703128288</v>
      </c>
      <c r="AQ104" s="49">
        <v>73</v>
      </c>
    </row>
    <row r="105" spans="1:43" ht="13.8" hidden="1">
      <c r="A105" s="2">
        <v>104</v>
      </c>
      <c r="B105" s="2" t="s">
        <v>274</v>
      </c>
      <c r="C105" s="2" t="s">
        <v>295</v>
      </c>
      <c r="D105" s="2" t="s">
        <v>296</v>
      </c>
      <c r="E105" s="2" t="s">
        <v>297</v>
      </c>
      <c r="F105" s="15">
        <v>40.575651000000001</v>
      </c>
      <c r="G105" s="15">
        <v>8.1652079999999998</v>
      </c>
      <c r="H105" s="23">
        <v>44969</v>
      </c>
      <c r="I105" s="2" t="s">
        <v>27</v>
      </c>
      <c r="J105" s="24" t="s">
        <v>28</v>
      </c>
      <c r="K105" s="25" t="s">
        <v>40</v>
      </c>
      <c r="L105" s="25" t="s">
        <v>1061</v>
      </c>
      <c r="M105" s="25">
        <v>10</v>
      </c>
      <c r="N105" s="25">
        <v>2.5</v>
      </c>
      <c r="O105" s="25" t="s">
        <v>304</v>
      </c>
      <c r="P105" s="26">
        <v>0.01</v>
      </c>
      <c r="Q105" s="27" t="s">
        <v>84</v>
      </c>
      <c r="R105" s="25" t="s">
        <v>85</v>
      </c>
      <c r="S105" s="25">
        <v>1</v>
      </c>
      <c r="T105" s="2" t="s">
        <v>45</v>
      </c>
      <c r="U105" s="2" t="s">
        <v>1015</v>
      </c>
      <c r="V105" s="2">
        <v>1</v>
      </c>
      <c r="W105" s="2" t="s">
        <v>1067</v>
      </c>
      <c r="X105" s="2" t="s">
        <v>74</v>
      </c>
      <c r="Y105" s="2" t="s">
        <v>298</v>
      </c>
      <c r="Z105" s="2" t="s">
        <v>29</v>
      </c>
      <c r="AA105" s="2" t="s">
        <v>29</v>
      </c>
      <c r="AB105" s="2" t="s">
        <v>29</v>
      </c>
      <c r="AC105" s="2" t="s">
        <v>29</v>
      </c>
      <c r="AD105" s="2" t="s">
        <v>29</v>
      </c>
      <c r="AE105" s="2" t="s">
        <v>29</v>
      </c>
      <c r="AF105" s="2" t="s">
        <v>300</v>
      </c>
      <c r="AH105" s="1">
        <f t="shared" si="3"/>
        <v>0</v>
      </c>
      <c r="AI105" s="1">
        <f t="shared" si="2"/>
        <v>0</v>
      </c>
      <c r="AJ105" s="49">
        <v>19.734870167704383</v>
      </c>
      <c r="AK105" s="49">
        <v>25.224775941362164</v>
      </c>
      <c r="AL105" s="49">
        <v>28.209993265941762</v>
      </c>
      <c r="AM105" s="49">
        <v>1.5169013359576258</v>
      </c>
      <c r="AN105" s="49">
        <v>3.2640162313913761</v>
      </c>
      <c r="AO105" s="49">
        <v>4.9792498887050911</v>
      </c>
      <c r="AP105" s="49">
        <v>223.34590703128288</v>
      </c>
      <c r="AQ105" s="49">
        <v>73</v>
      </c>
    </row>
    <row r="106" spans="1:43" ht="13.8" hidden="1">
      <c r="A106" s="2">
        <v>105</v>
      </c>
      <c r="B106" s="2" t="s">
        <v>274</v>
      </c>
      <c r="C106" s="2" t="s">
        <v>1014</v>
      </c>
      <c r="D106" s="2" t="s">
        <v>296</v>
      </c>
      <c r="E106" s="2" t="s">
        <v>305</v>
      </c>
      <c r="F106" s="15">
        <v>41.189217999999997</v>
      </c>
      <c r="G106" s="15">
        <v>9.3674900000000001</v>
      </c>
      <c r="H106" s="23">
        <v>44968</v>
      </c>
      <c r="I106" s="2" t="s">
        <v>27</v>
      </c>
      <c r="J106" s="24" t="s">
        <v>28</v>
      </c>
      <c r="K106" s="25" t="s">
        <v>50</v>
      </c>
      <c r="L106" s="25" t="s">
        <v>1059</v>
      </c>
      <c r="M106" s="25">
        <v>10</v>
      </c>
      <c r="N106" s="25" t="s">
        <v>306</v>
      </c>
      <c r="O106" s="25">
        <v>532.5</v>
      </c>
      <c r="P106" s="26">
        <v>0.41</v>
      </c>
      <c r="Q106" s="27" t="s">
        <v>50</v>
      </c>
      <c r="R106" s="25" t="s">
        <v>103</v>
      </c>
      <c r="S106" s="25">
        <v>5</v>
      </c>
      <c r="T106" s="2" t="s">
        <v>45</v>
      </c>
      <c r="U106" s="2" t="s">
        <v>1015</v>
      </c>
      <c r="V106" s="2">
        <v>1</v>
      </c>
      <c r="W106" s="2" t="s">
        <v>1067</v>
      </c>
      <c r="X106" s="2" t="s">
        <v>34</v>
      </c>
      <c r="Y106" s="2" t="s">
        <v>35</v>
      </c>
      <c r="Z106" s="2" t="s">
        <v>29</v>
      </c>
      <c r="AA106" s="2" t="s">
        <v>29</v>
      </c>
      <c r="AB106" s="2" t="s">
        <v>29</v>
      </c>
      <c r="AC106" s="2" t="s">
        <v>29</v>
      </c>
      <c r="AD106" s="2" t="s">
        <v>29</v>
      </c>
      <c r="AE106" s="2" t="s">
        <v>29</v>
      </c>
      <c r="AF106" s="2" t="s">
        <v>307</v>
      </c>
      <c r="AH106" s="1">
        <f t="shared" si="3"/>
        <v>0</v>
      </c>
      <c r="AI106" s="1">
        <f t="shared" si="2"/>
        <v>0</v>
      </c>
      <c r="AJ106" s="49">
        <v>19.495116748405753</v>
      </c>
      <c r="AK106" s="49">
        <v>25.651080279659606</v>
      </c>
      <c r="AL106" s="49">
        <v>28.879993250966095</v>
      </c>
      <c r="AM106" s="49">
        <v>1.6561259903799583</v>
      </c>
      <c r="AN106" s="49">
        <v>3.0500651492170348</v>
      </c>
      <c r="AO106" s="49">
        <v>4.9049998903647065</v>
      </c>
      <c r="AP106" s="49">
        <v>277.57189995413296</v>
      </c>
      <c r="AQ106" s="49">
        <v>92</v>
      </c>
    </row>
    <row r="107" spans="1:43" ht="13.8" hidden="1">
      <c r="A107" s="2">
        <v>106</v>
      </c>
      <c r="B107" s="2" t="s">
        <v>274</v>
      </c>
      <c r="C107" s="2" t="s">
        <v>1014</v>
      </c>
      <c r="D107" s="2" t="s">
        <v>296</v>
      </c>
      <c r="E107" s="2" t="s">
        <v>305</v>
      </c>
      <c r="F107" s="15">
        <v>41.189597999999997</v>
      </c>
      <c r="G107" s="15">
        <v>9.3677729999999997</v>
      </c>
      <c r="H107" s="23">
        <v>44968</v>
      </c>
      <c r="I107" s="2" t="s">
        <v>27</v>
      </c>
      <c r="J107" s="24" t="s">
        <v>28</v>
      </c>
      <c r="K107" s="25" t="s">
        <v>38</v>
      </c>
      <c r="L107" s="25" t="s">
        <v>1062</v>
      </c>
      <c r="M107" s="25">
        <v>10</v>
      </c>
      <c r="N107" s="25" t="s">
        <v>308</v>
      </c>
      <c r="O107" s="25">
        <v>412.5</v>
      </c>
      <c r="P107" s="26">
        <v>0.36</v>
      </c>
      <c r="Q107" s="27" t="s">
        <v>96</v>
      </c>
      <c r="R107" s="25" t="s">
        <v>97</v>
      </c>
      <c r="S107" s="25">
        <v>5</v>
      </c>
      <c r="T107" s="2" t="s">
        <v>45</v>
      </c>
      <c r="U107" s="2" t="s">
        <v>1015</v>
      </c>
      <c r="V107" s="2">
        <v>1</v>
      </c>
      <c r="W107" s="2" t="s">
        <v>1067</v>
      </c>
      <c r="X107" s="2" t="s">
        <v>34</v>
      </c>
      <c r="Y107" s="2" t="s">
        <v>35</v>
      </c>
      <c r="Z107" s="2" t="s">
        <v>29</v>
      </c>
      <c r="AA107" s="2" t="s">
        <v>29</v>
      </c>
      <c r="AB107" s="2" t="s">
        <v>29</v>
      </c>
      <c r="AC107" s="2" t="s">
        <v>29</v>
      </c>
      <c r="AD107" s="2" t="s">
        <v>29</v>
      </c>
      <c r="AE107" s="2" t="s">
        <v>29</v>
      </c>
      <c r="AF107" s="2" t="s">
        <v>307</v>
      </c>
      <c r="AH107" s="1">
        <f t="shared" si="3"/>
        <v>0</v>
      </c>
      <c r="AI107" s="1">
        <f t="shared" si="2"/>
        <v>0</v>
      </c>
      <c r="AJ107" s="49">
        <v>19.495116748405753</v>
      </c>
      <c r="AK107" s="49">
        <v>25.651080279659606</v>
      </c>
      <c r="AL107" s="49">
        <v>28.879993250966095</v>
      </c>
      <c r="AM107" s="49">
        <v>1.6561259903799583</v>
      </c>
      <c r="AN107" s="49">
        <v>3.0500651492170348</v>
      </c>
      <c r="AO107" s="49">
        <v>4.9049998903647065</v>
      </c>
      <c r="AP107" s="49">
        <v>277.57189995413296</v>
      </c>
      <c r="AQ107" s="49">
        <v>92</v>
      </c>
    </row>
    <row r="108" spans="1:43" ht="13.8" hidden="1">
      <c r="A108" s="2">
        <v>107</v>
      </c>
      <c r="B108" s="2" t="s">
        <v>274</v>
      </c>
      <c r="C108" s="2" t="s">
        <v>1014</v>
      </c>
      <c r="D108" s="2" t="s">
        <v>296</v>
      </c>
      <c r="E108" s="2" t="s">
        <v>305</v>
      </c>
      <c r="F108" s="15">
        <v>41.190111999999999</v>
      </c>
      <c r="G108" s="15">
        <v>9.3691980000000008</v>
      </c>
      <c r="H108" s="23">
        <v>44968</v>
      </c>
      <c r="I108" s="2" t="s">
        <v>27</v>
      </c>
      <c r="J108" s="24" t="s">
        <v>28</v>
      </c>
      <c r="K108" s="25" t="s">
        <v>69</v>
      </c>
      <c r="L108" s="25" t="s">
        <v>1061</v>
      </c>
      <c r="M108" s="25">
        <v>10</v>
      </c>
      <c r="N108" s="25">
        <v>82.5</v>
      </c>
      <c r="O108" s="25" t="s">
        <v>309</v>
      </c>
      <c r="P108" s="26">
        <v>0.24</v>
      </c>
      <c r="Q108" s="27" t="s">
        <v>43</v>
      </c>
      <c r="R108" s="25" t="s">
        <v>44</v>
      </c>
      <c r="S108" s="25">
        <v>4</v>
      </c>
      <c r="T108" s="2" t="s">
        <v>45</v>
      </c>
      <c r="U108" s="2" t="s">
        <v>1015</v>
      </c>
      <c r="V108" s="2">
        <v>1</v>
      </c>
      <c r="W108" s="2" t="s">
        <v>1067</v>
      </c>
      <c r="X108" s="2" t="s">
        <v>34</v>
      </c>
      <c r="Y108" s="2" t="s">
        <v>35</v>
      </c>
      <c r="Z108" s="2" t="s">
        <v>29</v>
      </c>
      <c r="AA108" s="2" t="s">
        <v>29</v>
      </c>
      <c r="AB108" s="2" t="s">
        <v>29</v>
      </c>
      <c r="AC108" s="2" t="s">
        <v>29</v>
      </c>
      <c r="AD108" s="2" t="s">
        <v>29</v>
      </c>
      <c r="AE108" s="2" t="s">
        <v>29</v>
      </c>
      <c r="AF108" s="2" t="s">
        <v>307</v>
      </c>
      <c r="AH108" s="1">
        <f t="shared" si="3"/>
        <v>0</v>
      </c>
      <c r="AI108" s="1">
        <f t="shared" si="2"/>
        <v>0</v>
      </c>
      <c r="AJ108" s="49">
        <v>19.495116748405753</v>
      </c>
      <c r="AK108" s="49">
        <v>25.651080279659606</v>
      </c>
      <c r="AL108" s="49">
        <v>28.879993250966095</v>
      </c>
      <c r="AM108" s="49">
        <v>1.6561259903799583</v>
      </c>
      <c r="AN108" s="49">
        <v>3.0500651492170348</v>
      </c>
      <c r="AO108" s="49">
        <v>4.9049998903647065</v>
      </c>
      <c r="AP108" s="49">
        <v>277.57189995413296</v>
      </c>
      <c r="AQ108" s="49">
        <v>92</v>
      </c>
    </row>
    <row r="109" spans="1:43" ht="13.8" hidden="1">
      <c r="A109" s="2">
        <v>108</v>
      </c>
      <c r="B109" s="2" t="s">
        <v>310</v>
      </c>
      <c r="C109" s="2" t="s">
        <v>295</v>
      </c>
      <c r="D109" s="2" t="s">
        <v>311</v>
      </c>
      <c r="E109" s="2" t="s">
        <v>312</v>
      </c>
      <c r="F109" s="15">
        <v>39.089787999999999</v>
      </c>
      <c r="G109" s="15">
        <v>1.4524889999999999</v>
      </c>
      <c r="H109" s="23">
        <v>44873</v>
      </c>
      <c r="I109" s="2" t="s">
        <v>77</v>
      </c>
      <c r="J109" s="24" t="s">
        <v>28</v>
      </c>
      <c r="K109" s="25" t="s">
        <v>96</v>
      </c>
      <c r="L109" s="25" t="s">
        <v>1059</v>
      </c>
      <c r="M109" s="25">
        <v>1</v>
      </c>
      <c r="N109" s="25" t="s">
        <v>31</v>
      </c>
      <c r="O109" s="25" t="s">
        <v>31</v>
      </c>
      <c r="P109" s="26" t="s">
        <v>31</v>
      </c>
      <c r="Q109" s="27" t="s">
        <v>50</v>
      </c>
      <c r="R109" s="25" t="s">
        <v>103</v>
      </c>
      <c r="S109" s="25">
        <v>5</v>
      </c>
      <c r="T109" s="2" t="s">
        <v>1070</v>
      </c>
      <c r="U109" s="2" t="s">
        <v>767</v>
      </c>
      <c r="V109" s="2">
        <v>1</v>
      </c>
      <c r="W109" s="2" t="s">
        <v>313</v>
      </c>
      <c r="X109" s="2" t="s">
        <v>34</v>
      </c>
      <c r="Y109" s="2" t="s">
        <v>35</v>
      </c>
      <c r="Z109" s="2" t="s">
        <v>29</v>
      </c>
      <c r="AA109" s="2" t="s">
        <v>29</v>
      </c>
      <c r="AB109" s="2" t="s">
        <v>29</v>
      </c>
      <c r="AC109" s="2" t="s">
        <v>29</v>
      </c>
      <c r="AD109" s="2" t="s">
        <v>29</v>
      </c>
      <c r="AE109" s="2" t="s">
        <v>29</v>
      </c>
      <c r="AF109" s="2" t="s">
        <v>307</v>
      </c>
      <c r="AH109" s="1">
        <f t="shared" si="3"/>
        <v>0</v>
      </c>
      <c r="AI109" s="1">
        <f t="shared" si="2"/>
        <v>0</v>
      </c>
      <c r="AJ109" s="49">
        <v>20.754020829856103</v>
      </c>
      <c r="AK109" s="49">
        <v>26.770971558975909</v>
      </c>
      <c r="AL109" s="49">
        <v>29.47999323755505</v>
      </c>
      <c r="AM109" s="49">
        <v>0.39526026513784746</v>
      </c>
      <c r="AN109" s="49">
        <v>1.6379238764330253</v>
      </c>
      <c r="AO109" s="49">
        <v>3.3582499249372617</v>
      </c>
      <c r="AP109" s="49">
        <v>232.93005148959003</v>
      </c>
      <c r="AQ109" s="49">
        <v>85</v>
      </c>
    </row>
    <row r="110" spans="1:43" ht="13.8" hidden="1">
      <c r="A110" s="2">
        <v>109</v>
      </c>
      <c r="B110" s="2" t="s">
        <v>310</v>
      </c>
      <c r="C110" s="2" t="s">
        <v>295</v>
      </c>
      <c r="D110" s="2" t="s">
        <v>311</v>
      </c>
      <c r="E110" s="2" t="s">
        <v>314</v>
      </c>
      <c r="F110" s="15">
        <v>38.889910999999998</v>
      </c>
      <c r="G110" s="15">
        <v>1.2222219999999999</v>
      </c>
      <c r="H110" s="23">
        <v>44835</v>
      </c>
      <c r="I110" s="2" t="s">
        <v>159</v>
      </c>
      <c r="J110" s="24" t="s">
        <v>28</v>
      </c>
      <c r="K110" s="25" t="s">
        <v>224</v>
      </c>
      <c r="L110" s="25" t="s">
        <v>1059</v>
      </c>
      <c r="M110" s="25" t="s">
        <v>31</v>
      </c>
      <c r="N110" s="25" t="s">
        <v>31</v>
      </c>
      <c r="O110" s="25" t="s">
        <v>31</v>
      </c>
      <c r="P110" s="26" t="s">
        <v>31</v>
      </c>
      <c r="Q110" s="27" t="s">
        <v>31</v>
      </c>
      <c r="R110" s="25" t="s">
        <v>31</v>
      </c>
      <c r="S110" s="25" t="s">
        <v>31</v>
      </c>
      <c r="T110" s="2" t="s">
        <v>57</v>
      </c>
      <c r="U110" s="2" t="s">
        <v>767</v>
      </c>
      <c r="V110" s="2">
        <v>1</v>
      </c>
      <c r="W110" s="2" t="s">
        <v>315</v>
      </c>
      <c r="X110" s="2" t="s">
        <v>34</v>
      </c>
      <c r="Y110" s="2" t="s">
        <v>35</v>
      </c>
      <c r="Z110" s="2" t="s">
        <v>28</v>
      </c>
      <c r="AA110" s="2" t="s">
        <v>29</v>
      </c>
      <c r="AB110" s="2" t="s">
        <v>31</v>
      </c>
      <c r="AC110" s="2" t="s">
        <v>31</v>
      </c>
      <c r="AD110" s="2" t="s">
        <v>31</v>
      </c>
      <c r="AE110" s="2" t="s">
        <v>31</v>
      </c>
      <c r="AF110" s="2" t="s">
        <v>300</v>
      </c>
      <c r="AH110" s="1">
        <f t="shared" si="3"/>
        <v>1</v>
      </c>
      <c r="AI110" s="1">
        <f t="shared" si="2"/>
        <v>4</v>
      </c>
      <c r="AJ110" s="49">
        <v>20.791609870111813</v>
      </c>
      <c r="AK110" s="49">
        <v>26.758471559255305</v>
      </c>
      <c r="AL110" s="49">
        <v>29.749993231520079</v>
      </c>
      <c r="AM110" s="49">
        <v>0.32005821202422385</v>
      </c>
      <c r="AN110" s="49">
        <v>1.6206439855149133</v>
      </c>
      <c r="AO110" s="49">
        <v>3.2747499268036329</v>
      </c>
      <c r="AP110" s="49">
        <v>225.48522858659095</v>
      </c>
      <c r="AQ110" s="49">
        <v>83</v>
      </c>
    </row>
    <row r="111" spans="1:43" ht="13.8" hidden="1">
      <c r="A111" s="2">
        <v>110</v>
      </c>
      <c r="B111" s="2" t="s">
        <v>310</v>
      </c>
      <c r="C111" s="2" t="s">
        <v>295</v>
      </c>
      <c r="D111" s="2" t="s">
        <v>311</v>
      </c>
      <c r="E111" s="2" t="s">
        <v>316</v>
      </c>
      <c r="F111" s="15">
        <v>38.88955</v>
      </c>
      <c r="G111" s="15">
        <v>1.2219139999999999</v>
      </c>
      <c r="H111" s="23">
        <v>44835</v>
      </c>
      <c r="I111" s="2" t="s">
        <v>159</v>
      </c>
      <c r="J111" s="24" t="s">
        <v>28</v>
      </c>
      <c r="K111" s="25">
        <v>9.3000000000000007</v>
      </c>
      <c r="L111" s="25" t="s">
        <v>1062</v>
      </c>
      <c r="M111" s="25" t="s">
        <v>31</v>
      </c>
      <c r="N111" s="25" t="s">
        <v>31</v>
      </c>
      <c r="O111" s="25" t="s">
        <v>31</v>
      </c>
      <c r="P111" s="26" t="s">
        <v>31</v>
      </c>
      <c r="Q111" s="27" t="s">
        <v>31</v>
      </c>
      <c r="R111" s="25" t="s">
        <v>31</v>
      </c>
      <c r="S111" s="25" t="s">
        <v>31</v>
      </c>
      <c r="T111" s="2" t="s">
        <v>57</v>
      </c>
      <c r="U111" s="2" t="s">
        <v>767</v>
      </c>
      <c r="V111" s="2">
        <v>1</v>
      </c>
      <c r="W111" s="2" t="s">
        <v>315</v>
      </c>
      <c r="X111" s="2" t="s">
        <v>34</v>
      </c>
      <c r="Y111" s="2" t="s">
        <v>35</v>
      </c>
      <c r="Z111" s="2" t="s">
        <v>28</v>
      </c>
      <c r="AA111" s="2" t="s">
        <v>29</v>
      </c>
      <c r="AB111" s="2" t="s">
        <v>31</v>
      </c>
      <c r="AC111" s="2" t="s">
        <v>31</v>
      </c>
      <c r="AD111" s="2" t="s">
        <v>31</v>
      </c>
      <c r="AE111" s="2" t="s">
        <v>31</v>
      </c>
      <c r="AF111" s="2" t="s">
        <v>300</v>
      </c>
      <c r="AH111" s="1">
        <f t="shared" si="3"/>
        <v>1</v>
      </c>
      <c r="AI111" s="1">
        <f t="shared" si="2"/>
        <v>4</v>
      </c>
      <c r="AJ111" s="49">
        <v>20.791609870111813</v>
      </c>
      <c r="AK111" s="49">
        <v>26.758471559255305</v>
      </c>
      <c r="AL111" s="49">
        <v>29.749993231520079</v>
      </c>
      <c r="AM111" s="49">
        <v>0.32005821202422385</v>
      </c>
      <c r="AN111" s="49">
        <v>1.6206439855149133</v>
      </c>
      <c r="AO111" s="49">
        <v>3.2747499268036329</v>
      </c>
      <c r="AP111" s="49">
        <v>225.48522858659095</v>
      </c>
      <c r="AQ111" s="49">
        <v>83</v>
      </c>
    </row>
    <row r="112" spans="1:43" ht="13.8" hidden="1">
      <c r="A112" s="2">
        <v>111</v>
      </c>
      <c r="B112" s="2" t="s">
        <v>310</v>
      </c>
      <c r="C112" s="2" t="s">
        <v>295</v>
      </c>
      <c r="D112" s="2" t="s">
        <v>311</v>
      </c>
      <c r="E112" s="2" t="s">
        <v>317</v>
      </c>
      <c r="F112" s="15">
        <v>38.863053999999998</v>
      </c>
      <c r="G112" s="15">
        <v>1.254712</v>
      </c>
      <c r="H112" s="23">
        <v>44835</v>
      </c>
      <c r="I112" s="2" t="s">
        <v>159</v>
      </c>
      <c r="J112" s="24" t="s">
        <v>28</v>
      </c>
      <c r="K112" s="25">
        <v>12.2</v>
      </c>
      <c r="L112" s="25" t="s">
        <v>1062</v>
      </c>
      <c r="M112" s="25" t="s">
        <v>31</v>
      </c>
      <c r="N112" s="25" t="s">
        <v>31</v>
      </c>
      <c r="O112" s="25" t="s">
        <v>31</v>
      </c>
      <c r="P112" s="26" t="s">
        <v>31</v>
      </c>
      <c r="Q112" s="27" t="s">
        <v>31</v>
      </c>
      <c r="R112" s="25" t="s">
        <v>31</v>
      </c>
      <c r="S112" s="25" t="s">
        <v>31</v>
      </c>
      <c r="T112" s="2" t="s">
        <v>57</v>
      </c>
      <c r="U112" s="2" t="s">
        <v>767</v>
      </c>
      <c r="V112" s="2">
        <v>1</v>
      </c>
      <c r="W112" s="2" t="s">
        <v>315</v>
      </c>
      <c r="X112" s="2" t="s">
        <v>34</v>
      </c>
      <c r="Y112" s="2" t="s">
        <v>35</v>
      </c>
      <c r="Z112" s="2" t="s">
        <v>28</v>
      </c>
      <c r="AA112" s="2" t="s">
        <v>29</v>
      </c>
      <c r="AB112" s="2" t="s">
        <v>31</v>
      </c>
      <c r="AC112" s="2" t="s">
        <v>31</v>
      </c>
      <c r="AD112" s="2" t="s">
        <v>31</v>
      </c>
      <c r="AE112" s="2" t="s">
        <v>31</v>
      </c>
      <c r="AF112" s="2" t="s">
        <v>300</v>
      </c>
      <c r="AH112" s="1">
        <f t="shared" si="3"/>
        <v>1</v>
      </c>
      <c r="AI112" s="1">
        <f t="shared" si="2"/>
        <v>4</v>
      </c>
      <c r="AJ112" s="49">
        <v>20.789089322222949</v>
      </c>
      <c r="AK112" s="49">
        <v>26.746188950834192</v>
      </c>
      <c r="AL112" s="49">
        <v>29.689993232861184</v>
      </c>
      <c r="AM112" s="49">
        <v>0.31679519839852743</v>
      </c>
      <c r="AN112" s="49">
        <v>1.6386983329374532</v>
      </c>
      <c r="AO112" s="49">
        <v>3.28149992665276</v>
      </c>
      <c r="AP112" s="49">
        <v>225.91835760916791</v>
      </c>
      <c r="AQ112" s="49">
        <v>83</v>
      </c>
    </row>
    <row r="113" spans="1:43" ht="13.8" hidden="1">
      <c r="A113" s="2">
        <v>112</v>
      </c>
      <c r="B113" s="2" t="s">
        <v>310</v>
      </c>
      <c r="C113" s="2" t="s">
        <v>295</v>
      </c>
      <c r="D113" s="2" t="s">
        <v>311</v>
      </c>
      <c r="E113" s="2" t="s">
        <v>318</v>
      </c>
      <c r="F113" s="15">
        <v>38.863066000000003</v>
      </c>
      <c r="G113" s="15">
        <v>1.2550760000000001</v>
      </c>
      <c r="H113" s="23">
        <v>44835</v>
      </c>
      <c r="I113" s="2" t="s">
        <v>159</v>
      </c>
      <c r="J113" s="24" t="s">
        <v>28</v>
      </c>
      <c r="K113" s="25">
        <v>5.9</v>
      </c>
      <c r="L113" s="25" t="s">
        <v>1059</v>
      </c>
      <c r="M113" s="25" t="s">
        <v>31</v>
      </c>
      <c r="N113" s="25" t="s">
        <v>31</v>
      </c>
      <c r="O113" s="25" t="s">
        <v>31</v>
      </c>
      <c r="P113" s="26" t="s">
        <v>31</v>
      </c>
      <c r="Q113" s="27" t="s">
        <v>31</v>
      </c>
      <c r="R113" s="25" t="s">
        <v>31</v>
      </c>
      <c r="S113" s="25" t="s">
        <v>31</v>
      </c>
      <c r="T113" s="2" t="s">
        <v>57</v>
      </c>
      <c r="U113" s="2" t="s">
        <v>767</v>
      </c>
      <c r="V113" s="2">
        <v>1</v>
      </c>
      <c r="W113" s="2" t="s">
        <v>315</v>
      </c>
      <c r="X113" s="2" t="s">
        <v>34</v>
      </c>
      <c r="Y113" s="2" t="s">
        <v>35</v>
      </c>
      <c r="Z113" s="2" t="s">
        <v>28</v>
      </c>
      <c r="AA113" s="2" t="s">
        <v>29</v>
      </c>
      <c r="AB113" s="2" t="s">
        <v>31</v>
      </c>
      <c r="AC113" s="2" t="s">
        <v>31</v>
      </c>
      <c r="AD113" s="2" t="s">
        <v>31</v>
      </c>
      <c r="AE113" s="2" t="s">
        <v>31</v>
      </c>
      <c r="AF113" s="2" t="s">
        <v>300</v>
      </c>
      <c r="AH113" s="1">
        <f t="shared" si="3"/>
        <v>1</v>
      </c>
      <c r="AI113" s="1">
        <f t="shared" si="2"/>
        <v>4</v>
      </c>
      <c r="AJ113" s="49">
        <v>20.789089322222949</v>
      </c>
      <c r="AK113" s="49">
        <v>26.746188950834192</v>
      </c>
      <c r="AL113" s="49">
        <v>29.689993232861184</v>
      </c>
      <c r="AM113" s="49">
        <v>0.31679519839852743</v>
      </c>
      <c r="AN113" s="49">
        <v>1.6386983329374532</v>
      </c>
      <c r="AO113" s="49">
        <v>3.28149992665276</v>
      </c>
      <c r="AP113" s="49">
        <v>225.91835760916791</v>
      </c>
      <c r="AQ113" s="49">
        <v>83</v>
      </c>
    </row>
    <row r="114" spans="1:43" ht="13.8" hidden="1">
      <c r="A114" s="2">
        <v>113</v>
      </c>
      <c r="B114" s="2" t="s">
        <v>310</v>
      </c>
      <c r="C114" s="2" t="s">
        <v>295</v>
      </c>
      <c r="D114" s="2" t="s">
        <v>311</v>
      </c>
      <c r="E114" s="2" t="s">
        <v>319</v>
      </c>
      <c r="F114" s="15">
        <v>38.984282999999998</v>
      </c>
      <c r="G114" s="15">
        <v>1.2115199999999999</v>
      </c>
      <c r="H114" s="23">
        <v>44835</v>
      </c>
      <c r="I114" s="2" t="s">
        <v>27</v>
      </c>
      <c r="J114" s="24" t="s">
        <v>28</v>
      </c>
      <c r="K114" s="25">
        <v>5.5</v>
      </c>
      <c r="L114" s="25" t="s">
        <v>1059</v>
      </c>
      <c r="M114" s="25" t="s">
        <v>31</v>
      </c>
      <c r="N114" s="25" t="s">
        <v>31</v>
      </c>
      <c r="O114" s="25" t="s">
        <v>31</v>
      </c>
      <c r="P114" s="26" t="s">
        <v>31</v>
      </c>
      <c r="Q114" s="27" t="s">
        <v>31</v>
      </c>
      <c r="R114" s="25" t="s">
        <v>31</v>
      </c>
      <c r="S114" s="25" t="s">
        <v>31</v>
      </c>
      <c r="T114" s="2" t="s">
        <v>57</v>
      </c>
      <c r="U114" s="2" t="s">
        <v>767</v>
      </c>
      <c r="V114" s="2">
        <v>1</v>
      </c>
      <c r="W114" s="2" t="s">
        <v>315</v>
      </c>
      <c r="X114" s="2" t="s">
        <v>74</v>
      </c>
      <c r="Y114" s="2" t="s">
        <v>320</v>
      </c>
      <c r="Z114" s="2" t="s">
        <v>28</v>
      </c>
      <c r="AA114" s="2" t="s">
        <v>29</v>
      </c>
      <c r="AB114" s="2" t="s">
        <v>31</v>
      </c>
      <c r="AC114" s="2" t="s">
        <v>31</v>
      </c>
      <c r="AD114" s="2" t="s">
        <v>31</v>
      </c>
      <c r="AE114" s="2" t="s">
        <v>31</v>
      </c>
      <c r="AF114" s="2" t="s">
        <v>321</v>
      </c>
      <c r="AH114" s="1">
        <f t="shared" si="3"/>
        <v>1</v>
      </c>
      <c r="AI114" s="1">
        <f t="shared" si="2"/>
        <v>4</v>
      </c>
      <c r="AJ114" s="49">
        <v>20.784240007262845</v>
      </c>
      <c r="AK114" s="49">
        <v>26.749449820326525</v>
      </c>
      <c r="AL114" s="49">
        <v>29.719993232190632</v>
      </c>
      <c r="AM114" s="49">
        <v>0.35247601951880736</v>
      </c>
      <c r="AN114" s="49">
        <v>1.6171956160267729</v>
      </c>
      <c r="AO114" s="49">
        <v>3.2904999264515951</v>
      </c>
      <c r="AP114" s="49">
        <v>219.28206156981784</v>
      </c>
      <c r="AQ114" s="49">
        <v>79</v>
      </c>
    </row>
    <row r="115" spans="1:43" ht="13.8" hidden="1">
      <c r="A115" s="2">
        <v>114</v>
      </c>
      <c r="B115" s="2" t="s">
        <v>310</v>
      </c>
      <c r="C115" s="2" t="s">
        <v>295</v>
      </c>
      <c r="D115" s="2" t="s">
        <v>311</v>
      </c>
      <c r="E115" s="2" t="s">
        <v>322</v>
      </c>
      <c r="F115" s="15">
        <v>38.984414000000001</v>
      </c>
      <c r="G115" s="15">
        <v>1.2127829999999999</v>
      </c>
      <c r="H115" s="23">
        <v>44835</v>
      </c>
      <c r="I115" s="2" t="s">
        <v>27</v>
      </c>
      <c r="J115" s="24" t="s">
        <v>28</v>
      </c>
      <c r="K115" s="25">
        <v>11.4</v>
      </c>
      <c r="L115" s="25" t="s">
        <v>1062</v>
      </c>
      <c r="M115" s="25" t="s">
        <v>31</v>
      </c>
      <c r="N115" s="25" t="s">
        <v>31</v>
      </c>
      <c r="O115" s="25" t="s">
        <v>31</v>
      </c>
      <c r="P115" s="26" t="s">
        <v>31</v>
      </c>
      <c r="Q115" s="27" t="s">
        <v>31</v>
      </c>
      <c r="R115" s="25" t="s">
        <v>31</v>
      </c>
      <c r="S115" s="25" t="s">
        <v>31</v>
      </c>
      <c r="T115" s="2" t="s">
        <v>57</v>
      </c>
      <c r="U115" s="2" t="s">
        <v>767</v>
      </c>
      <c r="V115" s="2">
        <v>1</v>
      </c>
      <c r="W115" s="2" t="s">
        <v>315</v>
      </c>
      <c r="X115" s="2" t="s">
        <v>74</v>
      </c>
      <c r="Y115" s="2" t="s">
        <v>320</v>
      </c>
      <c r="Z115" s="2" t="s">
        <v>28</v>
      </c>
      <c r="AA115" s="2" t="s">
        <v>29</v>
      </c>
      <c r="AB115" s="2" t="s">
        <v>31</v>
      </c>
      <c r="AC115" s="2" t="s">
        <v>31</v>
      </c>
      <c r="AD115" s="2" t="s">
        <v>31</v>
      </c>
      <c r="AE115" s="2" t="s">
        <v>31</v>
      </c>
      <c r="AF115" s="2" t="s">
        <v>321</v>
      </c>
      <c r="AH115" s="1">
        <f t="shared" si="3"/>
        <v>1</v>
      </c>
      <c r="AI115" s="1">
        <f t="shared" si="2"/>
        <v>4</v>
      </c>
      <c r="AJ115" s="49">
        <v>20.784240007262845</v>
      </c>
      <c r="AK115" s="49">
        <v>26.749449820326525</v>
      </c>
      <c r="AL115" s="49">
        <v>29.719993232190632</v>
      </c>
      <c r="AM115" s="49">
        <v>0.35247601951880736</v>
      </c>
      <c r="AN115" s="49">
        <v>1.6171956160267729</v>
      </c>
      <c r="AO115" s="49">
        <v>3.2904999264515951</v>
      </c>
      <c r="AP115" s="49">
        <v>219.28206156981784</v>
      </c>
      <c r="AQ115" s="49">
        <v>79</v>
      </c>
    </row>
    <row r="116" spans="1:43" ht="13.8" hidden="1">
      <c r="A116" s="2">
        <v>115</v>
      </c>
      <c r="B116" s="2" t="s">
        <v>310</v>
      </c>
      <c r="C116" s="2" t="s">
        <v>295</v>
      </c>
      <c r="D116" s="2" t="s">
        <v>311</v>
      </c>
      <c r="E116" s="2" t="s">
        <v>323</v>
      </c>
      <c r="F116" s="15">
        <v>38.870013</v>
      </c>
      <c r="G116" s="15">
        <v>1.4070590000000001</v>
      </c>
      <c r="H116" s="23">
        <v>44835</v>
      </c>
      <c r="I116" s="2" t="s">
        <v>27</v>
      </c>
      <c r="J116" s="24" t="s">
        <v>28</v>
      </c>
      <c r="K116" s="25">
        <v>5.8</v>
      </c>
      <c r="L116" s="25" t="s">
        <v>1059</v>
      </c>
      <c r="M116" s="25" t="s">
        <v>31</v>
      </c>
      <c r="N116" s="25" t="s">
        <v>31</v>
      </c>
      <c r="O116" s="25" t="s">
        <v>31</v>
      </c>
      <c r="P116" s="26" t="s">
        <v>31</v>
      </c>
      <c r="Q116" s="27" t="s">
        <v>31</v>
      </c>
      <c r="R116" s="25" t="s">
        <v>31</v>
      </c>
      <c r="S116" s="25" t="s">
        <v>31</v>
      </c>
      <c r="T116" s="2" t="s">
        <v>57</v>
      </c>
      <c r="U116" s="2" t="s">
        <v>767</v>
      </c>
      <c r="V116" s="2">
        <v>1</v>
      </c>
      <c r="W116" s="2" t="s">
        <v>315</v>
      </c>
      <c r="X116" s="2" t="s">
        <v>74</v>
      </c>
      <c r="Y116" s="2" t="s">
        <v>320</v>
      </c>
      <c r="Z116" s="2" t="s">
        <v>28</v>
      </c>
      <c r="AA116" s="2" t="s">
        <v>29</v>
      </c>
      <c r="AB116" s="2" t="s">
        <v>31</v>
      </c>
      <c r="AC116" s="2" t="s">
        <v>31</v>
      </c>
      <c r="AD116" s="2" t="s">
        <v>31</v>
      </c>
      <c r="AE116" s="2" t="s">
        <v>31</v>
      </c>
      <c r="AF116" s="2" t="s">
        <v>324</v>
      </c>
      <c r="AH116" s="1">
        <f t="shared" si="3"/>
        <v>1</v>
      </c>
      <c r="AI116" s="1">
        <f t="shared" si="2"/>
        <v>4</v>
      </c>
      <c r="AJ116" s="49">
        <v>20.819746855784274</v>
      </c>
      <c r="AK116" s="49">
        <v>26.801949819153059</v>
      </c>
      <c r="AL116" s="49">
        <v>29.769993231073045</v>
      </c>
      <c r="AM116" s="49">
        <v>0.30740615751249817</v>
      </c>
      <c r="AN116" s="49">
        <v>1.6031222467761206</v>
      </c>
      <c r="AO116" s="49">
        <v>3.2812499266583472</v>
      </c>
      <c r="AP116" s="49">
        <v>243.25788508083576</v>
      </c>
      <c r="AQ116" s="49">
        <v>92</v>
      </c>
    </row>
    <row r="117" spans="1:43" ht="13.8" hidden="1">
      <c r="A117" s="2">
        <v>116</v>
      </c>
      <c r="B117" s="2" t="s">
        <v>310</v>
      </c>
      <c r="C117" s="2" t="s">
        <v>295</v>
      </c>
      <c r="D117" s="2" t="s">
        <v>311</v>
      </c>
      <c r="E117" s="2" t="s">
        <v>325</v>
      </c>
      <c r="F117" s="15">
        <v>38.870072999999998</v>
      </c>
      <c r="G117" s="15">
        <v>1.4078900000000001</v>
      </c>
      <c r="H117" s="23">
        <v>44835</v>
      </c>
      <c r="I117" s="2" t="s">
        <v>27</v>
      </c>
      <c r="J117" s="24" t="s">
        <v>28</v>
      </c>
      <c r="K117" s="25">
        <v>9.4</v>
      </c>
      <c r="L117" s="25" t="s">
        <v>1062</v>
      </c>
      <c r="M117" s="25" t="s">
        <v>31</v>
      </c>
      <c r="N117" s="25" t="s">
        <v>31</v>
      </c>
      <c r="O117" s="25" t="s">
        <v>31</v>
      </c>
      <c r="P117" s="26" t="s">
        <v>31</v>
      </c>
      <c r="Q117" s="27" t="s">
        <v>31</v>
      </c>
      <c r="R117" s="25" t="s">
        <v>31</v>
      </c>
      <c r="S117" s="25" t="s">
        <v>31</v>
      </c>
      <c r="T117" s="2" t="s">
        <v>57</v>
      </c>
      <c r="U117" s="2" t="s">
        <v>767</v>
      </c>
      <c r="V117" s="2">
        <v>1</v>
      </c>
      <c r="W117" s="2" t="s">
        <v>315</v>
      </c>
      <c r="X117" s="2" t="s">
        <v>74</v>
      </c>
      <c r="Y117" s="2" t="s">
        <v>320</v>
      </c>
      <c r="Z117" s="2" t="s">
        <v>28</v>
      </c>
      <c r="AA117" s="2" t="s">
        <v>29</v>
      </c>
      <c r="AB117" s="2" t="s">
        <v>31</v>
      </c>
      <c r="AC117" s="2" t="s">
        <v>31</v>
      </c>
      <c r="AD117" s="2" t="s">
        <v>31</v>
      </c>
      <c r="AE117" s="2" t="s">
        <v>31</v>
      </c>
      <c r="AF117" s="2" t="s">
        <v>324</v>
      </c>
      <c r="AH117" s="1">
        <f t="shared" si="3"/>
        <v>1</v>
      </c>
      <c r="AI117" s="1">
        <f t="shared" si="2"/>
        <v>4</v>
      </c>
      <c r="AJ117" s="49">
        <v>20.819746855784274</v>
      </c>
      <c r="AK117" s="49">
        <v>26.801949819153059</v>
      </c>
      <c r="AL117" s="49">
        <v>29.769993231073045</v>
      </c>
      <c r="AM117" s="49">
        <v>0.30740615751249817</v>
      </c>
      <c r="AN117" s="49">
        <v>1.6031222467761206</v>
      </c>
      <c r="AO117" s="49">
        <v>3.2812499266583472</v>
      </c>
      <c r="AP117" s="49">
        <v>243.25788508083576</v>
      </c>
      <c r="AQ117" s="49">
        <v>92</v>
      </c>
    </row>
    <row r="118" spans="1:43" ht="13.8" hidden="1">
      <c r="A118" s="2">
        <v>117</v>
      </c>
      <c r="B118" s="2" t="s">
        <v>310</v>
      </c>
      <c r="C118" s="2" t="s">
        <v>295</v>
      </c>
      <c r="D118" s="2" t="s">
        <v>311</v>
      </c>
      <c r="E118" s="2" t="s">
        <v>326</v>
      </c>
      <c r="F118" s="15">
        <v>40.016021000000002</v>
      </c>
      <c r="G118" s="15">
        <v>4.2015029999999998</v>
      </c>
      <c r="H118" s="23">
        <v>44847</v>
      </c>
      <c r="I118" s="2" t="s">
        <v>27</v>
      </c>
      <c r="J118" s="24" t="s">
        <v>28</v>
      </c>
      <c r="K118" s="25" t="s">
        <v>43</v>
      </c>
      <c r="L118" s="25" t="s">
        <v>1059</v>
      </c>
      <c r="M118" s="25">
        <v>26</v>
      </c>
      <c r="N118" s="25" t="s">
        <v>327</v>
      </c>
      <c r="O118" s="25" t="s">
        <v>328</v>
      </c>
      <c r="P118" s="26">
        <v>0.23</v>
      </c>
      <c r="Q118" s="27" t="s">
        <v>50</v>
      </c>
      <c r="R118" s="25" t="s">
        <v>103</v>
      </c>
      <c r="S118" s="25">
        <v>4</v>
      </c>
      <c r="T118" s="2" t="s">
        <v>45</v>
      </c>
      <c r="U118" s="2" t="s">
        <v>1015</v>
      </c>
      <c r="V118" s="2">
        <v>1</v>
      </c>
      <c r="W118" s="2" t="s">
        <v>188</v>
      </c>
      <c r="X118" s="2" t="s">
        <v>34</v>
      </c>
      <c r="Y118" s="2" t="s">
        <v>35</v>
      </c>
      <c r="Z118" s="2" t="s">
        <v>132</v>
      </c>
      <c r="AA118" s="2" t="s">
        <v>132</v>
      </c>
      <c r="AB118" s="2" t="s">
        <v>31</v>
      </c>
      <c r="AC118" s="2" t="s">
        <v>132</v>
      </c>
      <c r="AD118" s="2" t="s">
        <v>132</v>
      </c>
      <c r="AE118" s="2" t="s">
        <v>132</v>
      </c>
      <c r="AF118" s="2" t="s">
        <v>31</v>
      </c>
      <c r="AH118" s="1">
        <f t="shared" si="3"/>
        <v>0</v>
      </c>
      <c r="AI118" s="1">
        <f t="shared" si="2"/>
        <v>1</v>
      </c>
      <c r="AJ118" s="49">
        <v>20.431829056235728</v>
      </c>
      <c r="AK118" s="49">
        <v>26.238036788279235</v>
      </c>
      <c r="AL118" s="49">
        <v>29.669993233308219</v>
      </c>
      <c r="AM118" s="49">
        <v>0.69749861454667661</v>
      </c>
      <c r="AN118" s="49">
        <v>2.0880325620244862</v>
      </c>
      <c r="AO118" s="49">
        <v>4.023749910062179</v>
      </c>
      <c r="AP118" s="49">
        <v>233.46200357936135</v>
      </c>
      <c r="AQ118" s="49">
        <v>88</v>
      </c>
    </row>
    <row r="119" spans="1:43" ht="13.8" hidden="1">
      <c r="A119" s="2">
        <v>118</v>
      </c>
      <c r="B119" s="2" t="s">
        <v>310</v>
      </c>
      <c r="C119" s="2" t="s">
        <v>295</v>
      </c>
      <c r="D119" s="2" t="s">
        <v>311</v>
      </c>
      <c r="E119" s="2" t="s">
        <v>326</v>
      </c>
      <c r="F119" s="15">
        <v>40.016021000000002</v>
      </c>
      <c r="G119" s="15">
        <v>4.2015029999999998</v>
      </c>
      <c r="H119" s="23">
        <v>44846</v>
      </c>
      <c r="I119" s="2" t="s">
        <v>27</v>
      </c>
      <c r="J119" s="24" t="s">
        <v>28</v>
      </c>
      <c r="K119" s="25" t="s">
        <v>277</v>
      </c>
      <c r="L119" s="25" t="s">
        <v>1062</v>
      </c>
      <c r="M119" s="25">
        <v>6</v>
      </c>
      <c r="N119" s="25" t="s">
        <v>70</v>
      </c>
      <c r="O119" s="25" t="s">
        <v>329</v>
      </c>
      <c r="P119" s="26">
        <v>0.09</v>
      </c>
      <c r="Q119" s="27" t="s">
        <v>43</v>
      </c>
      <c r="R119" s="25" t="s">
        <v>44</v>
      </c>
      <c r="S119" s="25">
        <v>2</v>
      </c>
      <c r="T119" s="2" t="s">
        <v>45</v>
      </c>
      <c r="U119" s="2" t="s">
        <v>1015</v>
      </c>
      <c r="V119" s="2">
        <v>1</v>
      </c>
      <c r="W119" s="2" t="s">
        <v>188</v>
      </c>
      <c r="X119" s="2" t="s">
        <v>34</v>
      </c>
      <c r="Y119" s="2" t="s">
        <v>35</v>
      </c>
      <c r="Z119" s="2" t="s">
        <v>132</v>
      </c>
      <c r="AA119" s="2" t="s">
        <v>132</v>
      </c>
      <c r="AB119" s="2" t="s">
        <v>31</v>
      </c>
      <c r="AC119" s="2" t="s">
        <v>132</v>
      </c>
      <c r="AD119" s="2" t="s">
        <v>132</v>
      </c>
      <c r="AE119" s="2" t="s">
        <v>132</v>
      </c>
      <c r="AF119" s="2" t="s">
        <v>31</v>
      </c>
      <c r="AH119" s="1">
        <f t="shared" si="3"/>
        <v>0</v>
      </c>
      <c r="AI119" s="1">
        <f t="shared" si="2"/>
        <v>1</v>
      </c>
      <c r="AJ119" s="49">
        <v>20.431829056235728</v>
      </c>
      <c r="AK119" s="49">
        <v>26.238036788279235</v>
      </c>
      <c r="AL119" s="49">
        <v>29.669993233308219</v>
      </c>
      <c r="AM119" s="49">
        <v>0.69749861454667661</v>
      </c>
      <c r="AN119" s="49">
        <v>2.0880325620244862</v>
      </c>
      <c r="AO119" s="49">
        <v>4.023749910062179</v>
      </c>
      <c r="AP119" s="49">
        <v>233.46200357936135</v>
      </c>
      <c r="AQ119" s="49">
        <v>88</v>
      </c>
    </row>
    <row r="120" spans="1:43" ht="13.8" hidden="1">
      <c r="A120" s="2">
        <v>119</v>
      </c>
      <c r="B120" s="2" t="s">
        <v>310</v>
      </c>
      <c r="C120" s="2" t="s">
        <v>295</v>
      </c>
      <c r="D120" s="2" t="s">
        <v>311</v>
      </c>
      <c r="E120" s="2" t="s">
        <v>330</v>
      </c>
      <c r="F120" s="15">
        <v>38.889159999999997</v>
      </c>
      <c r="G120" s="15">
        <v>1.439052</v>
      </c>
      <c r="H120" s="23">
        <v>44904</v>
      </c>
      <c r="I120" s="2" t="s">
        <v>27</v>
      </c>
      <c r="J120" s="24" t="s">
        <v>28</v>
      </c>
      <c r="K120" s="25" t="s">
        <v>82</v>
      </c>
      <c r="L120" s="25" t="s">
        <v>1061</v>
      </c>
      <c r="M120" s="25">
        <v>6</v>
      </c>
      <c r="N120" s="25">
        <v>149.333333333333</v>
      </c>
      <c r="O120" s="25">
        <v>394.66666666666703</v>
      </c>
      <c r="P120" s="26">
        <v>0.38</v>
      </c>
      <c r="Q120" s="27" t="s">
        <v>96</v>
      </c>
      <c r="R120" s="25" t="s">
        <v>97</v>
      </c>
      <c r="S120" s="25">
        <v>5</v>
      </c>
      <c r="T120" s="2" t="s">
        <v>45</v>
      </c>
      <c r="U120" s="2" t="s">
        <v>1016</v>
      </c>
      <c r="V120" s="2">
        <v>1</v>
      </c>
      <c r="W120" s="2" t="s">
        <v>315</v>
      </c>
      <c r="X120" s="2" t="s">
        <v>74</v>
      </c>
      <c r="Y120" s="2" t="s">
        <v>320</v>
      </c>
      <c r="Z120" s="2" t="s">
        <v>29</v>
      </c>
      <c r="AA120" s="2" t="s">
        <v>29</v>
      </c>
      <c r="AB120" s="2" t="s">
        <v>31</v>
      </c>
      <c r="AC120" s="2" t="s">
        <v>31</v>
      </c>
      <c r="AD120" s="2" t="s">
        <v>31</v>
      </c>
      <c r="AE120" s="2" t="s">
        <v>31</v>
      </c>
      <c r="AF120" s="2" t="s">
        <v>331</v>
      </c>
      <c r="AH120" s="1">
        <f t="shared" si="3"/>
        <v>0</v>
      </c>
      <c r="AI120" s="1">
        <f t="shared" si="2"/>
        <v>4</v>
      </c>
      <c r="AJ120" s="49">
        <v>20.861829046624486</v>
      </c>
      <c r="AK120" s="49">
        <v>26.8561889483755</v>
      </c>
      <c r="AL120" s="49">
        <v>29.769993231073045</v>
      </c>
      <c r="AM120" s="49">
        <v>0.27270958294556175</v>
      </c>
      <c r="AN120" s="49">
        <v>1.5509537696813069</v>
      </c>
      <c r="AO120" s="49">
        <v>3.2617499270942076</v>
      </c>
      <c r="AP120" s="49">
        <v>243.34141782579178</v>
      </c>
      <c r="AQ120" s="49">
        <v>92</v>
      </c>
    </row>
    <row r="121" spans="1:43" ht="13.8" hidden="1">
      <c r="A121" s="2">
        <v>120</v>
      </c>
      <c r="B121" s="2" t="s">
        <v>310</v>
      </c>
      <c r="C121" s="2" t="s">
        <v>295</v>
      </c>
      <c r="D121" s="2" t="s">
        <v>311</v>
      </c>
      <c r="E121" s="2" t="s">
        <v>330</v>
      </c>
      <c r="F121" s="15">
        <v>38.889159999999997</v>
      </c>
      <c r="G121" s="15">
        <v>1.439052</v>
      </c>
      <c r="H121" s="23">
        <v>44905</v>
      </c>
      <c r="I121" s="2" t="s">
        <v>27</v>
      </c>
      <c r="J121" s="24" t="s">
        <v>28</v>
      </c>
      <c r="K121" s="25" t="s">
        <v>332</v>
      </c>
      <c r="L121" s="25" t="s">
        <v>1061</v>
      </c>
      <c r="M121" s="25">
        <v>4</v>
      </c>
      <c r="N121" s="25" t="s">
        <v>308</v>
      </c>
      <c r="O121" s="25" t="s">
        <v>333</v>
      </c>
      <c r="P121" s="26">
        <v>0.28000000000000003</v>
      </c>
      <c r="Q121" s="27" t="s">
        <v>96</v>
      </c>
      <c r="R121" s="25" t="s">
        <v>97</v>
      </c>
      <c r="S121" s="25">
        <v>4</v>
      </c>
      <c r="T121" s="2" t="s">
        <v>45</v>
      </c>
      <c r="U121" s="2" t="s">
        <v>1016</v>
      </c>
      <c r="V121" s="2">
        <v>1</v>
      </c>
      <c r="W121" s="2" t="s">
        <v>315</v>
      </c>
      <c r="X121" s="2" t="s">
        <v>74</v>
      </c>
      <c r="Y121" s="2" t="s">
        <v>320</v>
      </c>
      <c r="Z121" s="2" t="s">
        <v>29</v>
      </c>
      <c r="AA121" s="2" t="s">
        <v>29</v>
      </c>
      <c r="AB121" s="2" t="s">
        <v>31</v>
      </c>
      <c r="AC121" s="2" t="s">
        <v>31</v>
      </c>
      <c r="AD121" s="2" t="s">
        <v>31</v>
      </c>
      <c r="AE121" s="2" t="s">
        <v>31</v>
      </c>
      <c r="AF121" s="2" t="s">
        <v>331</v>
      </c>
      <c r="AH121" s="1">
        <f t="shared" si="3"/>
        <v>0</v>
      </c>
      <c r="AI121" s="1">
        <f t="shared" si="2"/>
        <v>4</v>
      </c>
      <c r="AJ121" s="49">
        <v>20.861829046624486</v>
      </c>
      <c r="AK121" s="49">
        <v>26.8561889483755</v>
      </c>
      <c r="AL121" s="49">
        <v>29.769993231073045</v>
      </c>
      <c r="AM121" s="49">
        <v>0.27270958294556175</v>
      </c>
      <c r="AN121" s="49">
        <v>1.5509537696813069</v>
      </c>
      <c r="AO121" s="49">
        <v>3.2617499270942076</v>
      </c>
      <c r="AP121" s="49">
        <v>243.34141782579178</v>
      </c>
      <c r="AQ121" s="49">
        <v>92</v>
      </c>
    </row>
    <row r="122" spans="1:43" ht="13.8" hidden="1">
      <c r="A122" s="2">
        <v>121</v>
      </c>
      <c r="B122" s="2" t="s">
        <v>310</v>
      </c>
      <c r="C122" s="2" t="s">
        <v>295</v>
      </c>
      <c r="D122" s="2" t="s">
        <v>311</v>
      </c>
      <c r="E122" s="2" t="s">
        <v>334</v>
      </c>
      <c r="F122" s="15">
        <v>38.883811999999999</v>
      </c>
      <c r="G122" s="15">
        <v>1.4337439999999999</v>
      </c>
      <c r="H122" s="23">
        <v>44870</v>
      </c>
      <c r="I122" s="2" t="s">
        <v>27</v>
      </c>
      <c r="J122" s="24" t="s">
        <v>28</v>
      </c>
      <c r="K122" s="25" t="s">
        <v>43</v>
      </c>
      <c r="L122" s="25" t="s">
        <v>1059</v>
      </c>
      <c r="M122" s="25">
        <v>17</v>
      </c>
      <c r="N122" s="25">
        <v>219.555555555556</v>
      </c>
      <c r="O122" s="25">
        <v>852.444444444444</v>
      </c>
      <c r="P122" s="26">
        <v>0.26</v>
      </c>
      <c r="Q122" s="27" t="s">
        <v>50</v>
      </c>
      <c r="R122" s="25" t="s">
        <v>103</v>
      </c>
      <c r="S122" s="25">
        <v>4</v>
      </c>
      <c r="T122" s="2" t="s">
        <v>45</v>
      </c>
      <c r="U122" s="2" t="s">
        <v>1016</v>
      </c>
      <c r="V122" s="2">
        <v>1</v>
      </c>
      <c r="W122" s="2" t="s">
        <v>315</v>
      </c>
      <c r="X122" s="2" t="s">
        <v>74</v>
      </c>
      <c r="Y122" s="2" t="s">
        <v>320</v>
      </c>
      <c r="Z122" s="2" t="s">
        <v>29</v>
      </c>
      <c r="AA122" s="2" t="s">
        <v>29</v>
      </c>
      <c r="AB122" s="2" t="s">
        <v>31</v>
      </c>
      <c r="AC122" s="2" t="s">
        <v>31</v>
      </c>
      <c r="AD122" s="2" t="s">
        <v>31</v>
      </c>
      <c r="AE122" s="2" t="s">
        <v>31</v>
      </c>
      <c r="AF122" s="2" t="s">
        <v>331</v>
      </c>
      <c r="AH122" s="1">
        <f t="shared" si="3"/>
        <v>0</v>
      </c>
      <c r="AI122" s="1">
        <f t="shared" si="2"/>
        <v>4</v>
      </c>
      <c r="AJ122" s="49">
        <v>20.861829046624486</v>
      </c>
      <c r="AK122" s="49">
        <v>26.8561889483755</v>
      </c>
      <c r="AL122" s="49">
        <v>29.769993231073045</v>
      </c>
      <c r="AM122" s="49">
        <v>0.27270958294556175</v>
      </c>
      <c r="AN122" s="49">
        <v>1.5509537696813069</v>
      </c>
      <c r="AO122" s="49">
        <v>3.2617499270942076</v>
      </c>
      <c r="AP122" s="49">
        <v>243.34141782579178</v>
      </c>
      <c r="AQ122" s="49">
        <v>92</v>
      </c>
    </row>
    <row r="123" spans="1:43" ht="13.8" hidden="1">
      <c r="A123" s="2">
        <v>122</v>
      </c>
      <c r="B123" s="2" t="s">
        <v>310</v>
      </c>
      <c r="C123" s="2" t="s">
        <v>295</v>
      </c>
      <c r="D123" s="2" t="s">
        <v>311</v>
      </c>
      <c r="E123" s="2" t="s">
        <v>334</v>
      </c>
      <c r="F123" s="15">
        <v>38.883811999999999</v>
      </c>
      <c r="G123" s="15">
        <v>1.4337439999999999</v>
      </c>
      <c r="H123" s="23">
        <v>44871</v>
      </c>
      <c r="I123" s="2" t="s">
        <v>27</v>
      </c>
      <c r="J123" s="24" t="s">
        <v>28</v>
      </c>
      <c r="K123" s="25" t="s">
        <v>96</v>
      </c>
      <c r="L123" s="25" t="s">
        <v>1059</v>
      </c>
      <c r="M123" s="25">
        <v>17</v>
      </c>
      <c r="N123" s="25">
        <v>173.17647058823499</v>
      </c>
      <c r="O123" s="25">
        <v>754.82352941176498</v>
      </c>
      <c r="P123" s="26">
        <v>0.23</v>
      </c>
      <c r="Q123" s="27" t="s">
        <v>50</v>
      </c>
      <c r="R123" s="25" t="s">
        <v>103</v>
      </c>
      <c r="S123" s="25">
        <v>4</v>
      </c>
      <c r="T123" s="2" t="s">
        <v>45</v>
      </c>
      <c r="U123" s="2" t="s">
        <v>1016</v>
      </c>
      <c r="V123" s="2">
        <v>1</v>
      </c>
      <c r="W123" s="2" t="s">
        <v>315</v>
      </c>
      <c r="X123" s="2" t="s">
        <v>74</v>
      </c>
      <c r="Y123" s="2" t="s">
        <v>320</v>
      </c>
      <c r="Z123" s="2" t="s">
        <v>29</v>
      </c>
      <c r="AA123" s="2" t="s">
        <v>29</v>
      </c>
      <c r="AB123" s="2" t="s">
        <v>31</v>
      </c>
      <c r="AC123" s="2" t="s">
        <v>31</v>
      </c>
      <c r="AD123" s="2" t="s">
        <v>31</v>
      </c>
      <c r="AE123" s="2" t="s">
        <v>31</v>
      </c>
      <c r="AF123" s="2" t="s">
        <v>331</v>
      </c>
      <c r="AH123" s="1">
        <f t="shared" si="3"/>
        <v>0</v>
      </c>
      <c r="AI123" s="1">
        <f t="shared" si="2"/>
        <v>4</v>
      </c>
      <c r="AJ123" s="49">
        <v>20.861829046624486</v>
      </c>
      <c r="AK123" s="49">
        <v>26.8561889483755</v>
      </c>
      <c r="AL123" s="49">
        <v>29.769993231073045</v>
      </c>
      <c r="AM123" s="49">
        <v>0.27270958294556175</v>
      </c>
      <c r="AN123" s="49">
        <v>1.5509537696813069</v>
      </c>
      <c r="AO123" s="49">
        <v>3.2617499270942076</v>
      </c>
      <c r="AP123" s="49">
        <v>243.34141782579178</v>
      </c>
      <c r="AQ123" s="49">
        <v>92</v>
      </c>
    </row>
    <row r="124" spans="1:43" ht="13.8" hidden="1">
      <c r="A124" s="2">
        <v>123</v>
      </c>
      <c r="B124" s="2" t="s">
        <v>310</v>
      </c>
      <c r="C124" s="2" t="s">
        <v>295</v>
      </c>
      <c r="D124" s="2" t="s">
        <v>311</v>
      </c>
      <c r="E124" s="2" t="s">
        <v>334</v>
      </c>
      <c r="F124" s="15">
        <v>38.883811999999999</v>
      </c>
      <c r="G124" s="15">
        <v>1.4337439999999999</v>
      </c>
      <c r="H124" s="23">
        <v>44872</v>
      </c>
      <c r="I124" s="2" t="s">
        <v>27</v>
      </c>
      <c r="J124" s="24" t="s">
        <v>28</v>
      </c>
      <c r="K124" s="25" t="s">
        <v>50</v>
      </c>
      <c r="L124" s="25" t="s">
        <v>1059</v>
      </c>
      <c r="M124" s="25">
        <v>9</v>
      </c>
      <c r="N124" s="25">
        <v>83.5555555555556</v>
      </c>
      <c r="O124" s="25" t="s">
        <v>235</v>
      </c>
      <c r="P124" s="26">
        <v>0.17</v>
      </c>
      <c r="Q124" s="27" t="s">
        <v>43</v>
      </c>
      <c r="R124" s="25" t="s">
        <v>44</v>
      </c>
      <c r="S124" s="25">
        <v>3</v>
      </c>
      <c r="T124" s="2" t="s">
        <v>45</v>
      </c>
      <c r="U124" s="2" t="s">
        <v>1016</v>
      </c>
      <c r="V124" s="2">
        <v>1</v>
      </c>
      <c r="W124" s="2" t="s">
        <v>315</v>
      </c>
      <c r="X124" s="2" t="s">
        <v>74</v>
      </c>
      <c r="Y124" s="2" t="s">
        <v>320</v>
      </c>
      <c r="Z124" s="2" t="s">
        <v>29</v>
      </c>
      <c r="AA124" s="2" t="s">
        <v>29</v>
      </c>
      <c r="AB124" s="2" t="s">
        <v>31</v>
      </c>
      <c r="AC124" s="2" t="s">
        <v>31</v>
      </c>
      <c r="AD124" s="2" t="s">
        <v>31</v>
      </c>
      <c r="AE124" s="2" t="s">
        <v>31</v>
      </c>
      <c r="AF124" s="2" t="s">
        <v>331</v>
      </c>
      <c r="AH124" s="1">
        <f t="shared" si="3"/>
        <v>0</v>
      </c>
      <c r="AI124" s="1">
        <f t="shared" si="2"/>
        <v>4</v>
      </c>
      <c r="AJ124" s="49">
        <v>20.861829046624486</v>
      </c>
      <c r="AK124" s="49">
        <v>26.8561889483755</v>
      </c>
      <c r="AL124" s="49">
        <v>29.769993231073045</v>
      </c>
      <c r="AM124" s="49">
        <v>0.27270958294556175</v>
      </c>
      <c r="AN124" s="49">
        <v>1.5509537696813069</v>
      </c>
      <c r="AO124" s="49">
        <v>3.2617499270942076</v>
      </c>
      <c r="AP124" s="49">
        <v>243.34141782579178</v>
      </c>
      <c r="AQ124" s="49">
        <v>92</v>
      </c>
    </row>
    <row r="125" spans="1:43" ht="13.8" hidden="1">
      <c r="A125" s="2">
        <v>124</v>
      </c>
      <c r="B125" s="2" t="s">
        <v>310</v>
      </c>
      <c r="C125" s="2" t="s">
        <v>295</v>
      </c>
      <c r="D125" s="2" t="s">
        <v>311</v>
      </c>
      <c r="E125" s="2" t="s">
        <v>334</v>
      </c>
      <c r="F125" s="15">
        <v>38.883811999999999</v>
      </c>
      <c r="G125" s="15">
        <v>1.4337439999999999</v>
      </c>
      <c r="H125" s="23">
        <v>44873</v>
      </c>
      <c r="I125" s="2" t="s">
        <v>27</v>
      </c>
      <c r="J125" s="24" t="s">
        <v>28</v>
      </c>
      <c r="K125" s="25" t="s">
        <v>81</v>
      </c>
      <c r="L125" s="25" t="s">
        <v>1059</v>
      </c>
      <c r="M125" s="25">
        <v>6</v>
      </c>
      <c r="N125" s="25">
        <v>213.333333333333</v>
      </c>
      <c r="O125" s="25">
        <v>530.66666666666697</v>
      </c>
      <c r="P125" s="26">
        <v>0.4</v>
      </c>
      <c r="Q125" s="27" t="s">
        <v>50</v>
      </c>
      <c r="R125" s="25" t="s">
        <v>103</v>
      </c>
      <c r="S125" s="25">
        <v>5</v>
      </c>
      <c r="T125" s="2" t="s">
        <v>45</v>
      </c>
      <c r="U125" s="2" t="s">
        <v>1016</v>
      </c>
      <c r="V125" s="2">
        <v>1</v>
      </c>
      <c r="W125" s="2" t="s">
        <v>315</v>
      </c>
      <c r="X125" s="2" t="s">
        <v>74</v>
      </c>
      <c r="Y125" s="2" t="s">
        <v>320</v>
      </c>
      <c r="Z125" s="2" t="s">
        <v>29</v>
      </c>
      <c r="AA125" s="2" t="s">
        <v>29</v>
      </c>
      <c r="AB125" s="2" t="s">
        <v>31</v>
      </c>
      <c r="AC125" s="2" t="s">
        <v>31</v>
      </c>
      <c r="AD125" s="2" t="s">
        <v>31</v>
      </c>
      <c r="AE125" s="2" t="s">
        <v>31</v>
      </c>
      <c r="AF125" s="2" t="s">
        <v>331</v>
      </c>
      <c r="AH125" s="1">
        <f t="shared" si="3"/>
        <v>0</v>
      </c>
      <c r="AI125" s="1">
        <f t="shared" si="2"/>
        <v>4</v>
      </c>
      <c r="AJ125" s="49">
        <v>20.861829046624486</v>
      </c>
      <c r="AK125" s="49">
        <v>26.8561889483755</v>
      </c>
      <c r="AL125" s="49">
        <v>29.769993231073045</v>
      </c>
      <c r="AM125" s="49">
        <v>0.27270958294556175</v>
      </c>
      <c r="AN125" s="49">
        <v>1.5509537696813069</v>
      </c>
      <c r="AO125" s="49">
        <v>3.2617499270942076</v>
      </c>
      <c r="AP125" s="49">
        <v>243.34141782579178</v>
      </c>
      <c r="AQ125" s="49">
        <v>92</v>
      </c>
    </row>
    <row r="126" spans="1:43" ht="13.8" hidden="1">
      <c r="A126" s="2">
        <v>125</v>
      </c>
      <c r="B126" s="2" t="s">
        <v>310</v>
      </c>
      <c r="C126" s="2" t="s">
        <v>295</v>
      </c>
      <c r="D126" s="2" t="s">
        <v>311</v>
      </c>
      <c r="E126" s="2" t="s">
        <v>335</v>
      </c>
      <c r="F126" s="15">
        <v>38.884250000000002</v>
      </c>
      <c r="G126" s="15">
        <v>1.4351389999999999</v>
      </c>
      <c r="H126" s="23">
        <v>44900</v>
      </c>
      <c r="I126" s="2" t="s">
        <v>27</v>
      </c>
      <c r="J126" s="24" t="s">
        <v>28</v>
      </c>
      <c r="K126" s="25" t="s">
        <v>82</v>
      </c>
      <c r="L126" s="25" t="s">
        <v>1061</v>
      </c>
      <c r="M126" s="25">
        <v>1</v>
      </c>
      <c r="N126" s="25" t="s">
        <v>225</v>
      </c>
      <c r="O126" s="25" t="s">
        <v>336</v>
      </c>
      <c r="P126" s="26">
        <v>0.06</v>
      </c>
      <c r="Q126" s="27" t="s">
        <v>84</v>
      </c>
      <c r="R126" s="25" t="s">
        <v>85</v>
      </c>
      <c r="S126" s="25">
        <v>2</v>
      </c>
      <c r="T126" s="2" t="s">
        <v>1070</v>
      </c>
      <c r="U126" s="2" t="s">
        <v>1016</v>
      </c>
      <c r="V126" s="2">
        <v>1</v>
      </c>
      <c r="W126" s="2" t="s">
        <v>315</v>
      </c>
      <c r="X126" s="2" t="s">
        <v>74</v>
      </c>
      <c r="Y126" s="2" t="s">
        <v>320</v>
      </c>
      <c r="Z126" s="2" t="s">
        <v>29</v>
      </c>
      <c r="AA126" s="2" t="s">
        <v>29</v>
      </c>
      <c r="AB126" s="2" t="s">
        <v>31</v>
      </c>
      <c r="AC126" s="2" t="s">
        <v>31</v>
      </c>
      <c r="AD126" s="2" t="s">
        <v>31</v>
      </c>
      <c r="AE126" s="2" t="s">
        <v>31</v>
      </c>
      <c r="AF126" s="2" t="s">
        <v>331</v>
      </c>
      <c r="AH126" s="1">
        <f t="shared" si="3"/>
        <v>0</v>
      </c>
      <c r="AI126" s="1">
        <f t="shared" si="2"/>
        <v>4</v>
      </c>
      <c r="AJ126" s="49">
        <v>20.861829046624486</v>
      </c>
      <c r="AK126" s="49">
        <v>26.8561889483755</v>
      </c>
      <c r="AL126" s="49">
        <v>29.769993231073045</v>
      </c>
      <c r="AM126" s="49">
        <v>0.27270958294556175</v>
      </c>
      <c r="AN126" s="49">
        <v>1.5509537696813069</v>
      </c>
      <c r="AO126" s="49">
        <v>3.2617499270942076</v>
      </c>
      <c r="AP126" s="49">
        <v>243.34141782579178</v>
      </c>
      <c r="AQ126" s="49">
        <v>92</v>
      </c>
    </row>
    <row r="127" spans="1:43" ht="13.8" hidden="1">
      <c r="A127" s="2">
        <v>126</v>
      </c>
      <c r="B127" s="2" t="s">
        <v>310</v>
      </c>
      <c r="C127" s="2" t="s">
        <v>295</v>
      </c>
      <c r="D127" s="2" t="s">
        <v>311</v>
      </c>
      <c r="E127" s="2" t="s">
        <v>335</v>
      </c>
      <c r="F127" s="15">
        <v>38.884250000000002</v>
      </c>
      <c r="G127" s="15">
        <v>1.4351389999999999</v>
      </c>
      <c r="H127" s="23">
        <v>44901</v>
      </c>
      <c r="I127" s="2" t="s">
        <v>27</v>
      </c>
      <c r="J127" s="24" t="s">
        <v>28</v>
      </c>
      <c r="K127" s="25" t="s">
        <v>332</v>
      </c>
      <c r="L127" s="25" t="s">
        <v>1061</v>
      </c>
      <c r="M127" s="25">
        <v>1</v>
      </c>
      <c r="N127" s="25" t="s">
        <v>337</v>
      </c>
      <c r="O127" s="25" t="s">
        <v>338</v>
      </c>
      <c r="P127" s="26">
        <v>0.09</v>
      </c>
      <c r="Q127" s="27" t="s">
        <v>88</v>
      </c>
      <c r="R127" s="25" t="s">
        <v>89</v>
      </c>
      <c r="S127" s="25">
        <v>2</v>
      </c>
      <c r="T127" s="2" t="s">
        <v>1070</v>
      </c>
      <c r="U127" s="2" t="s">
        <v>1016</v>
      </c>
      <c r="V127" s="2">
        <v>1</v>
      </c>
      <c r="W127" s="2" t="s">
        <v>315</v>
      </c>
      <c r="X127" s="2" t="s">
        <v>74</v>
      </c>
      <c r="Y127" s="2" t="s">
        <v>320</v>
      </c>
      <c r="Z127" s="2" t="s">
        <v>29</v>
      </c>
      <c r="AA127" s="2" t="s">
        <v>29</v>
      </c>
      <c r="AB127" s="2" t="s">
        <v>31</v>
      </c>
      <c r="AC127" s="2" t="s">
        <v>31</v>
      </c>
      <c r="AD127" s="2" t="s">
        <v>31</v>
      </c>
      <c r="AE127" s="2" t="s">
        <v>31</v>
      </c>
      <c r="AF127" s="2" t="s">
        <v>331</v>
      </c>
      <c r="AH127" s="1">
        <f t="shared" si="3"/>
        <v>0</v>
      </c>
      <c r="AI127" s="1">
        <f t="shared" si="2"/>
        <v>4</v>
      </c>
      <c r="AJ127" s="49">
        <v>20.861829046624486</v>
      </c>
      <c r="AK127" s="49">
        <v>26.8561889483755</v>
      </c>
      <c r="AL127" s="49">
        <v>29.769993231073045</v>
      </c>
      <c r="AM127" s="49">
        <v>0.27270958294556175</v>
      </c>
      <c r="AN127" s="49">
        <v>1.5509537696813069</v>
      </c>
      <c r="AO127" s="49">
        <v>3.2617499270942076</v>
      </c>
      <c r="AP127" s="49">
        <v>243.34141782579178</v>
      </c>
      <c r="AQ127" s="49">
        <v>92</v>
      </c>
    </row>
    <row r="128" spans="1:43" ht="13.8" hidden="1">
      <c r="A128" s="2">
        <v>127</v>
      </c>
      <c r="B128" s="2" t="s">
        <v>310</v>
      </c>
      <c r="C128" s="2" t="s">
        <v>295</v>
      </c>
      <c r="D128" s="2" t="s">
        <v>311</v>
      </c>
      <c r="E128" s="2" t="s">
        <v>335</v>
      </c>
      <c r="F128" s="15">
        <v>38.884250000000002</v>
      </c>
      <c r="G128" s="15">
        <v>1.4351389999999999</v>
      </c>
      <c r="H128" s="23">
        <v>44902</v>
      </c>
      <c r="I128" s="2" t="s">
        <v>27</v>
      </c>
      <c r="J128" s="24" t="s">
        <v>28</v>
      </c>
      <c r="K128" s="25" t="s">
        <v>92</v>
      </c>
      <c r="L128" s="25" t="s">
        <v>1061</v>
      </c>
      <c r="M128" s="25">
        <v>6</v>
      </c>
      <c r="N128" s="25">
        <v>69.3333333333333</v>
      </c>
      <c r="O128" s="25" t="s">
        <v>339</v>
      </c>
      <c r="P128" s="26">
        <v>0.18</v>
      </c>
      <c r="Q128" s="27" t="s">
        <v>43</v>
      </c>
      <c r="R128" s="25" t="s">
        <v>44</v>
      </c>
      <c r="S128" s="25">
        <v>3</v>
      </c>
      <c r="T128" s="2" t="s">
        <v>45</v>
      </c>
      <c r="U128" s="2" t="s">
        <v>1016</v>
      </c>
      <c r="V128" s="2">
        <v>1</v>
      </c>
      <c r="W128" s="2" t="s">
        <v>315</v>
      </c>
      <c r="X128" s="2" t="s">
        <v>74</v>
      </c>
      <c r="Y128" s="2" t="s">
        <v>320</v>
      </c>
      <c r="Z128" s="2" t="s">
        <v>29</v>
      </c>
      <c r="AA128" s="2" t="s">
        <v>29</v>
      </c>
      <c r="AB128" s="2" t="s">
        <v>31</v>
      </c>
      <c r="AC128" s="2" t="s">
        <v>31</v>
      </c>
      <c r="AD128" s="2" t="s">
        <v>31</v>
      </c>
      <c r="AE128" s="2" t="s">
        <v>31</v>
      </c>
      <c r="AF128" s="2" t="s">
        <v>331</v>
      </c>
      <c r="AH128" s="1">
        <f t="shared" si="3"/>
        <v>0</v>
      </c>
      <c r="AI128" s="1">
        <f t="shared" si="2"/>
        <v>4</v>
      </c>
      <c r="AJ128" s="49">
        <v>20.861829046624486</v>
      </c>
      <c r="AK128" s="49">
        <v>26.8561889483755</v>
      </c>
      <c r="AL128" s="49">
        <v>29.769993231073045</v>
      </c>
      <c r="AM128" s="49">
        <v>0.27270958294556175</v>
      </c>
      <c r="AN128" s="49">
        <v>1.5509537696813069</v>
      </c>
      <c r="AO128" s="49">
        <v>3.2617499270942076</v>
      </c>
      <c r="AP128" s="49">
        <v>243.34141782579178</v>
      </c>
      <c r="AQ128" s="49">
        <v>92</v>
      </c>
    </row>
    <row r="129" spans="1:43" ht="13.8" hidden="1">
      <c r="A129" s="2">
        <v>128</v>
      </c>
      <c r="B129" s="2" t="s">
        <v>310</v>
      </c>
      <c r="C129" s="2" t="s">
        <v>295</v>
      </c>
      <c r="D129" s="2" t="s">
        <v>311</v>
      </c>
      <c r="E129" s="2" t="s">
        <v>335</v>
      </c>
      <c r="F129" s="15">
        <v>38.884250000000002</v>
      </c>
      <c r="G129" s="15">
        <v>1.4351389999999999</v>
      </c>
      <c r="H129" s="23">
        <v>44903</v>
      </c>
      <c r="I129" s="2" t="s">
        <v>27</v>
      </c>
      <c r="J129" s="24" t="s">
        <v>28</v>
      </c>
      <c r="K129" s="25" t="s">
        <v>340</v>
      </c>
      <c r="L129" s="25" t="s">
        <v>1061</v>
      </c>
      <c r="M129" s="25">
        <v>2</v>
      </c>
      <c r="N129" s="25" t="s">
        <v>341</v>
      </c>
      <c r="O129" s="25" t="s">
        <v>338</v>
      </c>
      <c r="P129" s="26">
        <v>0.23</v>
      </c>
      <c r="Q129" s="27" t="s">
        <v>43</v>
      </c>
      <c r="R129" s="25" t="s">
        <v>44</v>
      </c>
      <c r="S129" s="25">
        <v>4</v>
      </c>
      <c r="T129" s="2" t="s">
        <v>1070</v>
      </c>
      <c r="U129" s="2" t="s">
        <v>1016</v>
      </c>
      <c r="V129" s="2">
        <v>1</v>
      </c>
      <c r="W129" s="2" t="s">
        <v>315</v>
      </c>
      <c r="X129" s="2" t="s">
        <v>74</v>
      </c>
      <c r="Y129" s="2" t="s">
        <v>320</v>
      </c>
      <c r="Z129" s="2" t="s">
        <v>29</v>
      </c>
      <c r="AA129" s="2" t="s">
        <v>29</v>
      </c>
      <c r="AB129" s="2" t="s">
        <v>31</v>
      </c>
      <c r="AC129" s="2" t="s">
        <v>31</v>
      </c>
      <c r="AD129" s="2" t="s">
        <v>31</v>
      </c>
      <c r="AE129" s="2" t="s">
        <v>31</v>
      </c>
      <c r="AF129" s="2" t="s">
        <v>331</v>
      </c>
      <c r="AH129" s="1">
        <f t="shared" si="3"/>
        <v>0</v>
      </c>
      <c r="AI129" s="1">
        <f t="shared" si="2"/>
        <v>4</v>
      </c>
      <c r="AJ129" s="49">
        <v>20.861829046624486</v>
      </c>
      <c r="AK129" s="49">
        <v>26.8561889483755</v>
      </c>
      <c r="AL129" s="49">
        <v>29.769993231073045</v>
      </c>
      <c r="AM129" s="49">
        <v>0.27270958294556175</v>
      </c>
      <c r="AN129" s="49">
        <v>1.5509537696813069</v>
      </c>
      <c r="AO129" s="49">
        <v>3.2617499270942076</v>
      </c>
      <c r="AP129" s="49">
        <v>243.34141782579178</v>
      </c>
      <c r="AQ129" s="49">
        <v>92</v>
      </c>
    </row>
    <row r="130" spans="1:43" ht="13.8" hidden="1">
      <c r="A130" s="2">
        <v>129</v>
      </c>
      <c r="B130" s="2" t="s">
        <v>310</v>
      </c>
      <c r="C130" s="2" t="s">
        <v>295</v>
      </c>
      <c r="D130" s="2" t="s">
        <v>311</v>
      </c>
      <c r="E130" s="2" t="s">
        <v>342</v>
      </c>
      <c r="F130" s="15">
        <v>38.866751000000001</v>
      </c>
      <c r="G130" s="15">
        <v>1.3029500000000001</v>
      </c>
      <c r="H130" s="23">
        <v>44835</v>
      </c>
      <c r="I130" s="2" t="s">
        <v>159</v>
      </c>
      <c r="J130" s="24" t="s">
        <v>28</v>
      </c>
      <c r="K130" s="25">
        <v>5.4</v>
      </c>
      <c r="L130" s="25" t="s">
        <v>1059</v>
      </c>
      <c r="M130" s="25" t="s">
        <v>31</v>
      </c>
      <c r="N130" s="25" t="s">
        <v>31</v>
      </c>
      <c r="O130" s="25" t="s">
        <v>31</v>
      </c>
      <c r="P130" s="26" t="s">
        <v>31</v>
      </c>
      <c r="Q130" s="27" t="s">
        <v>31</v>
      </c>
      <c r="R130" s="25" t="s">
        <v>31</v>
      </c>
      <c r="S130" s="25" t="s">
        <v>31</v>
      </c>
      <c r="T130" s="2" t="s">
        <v>57</v>
      </c>
      <c r="U130" s="2" t="s">
        <v>767</v>
      </c>
      <c r="V130" s="2">
        <v>1</v>
      </c>
      <c r="W130" s="2" t="s">
        <v>315</v>
      </c>
      <c r="X130" s="2" t="s">
        <v>34</v>
      </c>
      <c r="Y130" s="2" t="s">
        <v>35</v>
      </c>
      <c r="Z130" s="2" t="s">
        <v>28</v>
      </c>
      <c r="AA130" s="2" t="s">
        <v>29</v>
      </c>
      <c r="AB130" s="2" t="s">
        <v>31</v>
      </c>
      <c r="AC130" s="2" t="s">
        <v>31</v>
      </c>
      <c r="AD130" s="2" t="s">
        <v>31</v>
      </c>
      <c r="AE130" s="2" t="s">
        <v>31</v>
      </c>
      <c r="AF130" s="2" t="s">
        <v>300</v>
      </c>
      <c r="AH130" s="1">
        <f t="shared" si="3"/>
        <v>1</v>
      </c>
      <c r="AI130" s="1">
        <f t="shared" si="2"/>
        <v>4</v>
      </c>
      <c r="AJ130" s="49">
        <v>20.79941808911537</v>
      </c>
      <c r="AK130" s="49">
        <v>26.768145472082555</v>
      </c>
      <c r="AL130" s="49">
        <v>29.749993231520079</v>
      </c>
      <c r="AM130" s="49">
        <v>0.31060273278351525</v>
      </c>
      <c r="AN130" s="49">
        <v>1.6224456159094265</v>
      </c>
      <c r="AO130" s="49">
        <v>3.2689999269321568</v>
      </c>
      <c r="AP130" s="49">
        <v>241.55880887247889</v>
      </c>
      <c r="AQ130" s="49">
        <v>92</v>
      </c>
    </row>
    <row r="131" spans="1:43" ht="13.8" hidden="1">
      <c r="A131" s="2">
        <v>130</v>
      </c>
      <c r="B131" s="2" t="s">
        <v>310</v>
      </c>
      <c r="C131" s="2" t="s">
        <v>295</v>
      </c>
      <c r="D131" s="2" t="s">
        <v>311</v>
      </c>
      <c r="E131" s="2" t="s">
        <v>343</v>
      </c>
      <c r="F131" s="15">
        <v>38.867953</v>
      </c>
      <c r="G131" s="15">
        <v>1.3022290000000001</v>
      </c>
      <c r="H131" s="23">
        <v>44835</v>
      </c>
      <c r="I131" s="2" t="s">
        <v>159</v>
      </c>
      <c r="J131" s="24" t="s">
        <v>28</v>
      </c>
      <c r="K131" s="25">
        <v>9.4</v>
      </c>
      <c r="L131" s="25" t="s">
        <v>1062</v>
      </c>
      <c r="M131" s="25" t="s">
        <v>31</v>
      </c>
      <c r="N131" s="25" t="s">
        <v>31</v>
      </c>
      <c r="O131" s="25" t="s">
        <v>31</v>
      </c>
      <c r="P131" s="26" t="s">
        <v>31</v>
      </c>
      <c r="Q131" s="27" t="s">
        <v>31</v>
      </c>
      <c r="R131" s="25" t="s">
        <v>31</v>
      </c>
      <c r="S131" s="25" t="s">
        <v>31</v>
      </c>
      <c r="T131" s="2" t="s">
        <v>57</v>
      </c>
      <c r="U131" s="2" t="s">
        <v>767</v>
      </c>
      <c r="V131" s="2">
        <v>1</v>
      </c>
      <c r="W131" s="2" t="s">
        <v>315</v>
      </c>
      <c r="X131" s="2" t="s">
        <v>34</v>
      </c>
      <c r="Y131" s="2" t="s">
        <v>35</v>
      </c>
      <c r="Z131" s="2" t="s">
        <v>28</v>
      </c>
      <c r="AA131" s="2" t="s">
        <v>29</v>
      </c>
      <c r="AB131" s="2" t="s">
        <v>31</v>
      </c>
      <c r="AC131" s="2" t="s">
        <v>31</v>
      </c>
      <c r="AD131" s="2" t="s">
        <v>31</v>
      </c>
      <c r="AE131" s="2" t="s">
        <v>31</v>
      </c>
      <c r="AF131" s="2" t="s">
        <v>300</v>
      </c>
      <c r="AH131" s="1">
        <f t="shared" si="3"/>
        <v>1</v>
      </c>
      <c r="AI131" s="1">
        <f t="shared" ref="AI131:AI194" si="4">COUNTIF(Z131:AE131,"NA")</f>
        <v>4</v>
      </c>
      <c r="AJ131" s="49">
        <v>20.79941808911537</v>
      </c>
      <c r="AK131" s="49">
        <v>26.768145472082555</v>
      </c>
      <c r="AL131" s="49">
        <v>29.749993231520079</v>
      </c>
      <c r="AM131" s="49">
        <v>0.31060273278351525</v>
      </c>
      <c r="AN131" s="49">
        <v>1.6224456159094265</v>
      </c>
      <c r="AO131" s="49">
        <v>3.2689999269321568</v>
      </c>
      <c r="AP131" s="49">
        <v>241.55880887247889</v>
      </c>
      <c r="AQ131" s="49">
        <v>92</v>
      </c>
    </row>
    <row r="132" spans="1:43" ht="13.8" hidden="1">
      <c r="A132" s="2">
        <v>131</v>
      </c>
      <c r="B132" s="2" t="s">
        <v>310</v>
      </c>
      <c r="C132" s="2" t="s">
        <v>295</v>
      </c>
      <c r="D132" s="2" t="s">
        <v>311</v>
      </c>
      <c r="E132" s="2" t="s">
        <v>344</v>
      </c>
      <c r="F132" s="15">
        <v>38.866897999999999</v>
      </c>
      <c r="G132" s="15">
        <v>1.302691</v>
      </c>
      <c r="H132" s="23">
        <v>44873</v>
      </c>
      <c r="I132" s="2" t="s">
        <v>159</v>
      </c>
      <c r="J132" s="24" t="s">
        <v>28</v>
      </c>
      <c r="K132" s="25" t="s">
        <v>96</v>
      </c>
      <c r="L132" s="25" t="s">
        <v>1059</v>
      </c>
      <c r="M132" s="25">
        <v>1</v>
      </c>
      <c r="N132" s="25" t="s">
        <v>31</v>
      </c>
      <c r="O132" s="25" t="s">
        <v>31</v>
      </c>
      <c r="P132" s="26" t="s">
        <v>31</v>
      </c>
      <c r="Q132" s="27" t="s">
        <v>50</v>
      </c>
      <c r="R132" s="25" t="s">
        <v>103</v>
      </c>
      <c r="S132" s="25">
        <v>5</v>
      </c>
      <c r="T132" s="2" t="s">
        <v>1070</v>
      </c>
      <c r="U132" s="2" t="s">
        <v>767</v>
      </c>
      <c r="V132" s="2">
        <v>1</v>
      </c>
      <c r="W132" s="2" t="s">
        <v>313</v>
      </c>
      <c r="X132" s="2" t="s">
        <v>34</v>
      </c>
      <c r="Y132" s="2" t="s">
        <v>35</v>
      </c>
      <c r="Z132" s="2" t="s">
        <v>28</v>
      </c>
      <c r="AA132" s="2" t="s">
        <v>29</v>
      </c>
      <c r="AB132" s="2" t="s">
        <v>29</v>
      </c>
      <c r="AC132" s="2" t="s">
        <v>29</v>
      </c>
      <c r="AD132" s="2" t="s">
        <v>29</v>
      </c>
      <c r="AE132" s="2" t="s">
        <v>29</v>
      </c>
      <c r="AF132" s="2" t="s">
        <v>138</v>
      </c>
      <c r="AH132" s="1">
        <f t="shared" ref="AH132:AH195" si="5">COUNTIF(Z132:AE132, "yes")</f>
        <v>1</v>
      </c>
      <c r="AI132" s="1">
        <f t="shared" si="4"/>
        <v>0</v>
      </c>
      <c r="AJ132" s="49">
        <v>20.79941808911537</v>
      </c>
      <c r="AK132" s="49">
        <v>26.768145472082555</v>
      </c>
      <c r="AL132" s="49">
        <v>29.749993231520079</v>
      </c>
      <c r="AM132" s="49">
        <v>0.31060273278351525</v>
      </c>
      <c r="AN132" s="49">
        <v>1.6224456159094265</v>
      </c>
      <c r="AO132" s="49">
        <v>3.2689999269321568</v>
      </c>
      <c r="AP132" s="49">
        <v>241.55880887247889</v>
      </c>
      <c r="AQ132" s="49">
        <v>92</v>
      </c>
    </row>
    <row r="133" spans="1:43" ht="13.8">
      <c r="A133" s="2">
        <v>132</v>
      </c>
      <c r="B133" s="2" t="s">
        <v>310</v>
      </c>
      <c r="C133" s="2" t="s">
        <v>295</v>
      </c>
      <c r="D133" s="2" t="s">
        <v>311</v>
      </c>
      <c r="E133" s="2" t="s">
        <v>345</v>
      </c>
      <c r="F133" s="15">
        <v>40.055592429999997</v>
      </c>
      <c r="G133" s="15">
        <v>4.1327160599999999</v>
      </c>
      <c r="H133" s="23">
        <v>44895</v>
      </c>
      <c r="I133" s="2" t="s">
        <v>159</v>
      </c>
      <c r="J133" s="24" t="s">
        <v>29</v>
      </c>
      <c r="K133" s="25" t="s">
        <v>96</v>
      </c>
      <c r="L133" s="25" t="s">
        <v>1059</v>
      </c>
      <c r="M133" s="25">
        <v>1</v>
      </c>
      <c r="N133" s="25" t="s">
        <v>31</v>
      </c>
      <c r="O133" s="25" t="s">
        <v>31</v>
      </c>
      <c r="P133" s="26" t="s">
        <v>301</v>
      </c>
      <c r="Q133" s="25" t="s">
        <v>301</v>
      </c>
      <c r="R133" s="25" t="s">
        <v>303</v>
      </c>
      <c r="S133" s="25">
        <v>0</v>
      </c>
      <c r="T133" s="2" t="s">
        <v>1070</v>
      </c>
      <c r="U133" s="2" t="s">
        <v>767</v>
      </c>
      <c r="V133" s="2">
        <v>1</v>
      </c>
      <c r="W133" s="2" t="s">
        <v>313</v>
      </c>
      <c r="X133" s="2" t="s">
        <v>34</v>
      </c>
      <c r="Y133" s="2" t="s">
        <v>346</v>
      </c>
      <c r="Z133" s="2" t="s">
        <v>28</v>
      </c>
      <c r="AA133" s="2" t="s">
        <v>28</v>
      </c>
      <c r="AB133" s="2" t="s">
        <v>29</v>
      </c>
      <c r="AC133" s="2" t="s">
        <v>28</v>
      </c>
      <c r="AD133" s="2" t="s">
        <v>29</v>
      </c>
      <c r="AE133" s="2" t="s">
        <v>29</v>
      </c>
      <c r="AF133" s="2" t="s">
        <v>138</v>
      </c>
      <c r="AH133" s="1">
        <f t="shared" si="5"/>
        <v>3</v>
      </c>
      <c r="AI133" s="1">
        <f t="shared" si="4"/>
        <v>0</v>
      </c>
      <c r="AJ133" s="49">
        <v>20.480650972952695</v>
      </c>
      <c r="AK133" s="49">
        <v>26.315862873496208</v>
      </c>
      <c r="AL133" s="49">
        <v>29.679993233084701</v>
      </c>
      <c r="AM133" s="49">
        <v>0.64584793076965252</v>
      </c>
      <c r="AN133" s="49">
        <v>2.0301657154918233</v>
      </c>
      <c r="AO133" s="49">
        <v>3.9454999118112042</v>
      </c>
      <c r="AP133" s="49">
        <v>222.73544272430019</v>
      </c>
      <c r="AQ133" s="49">
        <v>82</v>
      </c>
    </row>
    <row r="134" spans="1:43" ht="13.8">
      <c r="A134" s="2">
        <v>133</v>
      </c>
      <c r="B134" s="2" t="s">
        <v>310</v>
      </c>
      <c r="C134" s="2" t="s">
        <v>295</v>
      </c>
      <c r="D134" s="2" t="s">
        <v>311</v>
      </c>
      <c r="E134" s="2" t="s">
        <v>347</v>
      </c>
      <c r="F134" s="15">
        <v>38.676475000000003</v>
      </c>
      <c r="G134" s="15">
        <v>1.4383969999999999</v>
      </c>
      <c r="H134" s="23">
        <v>44872</v>
      </c>
      <c r="I134" s="2" t="s">
        <v>77</v>
      </c>
      <c r="J134" s="24" t="s">
        <v>29</v>
      </c>
      <c r="K134" s="25" t="s">
        <v>43</v>
      </c>
      <c r="L134" s="25" t="s">
        <v>1059</v>
      </c>
      <c r="M134" s="25">
        <v>1</v>
      </c>
      <c r="N134" s="25" t="s">
        <v>31</v>
      </c>
      <c r="O134" s="25" t="s">
        <v>31</v>
      </c>
      <c r="P134" s="26" t="s">
        <v>301</v>
      </c>
      <c r="Q134" s="25" t="s">
        <v>301</v>
      </c>
      <c r="R134" s="25" t="s">
        <v>303</v>
      </c>
      <c r="S134" s="25">
        <v>0</v>
      </c>
      <c r="T134" s="2" t="s">
        <v>1070</v>
      </c>
      <c r="U134" s="2" t="s">
        <v>767</v>
      </c>
      <c r="V134" s="2">
        <v>1</v>
      </c>
      <c r="W134" s="2" t="s">
        <v>313</v>
      </c>
      <c r="X134" s="2" t="s">
        <v>34</v>
      </c>
      <c r="Y134" s="2" t="s">
        <v>35</v>
      </c>
      <c r="Z134" s="2" t="s">
        <v>29</v>
      </c>
      <c r="AA134" s="2" t="s">
        <v>29</v>
      </c>
      <c r="AB134" s="2" t="s">
        <v>29</v>
      </c>
      <c r="AC134" s="2" t="s">
        <v>29</v>
      </c>
      <c r="AD134" s="2" t="s">
        <v>29</v>
      </c>
      <c r="AE134" s="2" t="s">
        <v>29</v>
      </c>
      <c r="AF134" s="2" t="s">
        <v>307</v>
      </c>
      <c r="AH134" s="1">
        <f t="shared" si="5"/>
        <v>0</v>
      </c>
      <c r="AI134" s="1">
        <f t="shared" si="4"/>
        <v>0</v>
      </c>
      <c r="AJ134" s="49">
        <v>20.817719458569314</v>
      </c>
      <c r="AK134" s="49">
        <v>26.719993299245797</v>
      </c>
      <c r="AL134" s="49">
        <v>29.599993234872841</v>
      </c>
      <c r="AM134" s="49">
        <v>0.31104451359555846</v>
      </c>
      <c r="AN134" s="49">
        <v>1.7261195266356137</v>
      </c>
      <c r="AO134" s="49">
        <v>3.3447499252390109</v>
      </c>
      <c r="AP134" s="49">
        <v>241.94952929385337</v>
      </c>
      <c r="AQ134" s="49">
        <v>89</v>
      </c>
    </row>
    <row r="135" spans="1:43" ht="13.8">
      <c r="A135" s="2">
        <v>134</v>
      </c>
      <c r="B135" s="2" t="s">
        <v>310</v>
      </c>
      <c r="C135" s="2" t="s">
        <v>295</v>
      </c>
      <c r="D135" s="2" t="s">
        <v>349</v>
      </c>
      <c r="E135" s="2" t="s">
        <v>350</v>
      </c>
      <c r="F135" s="15">
        <v>38.289906999999999</v>
      </c>
      <c r="G135" s="15">
        <v>-0.47830899999999998</v>
      </c>
      <c r="H135" s="23">
        <v>44837</v>
      </c>
      <c r="I135" s="2" t="s">
        <v>159</v>
      </c>
      <c r="J135" s="24" t="s">
        <v>29</v>
      </c>
      <c r="K135" s="25" t="s">
        <v>92</v>
      </c>
      <c r="L135" s="25" t="s">
        <v>1061</v>
      </c>
      <c r="M135" s="25">
        <v>18</v>
      </c>
      <c r="N135" s="25" t="s">
        <v>301</v>
      </c>
      <c r="O135" s="25" t="s">
        <v>31</v>
      </c>
      <c r="P135" s="26" t="s">
        <v>301</v>
      </c>
      <c r="Q135" s="25" t="s">
        <v>301</v>
      </c>
      <c r="R135" s="25" t="s">
        <v>303</v>
      </c>
      <c r="S135" s="25">
        <v>0</v>
      </c>
      <c r="T135" s="2" t="s">
        <v>45</v>
      </c>
      <c r="U135" s="2" t="s">
        <v>1019</v>
      </c>
      <c r="V135" s="2">
        <v>1</v>
      </c>
      <c r="W135" s="2" t="s">
        <v>351</v>
      </c>
      <c r="X135" s="2" t="s">
        <v>34</v>
      </c>
      <c r="Y135" s="2" t="s">
        <v>35</v>
      </c>
      <c r="Z135" s="2" t="s">
        <v>28</v>
      </c>
      <c r="AA135" s="2" t="s">
        <v>28</v>
      </c>
      <c r="AB135" s="2" t="s">
        <v>28</v>
      </c>
      <c r="AC135" s="2" t="s">
        <v>28</v>
      </c>
      <c r="AD135" s="2" t="s">
        <v>28</v>
      </c>
      <c r="AE135" s="2" t="s">
        <v>29</v>
      </c>
      <c r="AF135" s="2" t="s">
        <v>352</v>
      </c>
      <c r="AH135" s="1">
        <f t="shared" si="5"/>
        <v>5</v>
      </c>
      <c r="AI135" s="1">
        <f t="shared" si="4"/>
        <v>0</v>
      </c>
      <c r="AJ135" s="49">
        <v>20.547993437200901</v>
      </c>
      <c r="AK135" s="49">
        <v>26.533471564284447</v>
      </c>
      <c r="AL135" s="49">
        <v>29.569993235543393</v>
      </c>
      <c r="AM135" s="49">
        <v>0.42737464798167862</v>
      </c>
      <c r="AN135" s="49">
        <v>1.4957771404798184</v>
      </c>
      <c r="AO135" s="49">
        <v>3.2049999283626676</v>
      </c>
      <c r="AP135" s="49">
        <v>200.40043638090734</v>
      </c>
      <c r="AQ135" s="49">
        <v>76</v>
      </c>
    </row>
    <row r="136" spans="1:43" ht="13.8" hidden="1">
      <c r="A136" s="2">
        <v>135</v>
      </c>
      <c r="B136" s="2" t="s">
        <v>310</v>
      </c>
      <c r="C136" s="2" t="s">
        <v>295</v>
      </c>
      <c r="D136" s="2" t="s">
        <v>349</v>
      </c>
      <c r="E136" s="2" t="s">
        <v>353</v>
      </c>
      <c r="F136" s="15">
        <v>38.208342000000002</v>
      </c>
      <c r="G136" s="15">
        <v>-0.50533099999999997</v>
      </c>
      <c r="H136" s="23">
        <v>44855</v>
      </c>
      <c r="I136" s="2" t="s">
        <v>77</v>
      </c>
      <c r="J136" s="24" t="s">
        <v>28</v>
      </c>
      <c r="K136" s="25" t="s">
        <v>88</v>
      </c>
      <c r="L136" s="25" t="s">
        <v>1059</v>
      </c>
      <c r="M136" s="25">
        <v>1</v>
      </c>
      <c r="N136" s="25" t="s">
        <v>86</v>
      </c>
      <c r="O136" s="25" t="s">
        <v>354</v>
      </c>
      <c r="P136" s="26">
        <v>0.03</v>
      </c>
      <c r="Q136" s="27" t="s">
        <v>84</v>
      </c>
      <c r="R136" s="25" t="s">
        <v>85</v>
      </c>
      <c r="S136" s="25">
        <v>1</v>
      </c>
      <c r="T136" s="2" t="s">
        <v>1070</v>
      </c>
      <c r="U136" s="2" t="s">
        <v>767</v>
      </c>
      <c r="V136" s="2">
        <v>1</v>
      </c>
      <c r="W136" s="2" t="s">
        <v>362</v>
      </c>
      <c r="X136" s="2" t="s">
        <v>34</v>
      </c>
      <c r="Y136" s="2" t="s">
        <v>35</v>
      </c>
      <c r="Z136" s="2" t="s">
        <v>29</v>
      </c>
      <c r="AA136" s="2" t="s">
        <v>29</v>
      </c>
      <c r="AB136" s="2" t="s">
        <v>28</v>
      </c>
      <c r="AC136" s="2" t="s">
        <v>28</v>
      </c>
      <c r="AD136" s="2" t="s">
        <v>29</v>
      </c>
      <c r="AE136" s="2" t="s">
        <v>29</v>
      </c>
      <c r="AF136" s="2" t="s">
        <v>355</v>
      </c>
      <c r="AH136" s="1">
        <f t="shared" si="5"/>
        <v>2</v>
      </c>
      <c r="AI136" s="1">
        <f t="shared" si="4"/>
        <v>0</v>
      </c>
      <c r="AJ136" s="49">
        <v>20.490952342585455</v>
      </c>
      <c r="AK136" s="49">
        <v>26.376623741703316</v>
      </c>
      <c r="AL136" s="49">
        <v>29.609993234649323</v>
      </c>
      <c r="AM136" s="49">
        <v>0.47241094834490188</v>
      </c>
      <c r="AN136" s="49">
        <v>1.6359537677814091</v>
      </c>
      <c r="AO136" s="49">
        <v>3.3914999241940684</v>
      </c>
      <c r="AP136" s="49">
        <v>199.31443249511301</v>
      </c>
      <c r="AQ136" s="49">
        <v>76</v>
      </c>
    </row>
    <row r="137" spans="1:43" ht="13.8">
      <c r="A137" s="2">
        <v>136</v>
      </c>
      <c r="B137" s="2" t="s">
        <v>310</v>
      </c>
      <c r="C137" s="2" t="s">
        <v>295</v>
      </c>
      <c r="D137" s="2" t="s">
        <v>349</v>
      </c>
      <c r="E137" s="2" t="s">
        <v>353</v>
      </c>
      <c r="F137" s="15">
        <v>38.212077999999998</v>
      </c>
      <c r="G137" s="15">
        <v>-0.50730600000000003</v>
      </c>
      <c r="H137" s="23">
        <v>44886</v>
      </c>
      <c r="I137" s="2" t="s">
        <v>77</v>
      </c>
      <c r="J137" s="24" t="s">
        <v>29</v>
      </c>
      <c r="K137" s="25">
        <v>0.5</v>
      </c>
      <c r="L137" s="25" t="s">
        <v>1059</v>
      </c>
      <c r="M137" s="25">
        <v>10</v>
      </c>
      <c r="N137" s="25" t="s">
        <v>301</v>
      </c>
      <c r="O137" s="25" t="s">
        <v>356</v>
      </c>
      <c r="P137" s="26" t="s">
        <v>301</v>
      </c>
      <c r="Q137" s="25" t="s">
        <v>301</v>
      </c>
      <c r="R137" s="25" t="s">
        <v>303</v>
      </c>
      <c r="S137" s="25">
        <v>0</v>
      </c>
      <c r="T137" s="2" t="s">
        <v>45</v>
      </c>
      <c r="U137" s="2" t="s">
        <v>1015</v>
      </c>
      <c r="V137" s="2">
        <v>1</v>
      </c>
      <c r="W137" s="2" t="s">
        <v>351</v>
      </c>
      <c r="X137" s="2" t="s">
        <v>34</v>
      </c>
      <c r="Y137" s="2" t="s">
        <v>35</v>
      </c>
      <c r="Z137" s="2" t="s">
        <v>28</v>
      </c>
      <c r="AA137" s="2" t="s">
        <v>29</v>
      </c>
      <c r="AB137" s="2" t="s">
        <v>29</v>
      </c>
      <c r="AC137" s="2" t="s">
        <v>28</v>
      </c>
      <c r="AD137" s="2" t="s">
        <v>29</v>
      </c>
      <c r="AE137" s="2" t="s">
        <v>29</v>
      </c>
      <c r="AF137" s="2" t="s">
        <v>357</v>
      </c>
      <c r="AH137" s="1">
        <f t="shared" si="5"/>
        <v>2</v>
      </c>
      <c r="AI137" s="1">
        <f t="shared" si="4"/>
        <v>0</v>
      </c>
      <c r="AJ137" s="49">
        <v>20.490952342585455</v>
      </c>
      <c r="AK137" s="49">
        <v>26.376623741703316</v>
      </c>
      <c r="AL137" s="49">
        <v>29.609993234649323</v>
      </c>
      <c r="AM137" s="49">
        <v>0.47241094834490188</v>
      </c>
      <c r="AN137" s="49">
        <v>1.6359537677814091</v>
      </c>
      <c r="AO137" s="49">
        <v>3.3914999241940684</v>
      </c>
      <c r="AP137" s="49">
        <v>199.31443249511301</v>
      </c>
      <c r="AQ137" s="49">
        <v>76</v>
      </c>
    </row>
    <row r="138" spans="1:43" ht="13.8" hidden="1">
      <c r="A138" s="2">
        <v>137</v>
      </c>
      <c r="B138" s="2" t="s">
        <v>310</v>
      </c>
      <c r="C138" s="2" t="s">
        <v>295</v>
      </c>
      <c r="D138" s="2" t="s">
        <v>349</v>
      </c>
      <c r="E138" s="2" t="s">
        <v>358</v>
      </c>
      <c r="F138" s="15">
        <v>38.354331000000002</v>
      </c>
      <c r="G138" s="15">
        <v>-0.42685600000000001</v>
      </c>
      <c r="H138" s="23">
        <v>44866</v>
      </c>
      <c r="I138" s="2" t="s">
        <v>77</v>
      </c>
      <c r="J138" s="24" t="s">
        <v>28</v>
      </c>
      <c r="K138" s="25" t="s">
        <v>88</v>
      </c>
      <c r="L138" s="25" t="s">
        <v>1059</v>
      </c>
      <c r="M138" s="25">
        <v>6</v>
      </c>
      <c r="N138" s="25" t="s">
        <v>308</v>
      </c>
      <c r="O138" s="25" t="s">
        <v>31</v>
      </c>
      <c r="P138" s="26">
        <v>0.16</v>
      </c>
      <c r="Q138" s="27" t="s">
        <v>96</v>
      </c>
      <c r="R138" s="25" t="s">
        <v>97</v>
      </c>
      <c r="S138" s="25">
        <v>3</v>
      </c>
      <c r="T138" s="2" t="s">
        <v>45</v>
      </c>
      <c r="U138" s="2" t="s">
        <v>767</v>
      </c>
      <c r="V138" s="2">
        <v>1</v>
      </c>
      <c r="W138" s="2" t="s">
        <v>351</v>
      </c>
      <c r="X138" s="2" t="s">
        <v>34</v>
      </c>
      <c r="Y138" s="2" t="s">
        <v>35</v>
      </c>
      <c r="Z138" s="2" t="s">
        <v>29</v>
      </c>
      <c r="AA138" s="2" t="s">
        <v>29</v>
      </c>
      <c r="AB138" s="2" t="s">
        <v>28</v>
      </c>
      <c r="AC138" s="2" t="s">
        <v>29</v>
      </c>
      <c r="AD138" s="2" t="s">
        <v>29</v>
      </c>
      <c r="AE138" s="2" t="s">
        <v>29</v>
      </c>
      <c r="AF138" s="2" t="s">
        <v>359</v>
      </c>
      <c r="AH138" s="1">
        <f t="shared" si="5"/>
        <v>1</v>
      </c>
      <c r="AI138" s="1">
        <f t="shared" si="4"/>
        <v>0</v>
      </c>
      <c r="AJ138" s="49">
        <v>20.573089327050923</v>
      </c>
      <c r="AK138" s="49">
        <v>26.569232433050349</v>
      </c>
      <c r="AL138" s="49">
        <v>29.599993234872841</v>
      </c>
      <c r="AM138" s="49">
        <v>0.41337190856863715</v>
      </c>
      <c r="AN138" s="49">
        <v>1.4774320321942118</v>
      </c>
      <c r="AO138" s="49">
        <v>3.1682499291840927</v>
      </c>
      <c r="AP138" s="49">
        <v>200.96706002415593</v>
      </c>
      <c r="AQ138" s="49">
        <v>76</v>
      </c>
    </row>
    <row r="139" spans="1:43" ht="13.8" hidden="1">
      <c r="A139" s="2">
        <v>138</v>
      </c>
      <c r="B139" s="2" t="s">
        <v>310</v>
      </c>
      <c r="C139" s="2" t="s">
        <v>295</v>
      </c>
      <c r="D139" s="2" t="s">
        <v>349</v>
      </c>
      <c r="E139" s="2" t="s">
        <v>360</v>
      </c>
      <c r="F139" s="15">
        <v>38.166128999999998</v>
      </c>
      <c r="G139" s="15">
        <v>-0.48696200000000001</v>
      </c>
      <c r="H139" s="23">
        <v>44861</v>
      </c>
      <c r="I139" s="2" t="s">
        <v>77</v>
      </c>
      <c r="J139" s="24" t="s">
        <v>28</v>
      </c>
      <c r="K139" s="25" t="s">
        <v>88</v>
      </c>
      <c r="L139" s="25" t="s">
        <v>1059</v>
      </c>
      <c r="M139" s="25">
        <v>1</v>
      </c>
      <c r="N139" s="25" t="s">
        <v>361</v>
      </c>
      <c r="O139" s="25" t="s">
        <v>31</v>
      </c>
      <c r="P139" s="26">
        <v>0.2</v>
      </c>
      <c r="Q139" s="27" t="s">
        <v>50</v>
      </c>
      <c r="R139" s="25" t="s">
        <v>103</v>
      </c>
      <c r="S139" s="25">
        <v>4</v>
      </c>
      <c r="T139" s="2" t="s">
        <v>1070</v>
      </c>
      <c r="U139" s="2" t="s">
        <v>767</v>
      </c>
      <c r="V139" s="2">
        <v>1</v>
      </c>
      <c r="W139" s="2" t="s">
        <v>362</v>
      </c>
      <c r="X139" s="2" t="s">
        <v>74</v>
      </c>
      <c r="Y139" s="2" t="s">
        <v>363</v>
      </c>
      <c r="Z139" s="2" t="s">
        <v>29</v>
      </c>
      <c r="AA139" s="2" t="s">
        <v>29</v>
      </c>
      <c r="AB139" s="2" t="s">
        <v>29</v>
      </c>
      <c r="AC139" s="2" t="s">
        <v>29</v>
      </c>
      <c r="AD139" s="2" t="s">
        <v>29</v>
      </c>
      <c r="AE139" s="2" t="s">
        <v>29</v>
      </c>
      <c r="AF139" s="2" t="s">
        <v>364</v>
      </c>
      <c r="AH139" s="1">
        <f t="shared" si="5"/>
        <v>0</v>
      </c>
      <c r="AI139" s="1">
        <f t="shared" si="4"/>
        <v>0</v>
      </c>
      <c r="AJ139" s="49">
        <v>20.473692068998652</v>
      </c>
      <c r="AK139" s="49">
        <v>26.276297656989254</v>
      </c>
      <c r="AL139" s="49">
        <v>29.619993234425806</v>
      </c>
      <c r="AM139" s="49">
        <v>0.48940067399254894</v>
      </c>
      <c r="AN139" s="49">
        <v>1.7280380048536008</v>
      </c>
      <c r="AO139" s="49">
        <v>3.4739999223500497</v>
      </c>
      <c r="AP139" s="49">
        <v>197.95250095175203</v>
      </c>
      <c r="AQ139" s="49">
        <v>76</v>
      </c>
    </row>
    <row r="140" spans="1:43" ht="13.8" hidden="1">
      <c r="A140" s="2">
        <v>139</v>
      </c>
      <c r="B140" s="2" t="s">
        <v>310</v>
      </c>
      <c r="C140" s="2" t="s">
        <v>295</v>
      </c>
      <c r="D140" s="2" t="s">
        <v>349</v>
      </c>
      <c r="E140" s="2" t="s">
        <v>365</v>
      </c>
      <c r="F140" s="15">
        <v>38.167470000000002</v>
      </c>
      <c r="G140" s="15">
        <v>-0.483516</v>
      </c>
      <c r="H140" s="23">
        <v>44861</v>
      </c>
      <c r="I140" s="2" t="s">
        <v>77</v>
      </c>
      <c r="J140" s="24" t="s">
        <v>28</v>
      </c>
      <c r="K140" s="25" t="s">
        <v>43</v>
      </c>
      <c r="L140" s="25" t="s">
        <v>1059</v>
      </c>
      <c r="M140" s="25">
        <v>1</v>
      </c>
      <c r="N140" s="25" t="s">
        <v>257</v>
      </c>
      <c r="O140" s="25" t="s">
        <v>31</v>
      </c>
      <c r="P140" s="26">
        <v>0.15</v>
      </c>
      <c r="Q140" s="27" t="s">
        <v>50</v>
      </c>
      <c r="R140" s="25" t="s">
        <v>103</v>
      </c>
      <c r="S140" s="25">
        <v>3</v>
      </c>
      <c r="T140" s="2" t="s">
        <v>1070</v>
      </c>
      <c r="U140" s="2" t="s">
        <v>767</v>
      </c>
      <c r="V140" s="2">
        <v>1</v>
      </c>
      <c r="W140" s="2" t="s">
        <v>362</v>
      </c>
      <c r="X140" s="2" t="s">
        <v>74</v>
      </c>
      <c r="Y140" s="2" t="s">
        <v>363</v>
      </c>
      <c r="Z140" s="2" t="s">
        <v>29</v>
      </c>
      <c r="AA140" s="2" t="s">
        <v>29</v>
      </c>
      <c r="AB140" s="2" t="s">
        <v>29</v>
      </c>
      <c r="AC140" s="2" t="s">
        <v>29</v>
      </c>
      <c r="AD140" s="2" t="s">
        <v>29</v>
      </c>
      <c r="AE140" s="2" t="s">
        <v>29</v>
      </c>
      <c r="AF140" s="2" t="s">
        <v>364</v>
      </c>
      <c r="AH140" s="1">
        <f t="shared" si="5"/>
        <v>0</v>
      </c>
      <c r="AI140" s="1">
        <f t="shared" si="4"/>
        <v>0</v>
      </c>
      <c r="AJ140" s="49">
        <v>20.487390698829447</v>
      </c>
      <c r="AK140" s="49">
        <v>26.248254179355207</v>
      </c>
      <c r="AL140" s="49">
        <v>29.489993237331532</v>
      </c>
      <c r="AM140" s="49">
        <v>0.48770409868800457</v>
      </c>
      <c r="AN140" s="49">
        <v>1.7654972431467559</v>
      </c>
      <c r="AO140" s="49">
        <v>3.4782499222550527</v>
      </c>
      <c r="AP140" s="49">
        <v>197.6536827766129</v>
      </c>
      <c r="AQ140" s="49">
        <v>76</v>
      </c>
    </row>
    <row r="141" spans="1:43" ht="13.8" hidden="1">
      <c r="A141" s="2">
        <v>140</v>
      </c>
      <c r="B141" s="2" t="s">
        <v>310</v>
      </c>
      <c r="C141" s="2" t="s">
        <v>295</v>
      </c>
      <c r="D141" s="2" t="s">
        <v>349</v>
      </c>
      <c r="E141" s="2" t="s">
        <v>366</v>
      </c>
      <c r="F141" s="15">
        <v>38.164811999999998</v>
      </c>
      <c r="G141" s="15">
        <v>-0.46494799999999997</v>
      </c>
      <c r="H141" s="23">
        <v>44889</v>
      </c>
      <c r="I141" s="2" t="s">
        <v>77</v>
      </c>
      <c r="J141" s="24" t="s">
        <v>28</v>
      </c>
      <c r="K141" s="25" t="s">
        <v>88</v>
      </c>
      <c r="L141" s="25" t="s">
        <v>1059</v>
      </c>
      <c r="M141" s="25">
        <v>1</v>
      </c>
      <c r="N141" s="25" t="s">
        <v>367</v>
      </c>
      <c r="O141" s="25" t="s">
        <v>31</v>
      </c>
      <c r="P141" s="26">
        <v>0.2</v>
      </c>
      <c r="Q141" s="27" t="s">
        <v>50</v>
      </c>
      <c r="R141" s="25" t="s">
        <v>103</v>
      </c>
      <c r="S141" s="25">
        <v>4</v>
      </c>
      <c r="T141" s="2" t="s">
        <v>1070</v>
      </c>
      <c r="U141" s="2" t="s">
        <v>767</v>
      </c>
      <c r="V141" s="2">
        <v>1</v>
      </c>
      <c r="W141" s="2" t="s">
        <v>362</v>
      </c>
      <c r="X141" s="2" t="s">
        <v>74</v>
      </c>
      <c r="Y141" s="2" t="s">
        <v>363</v>
      </c>
      <c r="Z141" s="2" t="s">
        <v>29</v>
      </c>
      <c r="AA141" s="2" t="s">
        <v>29</v>
      </c>
      <c r="AB141" s="2" t="s">
        <v>29</v>
      </c>
      <c r="AC141" s="2" t="s">
        <v>29</v>
      </c>
      <c r="AD141" s="2" t="s">
        <v>29</v>
      </c>
      <c r="AE141" s="2" t="s">
        <v>29</v>
      </c>
      <c r="AF141" s="2" t="s">
        <v>364</v>
      </c>
      <c r="AH141" s="1">
        <f t="shared" si="5"/>
        <v>0</v>
      </c>
      <c r="AI141" s="1">
        <f t="shared" si="4"/>
        <v>0</v>
      </c>
      <c r="AJ141" s="49">
        <v>20.487390698829447</v>
      </c>
      <c r="AK141" s="49">
        <v>26.248254179355207</v>
      </c>
      <c r="AL141" s="49">
        <v>29.489993237331532</v>
      </c>
      <c r="AM141" s="49">
        <v>0.48770409868800457</v>
      </c>
      <c r="AN141" s="49">
        <v>1.7654972431467559</v>
      </c>
      <c r="AO141" s="49">
        <v>3.4782499222550527</v>
      </c>
      <c r="AP141" s="49">
        <v>197.6536827766129</v>
      </c>
      <c r="AQ141" s="49">
        <v>76</v>
      </c>
    </row>
    <row r="142" spans="1:43" ht="13.8" hidden="1">
      <c r="A142" s="2">
        <v>141</v>
      </c>
      <c r="B142" s="2" t="s">
        <v>310</v>
      </c>
      <c r="C142" s="2" t="s">
        <v>348</v>
      </c>
      <c r="D142" s="2" t="s">
        <v>368</v>
      </c>
      <c r="E142" s="2" t="s">
        <v>369</v>
      </c>
      <c r="F142" s="15">
        <v>37.557583999999999</v>
      </c>
      <c r="G142" s="15">
        <v>-1.2856939999999999</v>
      </c>
      <c r="H142" s="23">
        <v>44862</v>
      </c>
      <c r="I142" s="2" t="s">
        <v>27</v>
      </c>
      <c r="J142" s="24" t="s">
        <v>28</v>
      </c>
      <c r="K142" s="25" t="s">
        <v>50</v>
      </c>
      <c r="L142" s="25" t="s">
        <v>1059</v>
      </c>
      <c r="M142" s="25">
        <v>1</v>
      </c>
      <c r="N142" s="25">
        <v>6.25</v>
      </c>
      <c r="O142" s="25">
        <v>637.5</v>
      </c>
      <c r="P142" s="26">
        <f>N142/O142</f>
        <v>9.8039215686274508E-3</v>
      </c>
      <c r="Q142" s="27" t="s">
        <v>84</v>
      </c>
      <c r="R142" s="25" t="s">
        <v>85</v>
      </c>
      <c r="S142" s="25">
        <v>1</v>
      </c>
      <c r="T142" s="2" t="s">
        <v>1070</v>
      </c>
      <c r="U142" s="2" t="s">
        <v>767</v>
      </c>
      <c r="V142" s="2">
        <v>1</v>
      </c>
      <c r="W142" s="2" t="s">
        <v>362</v>
      </c>
      <c r="X142" s="2" t="s">
        <v>34</v>
      </c>
      <c r="Y142" s="2" t="s">
        <v>35</v>
      </c>
      <c r="Z142" s="2" t="s">
        <v>28</v>
      </c>
      <c r="AA142" s="2" t="s">
        <v>28</v>
      </c>
      <c r="AB142" s="2" t="s">
        <v>28</v>
      </c>
      <c r="AC142" s="2" t="s">
        <v>28</v>
      </c>
      <c r="AD142" s="2" t="s">
        <v>29</v>
      </c>
      <c r="AE142" s="2" t="s">
        <v>29</v>
      </c>
      <c r="AF142" s="2" t="s">
        <v>370</v>
      </c>
      <c r="AH142" s="1">
        <f t="shared" si="5"/>
        <v>4</v>
      </c>
      <c r="AI142" s="1">
        <f t="shared" si="4"/>
        <v>0</v>
      </c>
      <c r="AJ142" s="49">
        <v>20.430349604214005</v>
      </c>
      <c r="AK142" s="49">
        <v>25.843797666656382</v>
      </c>
      <c r="AL142" s="49">
        <v>28.969993248954438</v>
      </c>
      <c r="AM142" s="49">
        <v>0.54084108380167073</v>
      </c>
      <c r="AN142" s="49">
        <v>2.0310325632985369</v>
      </c>
      <c r="AO142" s="49">
        <v>3.9454999118112042</v>
      </c>
      <c r="AP142" s="49">
        <v>181.5247955515901</v>
      </c>
      <c r="AQ142" s="49">
        <v>69</v>
      </c>
    </row>
    <row r="143" spans="1:43" ht="13.8">
      <c r="A143" s="2">
        <v>142</v>
      </c>
      <c r="B143" s="2" t="s">
        <v>310</v>
      </c>
      <c r="C143" s="2" t="s">
        <v>295</v>
      </c>
      <c r="D143" s="2" t="s">
        <v>368</v>
      </c>
      <c r="E143" s="2" t="s">
        <v>371</v>
      </c>
      <c r="F143" s="15">
        <v>37.840865999999998</v>
      </c>
      <c r="G143" s="15">
        <v>-0.72635099999999997</v>
      </c>
      <c r="H143" s="23">
        <v>44914</v>
      </c>
      <c r="I143" s="2" t="s">
        <v>159</v>
      </c>
      <c r="J143" s="24" t="s">
        <v>29</v>
      </c>
      <c r="K143" s="25" t="s">
        <v>372</v>
      </c>
      <c r="L143" s="25" t="s">
        <v>1061</v>
      </c>
      <c r="M143" s="25">
        <v>20</v>
      </c>
      <c r="N143" s="25" t="s">
        <v>301</v>
      </c>
      <c r="O143" s="25" t="s">
        <v>31</v>
      </c>
      <c r="P143" s="26" t="s">
        <v>301</v>
      </c>
      <c r="Q143" s="25" t="s">
        <v>301</v>
      </c>
      <c r="R143" s="25" t="s">
        <v>303</v>
      </c>
      <c r="S143" s="25">
        <v>0</v>
      </c>
      <c r="T143" s="2" t="s">
        <v>45</v>
      </c>
      <c r="U143" s="2" t="s">
        <v>1019</v>
      </c>
      <c r="V143" s="2">
        <v>1</v>
      </c>
      <c r="W143" s="2" t="s">
        <v>373</v>
      </c>
      <c r="X143" s="2" t="s">
        <v>34</v>
      </c>
      <c r="Y143" s="2" t="s">
        <v>35</v>
      </c>
      <c r="Z143" s="2" t="s">
        <v>28</v>
      </c>
      <c r="AA143" s="2" t="s">
        <v>28</v>
      </c>
      <c r="AB143" s="2" t="s">
        <v>28</v>
      </c>
      <c r="AC143" s="2" t="s">
        <v>28</v>
      </c>
      <c r="AD143" s="2" t="s">
        <v>28</v>
      </c>
      <c r="AE143" s="2" t="s">
        <v>29</v>
      </c>
      <c r="AF143" s="2" t="s">
        <v>374</v>
      </c>
      <c r="AH143" s="1">
        <f t="shared" si="5"/>
        <v>5</v>
      </c>
      <c r="AI143" s="1">
        <f t="shared" si="4"/>
        <v>0</v>
      </c>
      <c r="AJ143" s="49">
        <v>20.651527681462074</v>
      </c>
      <c r="AK143" s="49">
        <v>26.725862864331994</v>
      </c>
      <c r="AL143" s="49">
        <v>29.879993228614353</v>
      </c>
      <c r="AM143" s="49">
        <v>0.42431711380344433</v>
      </c>
      <c r="AN143" s="49">
        <v>1.5539673565704712</v>
      </c>
      <c r="AO143" s="49">
        <v>3.4984999218024306</v>
      </c>
      <c r="AP143" s="49">
        <v>233.65945127778338</v>
      </c>
      <c r="AQ143" s="49">
        <v>82</v>
      </c>
    </row>
    <row r="144" spans="1:43" ht="13.8" hidden="1">
      <c r="A144" s="2">
        <v>143</v>
      </c>
      <c r="B144" s="2" t="s">
        <v>375</v>
      </c>
      <c r="C144" s="2" t="s">
        <v>24</v>
      </c>
      <c r="D144" s="2" t="s">
        <v>375</v>
      </c>
      <c r="E144" s="2" t="s">
        <v>376</v>
      </c>
      <c r="F144" s="15">
        <v>43.745345999999998</v>
      </c>
      <c r="G144" s="15">
        <v>7.4369540000000001</v>
      </c>
      <c r="H144" s="23">
        <v>45008</v>
      </c>
      <c r="I144" s="2" t="s">
        <v>27</v>
      </c>
      <c r="J144" s="24" t="s">
        <v>28</v>
      </c>
      <c r="K144" s="25" t="s">
        <v>40</v>
      </c>
      <c r="L144" s="25" t="s">
        <v>1061</v>
      </c>
      <c r="M144" s="25">
        <v>10</v>
      </c>
      <c r="N144" s="25" t="s">
        <v>341</v>
      </c>
      <c r="O144" s="25" t="s">
        <v>377</v>
      </c>
      <c r="P144" s="26">
        <v>0.16</v>
      </c>
      <c r="Q144" s="27" t="s">
        <v>43</v>
      </c>
      <c r="R144" s="25" t="s">
        <v>44</v>
      </c>
      <c r="S144" s="25">
        <v>3</v>
      </c>
      <c r="T144" s="2" t="s">
        <v>45</v>
      </c>
      <c r="U144" s="2" t="s">
        <v>1016</v>
      </c>
      <c r="V144" s="2">
        <v>1</v>
      </c>
      <c r="W144" s="2" t="s">
        <v>378</v>
      </c>
      <c r="X144" s="2" t="s">
        <v>55</v>
      </c>
      <c r="Y144" s="2" t="s">
        <v>55</v>
      </c>
      <c r="Z144" s="2" t="s">
        <v>31</v>
      </c>
      <c r="AA144" s="2" t="s">
        <v>31</v>
      </c>
      <c r="AB144" s="2" t="s">
        <v>31</v>
      </c>
      <c r="AC144" s="2" t="s">
        <v>31</v>
      </c>
      <c r="AD144" s="2" t="s">
        <v>31</v>
      </c>
      <c r="AE144" s="2" t="s">
        <v>31</v>
      </c>
      <c r="AF144" s="2" t="s">
        <v>31</v>
      </c>
      <c r="AH144" s="1">
        <f t="shared" si="5"/>
        <v>0</v>
      </c>
      <c r="AI144" s="1">
        <f t="shared" si="4"/>
        <v>6</v>
      </c>
      <c r="AJ144" s="49">
        <v>19.645719484765554</v>
      </c>
      <c r="AK144" s="49">
        <v>26.209015049797486</v>
      </c>
      <c r="AL144" s="49">
        <v>28.639993256330513</v>
      </c>
      <c r="AM144" s="49">
        <v>1.5609232527818773</v>
      </c>
      <c r="AN144" s="49">
        <v>2.7405298300487311</v>
      </c>
      <c r="AO144" s="49">
        <v>4.3197499034460627</v>
      </c>
      <c r="AP144" s="49">
        <v>302.74559245108497</v>
      </c>
      <c r="AQ144" s="49">
        <v>92</v>
      </c>
    </row>
    <row r="145" spans="1:43" ht="13.8" hidden="1">
      <c r="A145" s="2">
        <v>144</v>
      </c>
      <c r="B145" s="2" t="s">
        <v>375</v>
      </c>
      <c r="C145" s="2" t="s">
        <v>24</v>
      </c>
      <c r="D145" s="2" t="s">
        <v>375</v>
      </c>
      <c r="E145" s="2" t="s">
        <v>376</v>
      </c>
      <c r="F145" s="15">
        <v>43.745679000000003</v>
      </c>
      <c r="G145" s="15">
        <v>7.4365779999999999</v>
      </c>
      <c r="H145" s="23">
        <v>45008</v>
      </c>
      <c r="I145" s="2" t="s">
        <v>27</v>
      </c>
      <c r="J145" s="24" t="s">
        <v>28</v>
      </c>
      <c r="K145" s="25" t="s">
        <v>38</v>
      </c>
      <c r="L145" s="25" t="s">
        <v>1062</v>
      </c>
      <c r="M145" s="25">
        <v>10</v>
      </c>
      <c r="N145" s="25" t="s">
        <v>149</v>
      </c>
      <c r="O145" s="25" t="s">
        <v>379</v>
      </c>
      <c r="P145" s="26">
        <v>0.06</v>
      </c>
      <c r="Q145" s="27" t="s">
        <v>88</v>
      </c>
      <c r="R145" s="25" t="s">
        <v>89</v>
      </c>
      <c r="S145" s="25">
        <v>2</v>
      </c>
      <c r="T145" s="2" t="s">
        <v>45</v>
      </c>
      <c r="U145" s="2" t="s">
        <v>1016</v>
      </c>
      <c r="V145" s="2">
        <v>1</v>
      </c>
      <c r="W145" s="2" t="s">
        <v>378</v>
      </c>
      <c r="X145" s="2" t="s">
        <v>55</v>
      </c>
      <c r="Y145" s="2" t="s">
        <v>55</v>
      </c>
      <c r="Z145" s="2" t="s">
        <v>31</v>
      </c>
      <c r="AA145" s="2" t="s">
        <v>31</v>
      </c>
      <c r="AB145" s="2" t="s">
        <v>31</v>
      </c>
      <c r="AC145" s="2" t="s">
        <v>31</v>
      </c>
      <c r="AD145" s="2" t="s">
        <v>31</v>
      </c>
      <c r="AE145" s="2" t="s">
        <v>31</v>
      </c>
      <c r="AF145" s="2" t="s">
        <v>31</v>
      </c>
      <c r="AH145" s="1">
        <f t="shared" si="5"/>
        <v>0</v>
      </c>
      <c r="AI145" s="1">
        <f t="shared" si="4"/>
        <v>6</v>
      </c>
      <c r="AJ145" s="49">
        <v>19.645719484765554</v>
      </c>
      <c r="AK145" s="49">
        <v>26.209015049797486</v>
      </c>
      <c r="AL145" s="49">
        <v>28.639993256330513</v>
      </c>
      <c r="AM145" s="49">
        <v>1.5609232527818773</v>
      </c>
      <c r="AN145" s="49">
        <v>2.7405298300487311</v>
      </c>
      <c r="AO145" s="49">
        <v>4.3197499034460627</v>
      </c>
      <c r="AP145" s="49">
        <v>302.74559245108497</v>
      </c>
      <c r="AQ145" s="49">
        <v>92</v>
      </c>
    </row>
    <row r="146" spans="1:43" ht="13.8" hidden="1">
      <c r="A146" s="2">
        <v>145</v>
      </c>
      <c r="B146" s="2" t="s">
        <v>375</v>
      </c>
      <c r="C146" s="2" t="s">
        <v>24</v>
      </c>
      <c r="D146" s="2" t="s">
        <v>375</v>
      </c>
      <c r="E146" s="2" t="s">
        <v>376</v>
      </c>
      <c r="F146" s="15">
        <v>43.746307000000002</v>
      </c>
      <c r="G146" s="15">
        <v>7.4360080000000002</v>
      </c>
      <c r="H146" s="23">
        <v>45008</v>
      </c>
      <c r="I146" s="2" t="s">
        <v>27</v>
      </c>
      <c r="J146" s="24" t="s">
        <v>28</v>
      </c>
      <c r="K146" s="25" t="s">
        <v>50</v>
      </c>
      <c r="L146" s="25" t="s">
        <v>1059</v>
      </c>
      <c r="M146" s="25">
        <v>10</v>
      </c>
      <c r="N146" s="25" t="s">
        <v>180</v>
      </c>
      <c r="O146" s="25" t="s">
        <v>380</v>
      </c>
      <c r="P146" s="26">
        <v>0.05</v>
      </c>
      <c r="Q146" s="27" t="s">
        <v>88</v>
      </c>
      <c r="R146" s="25" t="s">
        <v>89</v>
      </c>
      <c r="S146" s="25">
        <v>2</v>
      </c>
      <c r="T146" s="2" t="s">
        <v>45</v>
      </c>
      <c r="U146" s="2" t="s">
        <v>1016</v>
      </c>
      <c r="V146" s="2">
        <v>1</v>
      </c>
      <c r="W146" s="2" t="s">
        <v>378</v>
      </c>
      <c r="X146" s="2" t="s">
        <v>55</v>
      </c>
      <c r="Y146" s="2" t="s">
        <v>55</v>
      </c>
      <c r="Z146" s="2" t="s">
        <v>31</v>
      </c>
      <c r="AA146" s="2" t="s">
        <v>31</v>
      </c>
      <c r="AB146" s="2" t="s">
        <v>31</v>
      </c>
      <c r="AC146" s="2" t="s">
        <v>31</v>
      </c>
      <c r="AD146" s="2" t="s">
        <v>31</v>
      </c>
      <c r="AE146" s="2" t="s">
        <v>31</v>
      </c>
      <c r="AF146" s="2" t="s">
        <v>31</v>
      </c>
      <c r="AH146" s="1">
        <f t="shared" si="5"/>
        <v>0</v>
      </c>
      <c r="AI146" s="1">
        <f t="shared" si="4"/>
        <v>6</v>
      </c>
      <c r="AJ146" s="49">
        <v>19.645719484765554</v>
      </c>
      <c r="AK146" s="49">
        <v>26.209015049797486</v>
      </c>
      <c r="AL146" s="49">
        <v>28.639993256330513</v>
      </c>
      <c r="AM146" s="49">
        <v>1.5609232527818773</v>
      </c>
      <c r="AN146" s="49">
        <v>2.7405298300487311</v>
      </c>
      <c r="AO146" s="49">
        <v>4.3197499034460627</v>
      </c>
      <c r="AP146" s="49">
        <v>302.74559245108497</v>
      </c>
      <c r="AQ146" s="49">
        <v>92</v>
      </c>
    </row>
    <row r="147" spans="1:43" ht="13.8" hidden="1">
      <c r="A147" s="2">
        <v>146</v>
      </c>
      <c r="B147" s="2" t="s">
        <v>23</v>
      </c>
      <c r="C147" s="2" t="s">
        <v>24</v>
      </c>
      <c r="D147" s="2" t="s">
        <v>381</v>
      </c>
      <c r="E147" s="2" t="s">
        <v>382</v>
      </c>
      <c r="F147" s="15">
        <v>43.718519000000001</v>
      </c>
      <c r="G147" s="15">
        <v>7.3904069999999997</v>
      </c>
      <c r="H147" s="23">
        <v>45008</v>
      </c>
      <c r="I147" s="2" t="s">
        <v>77</v>
      </c>
      <c r="J147" s="24" t="s">
        <v>28</v>
      </c>
      <c r="K147" s="25" t="s">
        <v>40</v>
      </c>
      <c r="L147" s="25" t="s">
        <v>1061</v>
      </c>
      <c r="M147" s="25">
        <v>10</v>
      </c>
      <c r="N147" s="25" t="s">
        <v>237</v>
      </c>
      <c r="O147" s="25" t="s">
        <v>271</v>
      </c>
      <c r="P147" s="26">
        <v>0.23</v>
      </c>
      <c r="Q147" s="27" t="s">
        <v>96</v>
      </c>
      <c r="R147" s="25" t="s">
        <v>97</v>
      </c>
      <c r="S147" s="25">
        <v>4</v>
      </c>
      <c r="T147" s="2" t="s">
        <v>45</v>
      </c>
      <c r="U147" s="2" t="s">
        <v>1016</v>
      </c>
      <c r="V147" s="2">
        <v>1</v>
      </c>
      <c r="W147" s="2" t="s">
        <v>378</v>
      </c>
      <c r="X147" s="2" t="s">
        <v>31</v>
      </c>
      <c r="Y147" s="2" t="s">
        <v>31</v>
      </c>
      <c r="Z147" s="2" t="s">
        <v>31</v>
      </c>
      <c r="AA147" s="2" t="s">
        <v>31</v>
      </c>
      <c r="AB147" s="2" t="s">
        <v>31</v>
      </c>
      <c r="AC147" s="2" t="s">
        <v>31</v>
      </c>
      <c r="AD147" s="2" t="s">
        <v>31</v>
      </c>
      <c r="AE147" s="2" t="s">
        <v>31</v>
      </c>
      <c r="AF147" s="2" t="s">
        <v>31</v>
      </c>
      <c r="AH147" s="1">
        <f t="shared" si="5"/>
        <v>0</v>
      </c>
      <c r="AI147" s="1">
        <f t="shared" si="4"/>
        <v>6</v>
      </c>
      <c r="AJ147" s="49">
        <v>19.595500307805846</v>
      </c>
      <c r="AK147" s="49">
        <v>26.144558529499072</v>
      </c>
      <c r="AL147" s="49">
        <v>28.559993258118652</v>
      </c>
      <c r="AM147" s="49">
        <v>1.5948554438042568</v>
      </c>
      <c r="AN147" s="49">
        <v>2.7953205896936275</v>
      </c>
      <c r="AO147" s="49">
        <v>4.3677499023731805</v>
      </c>
      <c r="AP147" s="49">
        <v>294.27857504503049</v>
      </c>
      <c r="AQ147" s="49">
        <v>88</v>
      </c>
    </row>
    <row r="148" spans="1:43" ht="13.8" hidden="1">
      <c r="A148" s="2">
        <v>147</v>
      </c>
      <c r="B148" s="2" t="s">
        <v>23</v>
      </c>
      <c r="C148" s="2" t="s">
        <v>24</v>
      </c>
      <c r="D148" s="2" t="s">
        <v>381</v>
      </c>
      <c r="E148" s="2" t="s">
        <v>382</v>
      </c>
      <c r="F148" s="15">
        <v>43.718764999999998</v>
      </c>
      <c r="G148" s="15">
        <v>7.3903759999999998</v>
      </c>
      <c r="H148" s="23">
        <v>45008</v>
      </c>
      <c r="I148" s="2" t="s">
        <v>77</v>
      </c>
      <c r="J148" s="24" t="s">
        <v>28</v>
      </c>
      <c r="K148" s="25" t="s">
        <v>38</v>
      </c>
      <c r="L148" s="25" t="s">
        <v>1062</v>
      </c>
      <c r="M148" s="25">
        <v>10</v>
      </c>
      <c r="N148" s="25" t="s">
        <v>237</v>
      </c>
      <c r="O148" s="25" t="s">
        <v>383</v>
      </c>
      <c r="P148" s="26">
        <v>0.2</v>
      </c>
      <c r="Q148" s="27" t="s">
        <v>96</v>
      </c>
      <c r="R148" s="25" t="s">
        <v>97</v>
      </c>
      <c r="S148" s="25">
        <v>4</v>
      </c>
      <c r="T148" s="2" t="s">
        <v>45</v>
      </c>
      <c r="U148" s="2" t="s">
        <v>1016</v>
      </c>
      <c r="V148" s="2">
        <v>1</v>
      </c>
      <c r="W148" s="2" t="s">
        <v>378</v>
      </c>
      <c r="X148" s="2" t="s">
        <v>31</v>
      </c>
      <c r="Y148" s="2" t="s">
        <v>31</v>
      </c>
      <c r="Z148" s="2" t="s">
        <v>31</v>
      </c>
      <c r="AA148" s="2" t="s">
        <v>31</v>
      </c>
      <c r="AB148" s="2" t="s">
        <v>31</v>
      </c>
      <c r="AC148" s="2" t="s">
        <v>31</v>
      </c>
      <c r="AD148" s="2" t="s">
        <v>31</v>
      </c>
      <c r="AE148" s="2" t="s">
        <v>31</v>
      </c>
      <c r="AF148" s="2" t="s">
        <v>31</v>
      </c>
      <c r="AH148" s="1">
        <f t="shared" si="5"/>
        <v>0</v>
      </c>
      <c r="AI148" s="1">
        <f t="shared" si="4"/>
        <v>6</v>
      </c>
      <c r="AJ148" s="49">
        <v>19.595500307805846</v>
      </c>
      <c r="AK148" s="49">
        <v>26.144558529499072</v>
      </c>
      <c r="AL148" s="49">
        <v>28.559993258118652</v>
      </c>
      <c r="AM148" s="49">
        <v>1.5948554438042568</v>
      </c>
      <c r="AN148" s="49">
        <v>2.7953205896936275</v>
      </c>
      <c r="AO148" s="49">
        <v>4.3677499023731805</v>
      </c>
      <c r="AP148" s="49">
        <v>294.27857504503049</v>
      </c>
      <c r="AQ148" s="49">
        <v>88</v>
      </c>
    </row>
    <row r="149" spans="1:43" ht="13.8" hidden="1">
      <c r="A149" s="2">
        <v>148</v>
      </c>
      <c r="B149" s="2" t="s">
        <v>23</v>
      </c>
      <c r="C149" s="2" t="s">
        <v>24</v>
      </c>
      <c r="D149" s="2" t="s">
        <v>381</v>
      </c>
      <c r="E149" s="2" t="s">
        <v>382</v>
      </c>
      <c r="F149" s="15">
        <v>43.719226999999997</v>
      </c>
      <c r="G149" s="15">
        <v>7.3902489999999998</v>
      </c>
      <c r="H149" s="23">
        <v>45008</v>
      </c>
      <c r="I149" s="2" t="s">
        <v>77</v>
      </c>
      <c r="J149" s="24" t="s">
        <v>28</v>
      </c>
      <c r="K149" s="25" t="s">
        <v>50</v>
      </c>
      <c r="L149" s="25" t="s">
        <v>1059</v>
      </c>
      <c r="M149" s="25">
        <v>10</v>
      </c>
      <c r="N149" s="25" t="s">
        <v>168</v>
      </c>
      <c r="O149" s="25" t="s">
        <v>384</v>
      </c>
      <c r="P149" s="26">
        <v>0.1</v>
      </c>
      <c r="Q149" s="27" t="s">
        <v>96</v>
      </c>
      <c r="R149" s="25" t="s">
        <v>97</v>
      </c>
      <c r="S149" s="25">
        <v>3</v>
      </c>
      <c r="T149" s="2" t="s">
        <v>45</v>
      </c>
      <c r="U149" s="2" t="s">
        <v>1016</v>
      </c>
      <c r="V149" s="2">
        <v>1</v>
      </c>
      <c r="W149" s="2" t="s">
        <v>378</v>
      </c>
      <c r="X149" s="2" t="s">
        <v>31</v>
      </c>
      <c r="Y149" s="2" t="s">
        <v>31</v>
      </c>
      <c r="Z149" s="2" t="s">
        <v>31</v>
      </c>
      <c r="AA149" s="2" t="s">
        <v>31</v>
      </c>
      <c r="AB149" s="2" t="s">
        <v>31</v>
      </c>
      <c r="AC149" s="2" t="s">
        <v>31</v>
      </c>
      <c r="AD149" s="2" t="s">
        <v>31</v>
      </c>
      <c r="AE149" s="2" t="s">
        <v>31</v>
      </c>
      <c r="AF149" s="2" t="s">
        <v>31</v>
      </c>
      <c r="AH149" s="1">
        <f t="shared" si="5"/>
        <v>0</v>
      </c>
      <c r="AI149" s="1">
        <f t="shared" si="4"/>
        <v>6</v>
      </c>
      <c r="AJ149" s="49">
        <v>19.595500307805846</v>
      </c>
      <c r="AK149" s="49">
        <v>26.144558529499072</v>
      </c>
      <c r="AL149" s="49">
        <v>28.559993258118652</v>
      </c>
      <c r="AM149" s="49">
        <v>1.5948554438042568</v>
      </c>
      <c r="AN149" s="49">
        <v>2.7953205896936275</v>
      </c>
      <c r="AO149" s="49">
        <v>4.3677499023731805</v>
      </c>
      <c r="AP149" s="49">
        <v>294.27857504503049</v>
      </c>
      <c r="AQ149" s="49">
        <v>88</v>
      </c>
    </row>
    <row r="150" spans="1:43" ht="13.8">
      <c r="A150" s="2">
        <v>149</v>
      </c>
      <c r="B150" s="2" t="s">
        <v>385</v>
      </c>
      <c r="C150" s="2" t="s">
        <v>295</v>
      </c>
      <c r="D150" s="2" t="s">
        <v>387</v>
      </c>
      <c r="E150" s="2" t="s">
        <v>388</v>
      </c>
      <c r="F150" s="15">
        <v>37.495860999999998</v>
      </c>
      <c r="G150" s="15">
        <v>8.879194</v>
      </c>
      <c r="H150" s="29">
        <v>44491</v>
      </c>
      <c r="I150" s="2" t="s">
        <v>31</v>
      </c>
      <c r="J150" s="24" t="s">
        <v>29</v>
      </c>
      <c r="K150" s="25" t="s">
        <v>81</v>
      </c>
      <c r="L150" s="25" t="s">
        <v>1059</v>
      </c>
      <c r="M150" s="25">
        <v>12</v>
      </c>
      <c r="N150" s="25" t="s">
        <v>301</v>
      </c>
      <c r="O150" s="25" t="s">
        <v>389</v>
      </c>
      <c r="P150" s="26" t="s">
        <v>301</v>
      </c>
      <c r="Q150" s="25" t="s">
        <v>301</v>
      </c>
      <c r="R150" s="25" t="s">
        <v>303</v>
      </c>
      <c r="S150" s="25">
        <v>0</v>
      </c>
      <c r="T150" s="2" t="s">
        <v>45</v>
      </c>
      <c r="U150" s="2" t="s">
        <v>1015</v>
      </c>
      <c r="V150" s="2">
        <v>1</v>
      </c>
      <c r="W150" s="2" t="s">
        <v>31</v>
      </c>
      <c r="X150" s="2" t="s">
        <v>55</v>
      </c>
      <c r="Y150" s="2" t="s">
        <v>55</v>
      </c>
      <c r="Z150" s="2" t="s">
        <v>29</v>
      </c>
      <c r="AA150" s="2" t="s">
        <v>29</v>
      </c>
      <c r="AB150" s="2" t="s">
        <v>29</v>
      </c>
      <c r="AC150" s="2" t="s">
        <v>29</v>
      </c>
      <c r="AD150" s="2" t="s">
        <v>29</v>
      </c>
      <c r="AE150" s="2" t="s">
        <v>29</v>
      </c>
      <c r="AF150" s="2" t="s">
        <v>31</v>
      </c>
      <c r="AH150" s="1">
        <f t="shared" si="5"/>
        <v>0</v>
      </c>
      <c r="AI150" s="1">
        <f t="shared" si="4"/>
        <v>0</v>
      </c>
      <c r="AJ150" s="49">
        <v>20.628541380605991</v>
      </c>
      <c r="AK150" s="49">
        <v>26.092058530672539</v>
      </c>
      <c r="AL150" s="49">
        <v>29.059993246942781</v>
      </c>
      <c r="AM150" s="49">
        <v>0.3356239651009596</v>
      </c>
      <c r="AN150" s="49">
        <v>2.2631548407188937</v>
      </c>
      <c r="AO150" s="49">
        <v>4.2017499060835704</v>
      </c>
      <c r="AP150" s="49">
        <v>236.27672003648672</v>
      </c>
      <c r="AQ150" s="49">
        <v>90</v>
      </c>
    </row>
    <row r="151" spans="1:43" ht="13.8" hidden="1">
      <c r="A151" s="2">
        <v>150</v>
      </c>
      <c r="B151" s="2" t="s">
        <v>310</v>
      </c>
      <c r="C151" s="2" t="s">
        <v>295</v>
      </c>
      <c r="D151" s="2" t="s">
        <v>311</v>
      </c>
      <c r="E151" s="2" t="s">
        <v>390</v>
      </c>
      <c r="F151" s="15">
        <v>40.054049999999997</v>
      </c>
      <c r="G151" s="15">
        <v>4.1336830000000004</v>
      </c>
      <c r="H151" s="29">
        <v>44847</v>
      </c>
      <c r="I151" s="2" t="s">
        <v>31</v>
      </c>
      <c r="J151" s="24" t="s">
        <v>28</v>
      </c>
      <c r="K151" s="25" t="s">
        <v>38</v>
      </c>
      <c r="L151" s="25" t="s">
        <v>1062</v>
      </c>
      <c r="M151" s="25">
        <v>8</v>
      </c>
      <c r="N151" s="25" t="s">
        <v>82</v>
      </c>
      <c r="O151" s="25" t="s">
        <v>391</v>
      </c>
      <c r="P151" s="26">
        <v>0.05</v>
      </c>
      <c r="Q151" s="27" t="s">
        <v>84</v>
      </c>
      <c r="R151" s="25" t="s">
        <v>85</v>
      </c>
      <c r="S151" s="25">
        <v>2</v>
      </c>
      <c r="T151" s="2" t="s">
        <v>45</v>
      </c>
      <c r="U151" s="2" t="s">
        <v>1016</v>
      </c>
      <c r="V151" s="2">
        <v>1</v>
      </c>
      <c r="W151" s="2" t="s">
        <v>392</v>
      </c>
      <c r="X151" s="2" t="s">
        <v>74</v>
      </c>
      <c r="Y151" s="2" t="s">
        <v>393</v>
      </c>
      <c r="Z151" s="2" t="s">
        <v>28</v>
      </c>
      <c r="AA151" s="2" t="s">
        <v>31</v>
      </c>
      <c r="AB151" s="2" t="s">
        <v>31</v>
      </c>
      <c r="AC151" s="2" t="s">
        <v>31</v>
      </c>
      <c r="AD151" s="2" t="s">
        <v>31</v>
      </c>
      <c r="AE151" s="2" t="s">
        <v>31</v>
      </c>
      <c r="AF151" s="2" t="s">
        <v>394</v>
      </c>
      <c r="AH151" s="1">
        <f t="shared" si="5"/>
        <v>1</v>
      </c>
      <c r="AI151" s="1">
        <f t="shared" si="4"/>
        <v>5</v>
      </c>
      <c r="AJ151" s="49">
        <v>20.480650972952695</v>
      </c>
      <c r="AK151" s="49">
        <v>26.315862873496208</v>
      </c>
      <c r="AL151" s="49">
        <v>29.679993233084701</v>
      </c>
      <c r="AM151" s="49">
        <v>0.64584793076965252</v>
      </c>
      <c r="AN151" s="49">
        <v>2.0301657154918233</v>
      </c>
      <c r="AO151" s="49">
        <v>3.9454999118112042</v>
      </c>
      <c r="AP151" s="49">
        <v>222.73544272430019</v>
      </c>
      <c r="AQ151" s="49">
        <v>82</v>
      </c>
    </row>
    <row r="152" spans="1:43" ht="13.8" hidden="1">
      <c r="A152" s="2">
        <v>151</v>
      </c>
      <c r="B152" s="2" t="s">
        <v>310</v>
      </c>
      <c r="C152" s="2" t="s">
        <v>295</v>
      </c>
      <c r="D152" s="2" t="s">
        <v>311</v>
      </c>
      <c r="E152" s="2" t="s">
        <v>390</v>
      </c>
      <c r="F152" s="15">
        <v>40.055332999999997</v>
      </c>
      <c r="G152" s="15">
        <v>4.1333500000000001</v>
      </c>
      <c r="H152" s="29">
        <v>44847</v>
      </c>
      <c r="I152" s="2" t="s">
        <v>31</v>
      </c>
      <c r="J152" s="24" t="s">
        <v>28</v>
      </c>
      <c r="K152" s="25" t="s">
        <v>81</v>
      </c>
      <c r="L152" s="25" t="s">
        <v>1059</v>
      </c>
      <c r="M152" s="25">
        <v>8</v>
      </c>
      <c r="N152" s="25" t="s">
        <v>395</v>
      </c>
      <c r="O152" s="25" t="s">
        <v>147</v>
      </c>
      <c r="P152" s="26">
        <v>0.24</v>
      </c>
      <c r="Q152" s="27" t="s">
        <v>50</v>
      </c>
      <c r="R152" s="25" t="s">
        <v>103</v>
      </c>
      <c r="S152" s="25">
        <v>4</v>
      </c>
      <c r="T152" s="2" t="s">
        <v>45</v>
      </c>
      <c r="U152" s="2" t="s">
        <v>1016</v>
      </c>
      <c r="V152" s="2">
        <v>1</v>
      </c>
      <c r="W152" s="2" t="s">
        <v>392</v>
      </c>
      <c r="X152" s="2" t="s">
        <v>74</v>
      </c>
      <c r="Y152" s="2" t="s">
        <v>393</v>
      </c>
      <c r="Z152" s="2" t="s">
        <v>28</v>
      </c>
      <c r="AA152" s="2" t="s">
        <v>31</v>
      </c>
      <c r="AB152" s="2" t="s">
        <v>31</v>
      </c>
      <c r="AC152" s="2" t="s">
        <v>31</v>
      </c>
      <c r="AD152" s="2" t="s">
        <v>31</v>
      </c>
      <c r="AE152" s="2" t="s">
        <v>31</v>
      </c>
      <c r="AF152" s="2" t="s">
        <v>394</v>
      </c>
      <c r="AH152" s="1">
        <f t="shared" si="5"/>
        <v>1</v>
      </c>
      <c r="AI152" s="1">
        <f t="shared" si="4"/>
        <v>5</v>
      </c>
      <c r="AJ152" s="49">
        <v>20.480650972952695</v>
      </c>
      <c r="AK152" s="49">
        <v>26.315862873496208</v>
      </c>
      <c r="AL152" s="49">
        <v>29.679993233084701</v>
      </c>
      <c r="AM152" s="49">
        <v>0.64584793076965252</v>
      </c>
      <c r="AN152" s="49">
        <v>2.0301657154918233</v>
      </c>
      <c r="AO152" s="49">
        <v>3.9454999118112042</v>
      </c>
      <c r="AP152" s="49">
        <v>222.73544272430019</v>
      </c>
      <c r="AQ152" s="49">
        <v>82</v>
      </c>
    </row>
    <row r="153" spans="1:43" ht="13.8" hidden="1">
      <c r="A153" s="2">
        <v>152</v>
      </c>
      <c r="B153" s="2" t="s">
        <v>310</v>
      </c>
      <c r="C153" s="2" t="s">
        <v>295</v>
      </c>
      <c r="D153" s="2" t="s">
        <v>311</v>
      </c>
      <c r="E153" s="2" t="s">
        <v>396</v>
      </c>
      <c r="F153" s="15">
        <v>39.896532999999998</v>
      </c>
      <c r="G153" s="15">
        <v>3.09205</v>
      </c>
      <c r="H153" s="29">
        <v>44854</v>
      </c>
      <c r="I153" s="2" t="s">
        <v>31</v>
      </c>
      <c r="J153" s="24" t="s">
        <v>28</v>
      </c>
      <c r="K153" s="25" t="s">
        <v>50</v>
      </c>
      <c r="L153" s="25" t="s">
        <v>1059</v>
      </c>
      <c r="M153" s="25">
        <v>20</v>
      </c>
      <c r="N153" s="25" t="s">
        <v>174</v>
      </c>
      <c r="O153" s="25" t="s">
        <v>397</v>
      </c>
      <c r="P153" s="26">
        <v>7.0000000000000007E-2</v>
      </c>
      <c r="Q153" s="27" t="s">
        <v>88</v>
      </c>
      <c r="R153" s="25" t="s">
        <v>89</v>
      </c>
      <c r="S153" s="25">
        <v>2</v>
      </c>
      <c r="T153" s="2" t="s">
        <v>45</v>
      </c>
      <c r="U153" s="2" t="s">
        <v>1016</v>
      </c>
      <c r="V153" s="2">
        <v>1</v>
      </c>
      <c r="W153" s="2" t="s">
        <v>392</v>
      </c>
      <c r="X153" s="2" t="s">
        <v>74</v>
      </c>
      <c r="Y153" s="2" t="s">
        <v>398</v>
      </c>
      <c r="Z153" s="2" t="s">
        <v>28</v>
      </c>
      <c r="AA153" s="2" t="s">
        <v>31</v>
      </c>
      <c r="AB153" s="2" t="s">
        <v>31</v>
      </c>
      <c r="AC153" s="2" t="s">
        <v>31</v>
      </c>
      <c r="AD153" s="2" t="s">
        <v>31</v>
      </c>
      <c r="AE153" s="2" t="s">
        <v>31</v>
      </c>
      <c r="AF153" s="2" t="s">
        <v>399</v>
      </c>
      <c r="AH153" s="1">
        <f t="shared" si="5"/>
        <v>1</v>
      </c>
      <c r="AI153" s="1">
        <f t="shared" si="4"/>
        <v>5</v>
      </c>
      <c r="AJ153" s="49">
        <v>20.592075627996405</v>
      </c>
      <c r="AK153" s="49">
        <v>26.713688951560624</v>
      </c>
      <c r="AL153" s="49">
        <v>29.879993228614353</v>
      </c>
      <c r="AM153" s="49">
        <v>0.48111163308193344</v>
      </c>
      <c r="AN153" s="49">
        <v>1.7147336573248881</v>
      </c>
      <c r="AO153" s="49">
        <v>3.392499924171716</v>
      </c>
      <c r="AP153" s="49">
        <v>248.5821352062089</v>
      </c>
      <c r="AQ153" s="49">
        <v>92</v>
      </c>
    </row>
    <row r="154" spans="1:43" ht="13.8" hidden="1">
      <c r="A154" s="2">
        <v>153</v>
      </c>
      <c r="B154" s="2" t="s">
        <v>310</v>
      </c>
      <c r="C154" s="2" t="s">
        <v>295</v>
      </c>
      <c r="D154" s="2" t="s">
        <v>311</v>
      </c>
      <c r="E154" s="2" t="s">
        <v>400</v>
      </c>
      <c r="F154" s="15">
        <v>39.504167000000002</v>
      </c>
      <c r="G154" s="15">
        <v>2.543167</v>
      </c>
      <c r="H154" s="29">
        <v>44858</v>
      </c>
      <c r="I154" s="2" t="s">
        <v>31</v>
      </c>
      <c r="J154" s="24" t="s">
        <v>28</v>
      </c>
      <c r="K154" s="25" t="s">
        <v>81</v>
      </c>
      <c r="L154" s="25" t="s">
        <v>1059</v>
      </c>
      <c r="M154" s="25">
        <v>16</v>
      </c>
      <c r="N154" s="25" t="s">
        <v>401</v>
      </c>
      <c r="O154" s="25" t="s">
        <v>402</v>
      </c>
      <c r="P154" s="26">
        <v>0.28000000000000003</v>
      </c>
      <c r="Q154" s="27" t="s">
        <v>50</v>
      </c>
      <c r="R154" s="25" t="s">
        <v>103</v>
      </c>
      <c r="S154" s="25">
        <v>4</v>
      </c>
      <c r="T154" s="2" t="s">
        <v>45</v>
      </c>
      <c r="U154" s="2" t="s">
        <v>1016</v>
      </c>
      <c r="V154" s="2">
        <v>1</v>
      </c>
      <c r="W154" s="2" t="s">
        <v>392</v>
      </c>
      <c r="X154" s="2" t="s">
        <v>74</v>
      </c>
      <c r="Y154" s="2" t="s">
        <v>393</v>
      </c>
      <c r="Z154" s="2" t="s">
        <v>28</v>
      </c>
      <c r="AA154" s="2" t="s">
        <v>31</v>
      </c>
      <c r="AB154" s="2" t="s">
        <v>31</v>
      </c>
      <c r="AC154" s="2" t="s">
        <v>31</v>
      </c>
      <c r="AD154" s="2" t="s">
        <v>31</v>
      </c>
      <c r="AE154" s="2" t="s">
        <v>31</v>
      </c>
      <c r="AF154" s="2" t="s">
        <v>403</v>
      </c>
      <c r="AH154" s="1">
        <f t="shared" si="5"/>
        <v>1</v>
      </c>
      <c r="AI154" s="1">
        <f t="shared" si="4"/>
        <v>5</v>
      </c>
      <c r="AJ154" s="49">
        <v>20.857445485078628</v>
      </c>
      <c r="AK154" s="49">
        <v>27.044341118083015</v>
      </c>
      <c r="AL154" s="49">
        <v>29.699993232637667</v>
      </c>
      <c r="AM154" s="49">
        <v>0.2728712267775647</v>
      </c>
      <c r="AN154" s="49">
        <v>1.4640570324931659</v>
      </c>
      <c r="AO154" s="49">
        <v>3.1962499285582453</v>
      </c>
      <c r="AP154" s="49">
        <v>253.82224848106742</v>
      </c>
      <c r="AQ154" s="49">
        <v>92</v>
      </c>
    </row>
    <row r="155" spans="1:43" ht="13.8" hidden="1">
      <c r="A155" s="2">
        <v>154</v>
      </c>
      <c r="B155" s="2" t="s">
        <v>310</v>
      </c>
      <c r="C155" s="2" t="s">
        <v>295</v>
      </c>
      <c r="D155" s="2" t="s">
        <v>311</v>
      </c>
      <c r="E155" s="2" t="s">
        <v>404</v>
      </c>
      <c r="F155" s="15">
        <v>39.841267000000002</v>
      </c>
      <c r="G155" s="15">
        <v>2.7705329999999999</v>
      </c>
      <c r="H155" s="29">
        <v>44860</v>
      </c>
      <c r="I155" s="2" t="s">
        <v>31</v>
      </c>
      <c r="J155" s="24" t="s">
        <v>28</v>
      </c>
      <c r="K155" s="25" t="s">
        <v>225</v>
      </c>
      <c r="L155" s="25" t="s">
        <v>1061</v>
      </c>
      <c r="M155" s="25">
        <v>8</v>
      </c>
      <c r="N155" s="25" t="s">
        <v>405</v>
      </c>
      <c r="O155" s="25" t="s">
        <v>406</v>
      </c>
      <c r="P155" s="26">
        <v>0.47</v>
      </c>
      <c r="Q155" s="27" t="s">
        <v>50</v>
      </c>
      <c r="R155" s="25" t="s">
        <v>103</v>
      </c>
      <c r="S155" s="25">
        <v>5</v>
      </c>
      <c r="T155" s="2" t="s">
        <v>45</v>
      </c>
      <c r="U155" s="2" t="s">
        <v>1016</v>
      </c>
      <c r="V155" s="2">
        <v>1</v>
      </c>
      <c r="W155" s="2" t="s">
        <v>392</v>
      </c>
      <c r="X155" s="2" t="s">
        <v>74</v>
      </c>
      <c r="Y155" s="2" t="s">
        <v>393</v>
      </c>
      <c r="Z155" s="2" t="s">
        <v>31</v>
      </c>
      <c r="AA155" s="2" t="s">
        <v>31</v>
      </c>
      <c r="AB155" s="2" t="s">
        <v>31</v>
      </c>
      <c r="AC155" s="2" t="s">
        <v>31</v>
      </c>
      <c r="AD155" s="2" t="s">
        <v>31</v>
      </c>
      <c r="AE155" s="2" t="s">
        <v>31</v>
      </c>
      <c r="AF155" s="2" t="s">
        <v>47</v>
      </c>
      <c r="AH155" s="1">
        <f t="shared" si="5"/>
        <v>0</v>
      </c>
      <c r="AI155" s="1">
        <f t="shared" si="4"/>
        <v>6</v>
      </c>
      <c r="AJ155" s="49">
        <v>20.789801650974148</v>
      </c>
      <c r="AK155" s="49">
        <v>26.952493294049017</v>
      </c>
      <c r="AL155" s="49">
        <v>29.699993232637667</v>
      </c>
      <c r="AM155" s="49">
        <v>0.33043903371000266</v>
      </c>
      <c r="AN155" s="49">
        <v>1.4262173594259051</v>
      </c>
      <c r="AO155" s="49">
        <v>3.2192499280441567</v>
      </c>
      <c r="AP155" s="49">
        <v>230.21466738606071</v>
      </c>
      <c r="AQ155" s="49">
        <v>83</v>
      </c>
    </row>
    <row r="156" spans="1:43" ht="13.8" hidden="1">
      <c r="A156" s="2">
        <v>155</v>
      </c>
      <c r="B156" s="2" t="s">
        <v>310</v>
      </c>
      <c r="C156" s="2" t="s">
        <v>295</v>
      </c>
      <c r="D156" s="2" t="s">
        <v>311</v>
      </c>
      <c r="E156" s="2" t="s">
        <v>404</v>
      </c>
      <c r="F156" s="15">
        <v>39.841327999999997</v>
      </c>
      <c r="G156" s="15">
        <v>2.7751039999999998</v>
      </c>
      <c r="H156" s="29">
        <v>44860</v>
      </c>
      <c r="I156" s="2" t="s">
        <v>31</v>
      </c>
      <c r="J156" s="24" t="s">
        <v>28</v>
      </c>
      <c r="K156" s="25" t="s">
        <v>50</v>
      </c>
      <c r="L156" s="25" t="s">
        <v>1059</v>
      </c>
      <c r="M156" s="25">
        <v>16</v>
      </c>
      <c r="N156" s="25" t="s">
        <v>407</v>
      </c>
      <c r="O156" s="25" t="s">
        <v>408</v>
      </c>
      <c r="P156" s="26">
        <v>0.24</v>
      </c>
      <c r="Q156" s="27" t="s">
        <v>50</v>
      </c>
      <c r="R156" s="25" t="s">
        <v>103</v>
      </c>
      <c r="S156" s="25">
        <v>4</v>
      </c>
      <c r="T156" s="2" t="s">
        <v>45</v>
      </c>
      <c r="U156" s="2" t="s">
        <v>1016</v>
      </c>
      <c r="V156" s="2">
        <v>1</v>
      </c>
      <c r="W156" s="2" t="s">
        <v>392</v>
      </c>
      <c r="X156" s="2" t="s">
        <v>74</v>
      </c>
      <c r="Y156" s="2" t="s">
        <v>393</v>
      </c>
      <c r="Z156" s="2" t="s">
        <v>31</v>
      </c>
      <c r="AA156" s="2" t="s">
        <v>31</v>
      </c>
      <c r="AB156" s="2" t="s">
        <v>31</v>
      </c>
      <c r="AC156" s="2" t="s">
        <v>31</v>
      </c>
      <c r="AD156" s="2" t="s">
        <v>31</v>
      </c>
      <c r="AE156" s="2" t="s">
        <v>31</v>
      </c>
      <c r="AF156" s="2" t="s">
        <v>47</v>
      </c>
      <c r="AH156" s="1">
        <f t="shared" si="5"/>
        <v>0</v>
      </c>
      <c r="AI156" s="1">
        <f t="shared" si="4"/>
        <v>6</v>
      </c>
      <c r="AJ156" s="49">
        <v>20.789801650974148</v>
      </c>
      <c r="AK156" s="49">
        <v>26.952493294049017</v>
      </c>
      <c r="AL156" s="49">
        <v>29.699993232637667</v>
      </c>
      <c r="AM156" s="49">
        <v>0.33043903371000266</v>
      </c>
      <c r="AN156" s="49">
        <v>1.4262173594259051</v>
      </c>
      <c r="AO156" s="49">
        <v>3.2192499280441567</v>
      </c>
      <c r="AP156" s="49">
        <v>230.21466738606071</v>
      </c>
      <c r="AQ156" s="49">
        <v>83</v>
      </c>
    </row>
    <row r="157" spans="1:43" ht="13.8" hidden="1">
      <c r="A157" s="2">
        <v>156</v>
      </c>
      <c r="B157" s="2" t="s">
        <v>310</v>
      </c>
      <c r="C157" s="2" t="s">
        <v>295</v>
      </c>
      <c r="D157" s="2" t="s">
        <v>311</v>
      </c>
      <c r="E157" s="2" t="s">
        <v>409</v>
      </c>
      <c r="F157" s="15">
        <v>39.369399999999999</v>
      </c>
      <c r="G157" s="15">
        <v>3.2314500000000002</v>
      </c>
      <c r="H157" s="29">
        <v>44881</v>
      </c>
      <c r="I157" s="2" t="s">
        <v>31</v>
      </c>
      <c r="J157" s="24" t="s">
        <v>28</v>
      </c>
      <c r="K157" s="25" t="s">
        <v>50</v>
      </c>
      <c r="L157" s="25" t="s">
        <v>1059</v>
      </c>
      <c r="M157" s="25">
        <v>40</v>
      </c>
      <c r="N157" s="25" t="s">
        <v>410</v>
      </c>
      <c r="O157" s="25" t="s">
        <v>411</v>
      </c>
      <c r="P157" s="26">
        <v>0.09</v>
      </c>
      <c r="Q157" s="27" t="s">
        <v>43</v>
      </c>
      <c r="R157" s="25" t="s">
        <v>44</v>
      </c>
      <c r="S157" s="25">
        <v>2</v>
      </c>
      <c r="T157" s="2" t="s">
        <v>45</v>
      </c>
      <c r="U157" s="2" t="s">
        <v>1016</v>
      </c>
      <c r="V157" s="2">
        <v>1</v>
      </c>
      <c r="W157" s="2" t="s">
        <v>392</v>
      </c>
      <c r="X157" s="2" t="s">
        <v>74</v>
      </c>
      <c r="Y157" s="2" t="s">
        <v>412</v>
      </c>
      <c r="Z157" s="2" t="s">
        <v>31</v>
      </c>
      <c r="AA157" s="2" t="s">
        <v>31</v>
      </c>
      <c r="AB157" s="2" t="s">
        <v>31</v>
      </c>
      <c r="AC157" s="2" t="s">
        <v>31</v>
      </c>
      <c r="AD157" s="2" t="s">
        <v>31</v>
      </c>
      <c r="AE157" s="2" t="s">
        <v>31</v>
      </c>
      <c r="AF157" s="2" t="s">
        <v>413</v>
      </c>
      <c r="AH157" s="1">
        <f t="shared" si="5"/>
        <v>0</v>
      </c>
      <c r="AI157" s="1">
        <f t="shared" si="4"/>
        <v>6</v>
      </c>
      <c r="AJ157" s="49">
        <v>20.780979733363111</v>
      </c>
      <c r="AK157" s="49">
        <v>26.791949819376576</v>
      </c>
      <c r="AL157" s="49">
        <v>29.629993234202288</v>
      </c>
      <c r="AM157" s="49">
        <v>0.36221026587657207</v>
      </c>
      <c r="AN157" s="49">
        <v>1.6917553969689281</v>
      </c>
      <c r="AO157" s="49">
        <v>3.4714999224059291</v>
      </c>
      <c r="AP157" s="49">
        <v>251.8419200795835</v>
      </c>
      <c r="AQ157" s="49">
        <v>92</v>
      </c>
    </row>
    <row r="158" spans="1:43" ht="13.8" hidden="1">
      <c r="A158" s="2">
        <v>157</v>
      </c>
      <c r="B158" s="2" t="s">
        <v>310</v>
      </c>
      <c r="C158" s="2" t="s">
        <v>295</v>
      </c>
      <c r="D158" s="2" t="s">
        <v>311</v>
      </c>
      <c r="E158" s="2" t="s">
        <v>414</v>
      </c>
      <c r="F158" s="15">
        <v>39.771633000000001</v>
      </c>
      <c r="G158" s="15">
        <v>3.1664829999999999</v>
      </c>
      <c r="H158" s="29">
        <v>44882</v>
      </c>
      <c r="I158" s="2" t="s">
        <v>31</v>
      </c>
      <c r="J158" s="24" t="s">
        <v>28</v>
      </c>
      <c r="K158" s="25" t="s">
        <v>38</v>
      </c>
      <c r="L158" s="25" t="s">
        <v>1062</v>
      </c>
      <c r="M158" s="25">
        <v>26</v>
      </c>
      <c r="N158" s="25" t="s">
        <v>415</v>
      </c>
      <c r="O158" s="25" t="s">
        <v>304</v>
      </c>
      <c r="P158" s="26">
        <v>0.46</v>
      </c>
      <c r="Q158" s="27" t="s">
        <v>50</v>
      </c>
      <c r="R158" s="25" t="s">
        <v>103</v>
      </c>
      <c r="S158" s="25">
        <v>5</v>
      </c>
      <c r="T158" s="2" t="s">
        <v>45</v>
      </c>
      <c r="U158" s="2" t="s">
        <v>1016</v>
      </c>
      <c r="V158" s="2">
        <v>1</v>
      </c>
      <c r="W158" s="2" t="s">
        <v>392</v>
      </c>
      <c r="X158" s="2" t="s">
        <v>74</v>
      </c>
      <c r="Y158" s="2" t="s">
        <v>398</v>
      </c>
      <c r="Z158" s="2" t="s">
        <v>31</v>
      </c>
      <c r="AA158" s="2" t="s">
        <v>31</v>
      </c>
      <c r="AB158" s="2" t="s">
        <v>28</v>
      </c>
      <c r="AC158" s="2" t="s">
        <v>31</v>
      </c>
      <c r="AD158" s="2" t="s">
        <v>31</v>
      </c>
      <c r="AE158" s="2" t="s">
        <v>31</v>
      </c>
      <c r="AF158" s="2" t="s">
        <v>416</v>
      </c>
      <c r="AH158" s="1">
        <f t="shared" si="5"/>
        <v>1</v>
      </c>
      <c r="AI158" s="1">
        <f t="shared" si="4"/>
        <v>5</v>
      </c>
      <c r="AJ158" s="49">
        <v>20.551609875476231</v>
      </c>
      <c r="AK158" s="49">
        <v>26.653145474653005</v>
      </c>
      <c r="AL158" s="49">
        <v>29.659993233531736</v>
      </c>
      <c r="AM158" s="49">
        <v>0.46892944157340438</v>
      </c>
      <c r="AN158" s="49">
        <v>1.6944646360388063</v>
      </c>
      <c r="AO158" s="49">
        <v>3.3804999244399383</v>
      </c>
      <c r="AP158" s="49">
        <v>240.1596671637717</v>
      </c>
      <c r="AQ158" s="49">
        <v>92</v>
      </c>
    </row>
    <row r="159" spans="1:43" ht="13.8" hidden="1">
      <c r="A159" s="2">
        <v>158</v>
      </c>
      <c r="B159" s="2" t="s">
        <v>310</v>
      </c>
      <c r="C159" s="2" t="s">
        <v>295</v>
      </c>
      <c r="D159" s="2" t="s">
        <v>311</v>
      </c>
      <c r="E159" s="2" t="s">
        <v>417</v>
      </c>
      <c r="F159" s="15">
        <v>39.151167000000001</v>
      </c>
      <c r="G159" s="15">
        <v>2.9493330000000002</v>
      </c>
      <c r="H159" s="29">
        <v>44873</v>
      </c>
      <c r="I159" s="2" t="s">
        <v>31</v>
      </c>
      <c r="J159" s="24" t="s">
        <v>28</v>
      </c>
      <c r="K159" s="25" t="s">
        <v>277</v>
      </c>
      <c r="L159" s="25" t="s">
        <v>1062</v>
      </c>
      <c r="M159" s="25">
        <v>29</v>
      </c>
      <c r="N159" s="25" t="s">
        <v>278</v>
      </c>
      <c r="O159" s="25" t="s">
        <v>418</v>
      </c>
      <c r="P159" s="26">
        <v>0.21</v>
      </c>
      <c r="Q159" s="27" t="s">
        <v>96</v>
      </c>
      <c r="R159" s="25" t="s">
        <v>97</v>
      </c>
      <c r="S159" s="25">
        <v>4</v>
      </c>
      <c r="T159" s="2" t="s">
        <v>45</v>
      </c>
      <c r="U159" s="2" t="s">
        <v>1016</v>
      </c>
      <c r="V159" s="2">
        <v>1</v>
      </c>
      <c r="W159" s="2" t="s">
        <v>392</v>
      </c>
      <c r="X159" s="2" t="s">
        <v>55</v>
      </c>
      <c r="Y159" s="2" t="s">
        <v>419</v>
      </c>
      <c r="Z159" s="2" t="s">
        <v>29</v>
      </c>
      <c r="AA159" s="2" t="s">
        <v>29</v>
      </c>
      <c r="AB159" s="2" t="s">
        <v>29</v>
      </c>
      <c r="AC159" s="2" t="s">
        <v>29</v>
      </c>
      <c r="AD159" s="2" t="s">
        <v>29</v>
      </c>
      <c r="AE159" s="2" t="s">
        <v>29</v>
      </c>
      <c r="AF159" s="2" t="s">
        <v>420</v>
      </c>
      <c r="AH159" s="1">
        <f t="shared" si="5"/>
        <v>0</v>
      </c>
      <c r="AI159" s="1">
        <f t="shared" si="4"/>
        <v>0</v>
      </c>
      <c r="AJ159" s="49">
        <v>20.876568772322422</v>
      </c>
      <c r="AK159" s="49">
        <v>26.936732424836084</v>
      </c>
      <c r="AL159" s="49">
        <v>29.569993235543393</v>
      </c>
      <c r="AM159" s="49">
        <v>0.31024245881896539</v>
      </c>
      <c r="AN159" s="49">
        <v>1.6492092022677358</v>
      </c>
      <c r="AO159" s="49">
        <v>3.3609999248757951</v>
      </c>
      <c r="AP159" s="49">
        <v>256.74008028290677</v>
      </c>
      <c r="AQ159" s="49">
        <v>89</v>
      </c>
    </row>
    <row r="160" spans="1:43" ht="13.8" hidden="1">
      <c r="A160" s="2">
        <v>159</v>
      </c>
      <c r="B160" s="2" t="s">
        <v>310</v>
      </c>
      <c r="C160" s="2" t="s">
        <v>295</v>
      </c>
      <c r="D160" s="2" t="s">
        <v>311</v>
      </c>
      <c r="E160" s="2" t="s">
        <v>417</v>
      </c>
      <c r="F160" s="15">
        <v>39.1526</v>
      </c>
      <c r="G160" s="15">
        <v>2.9481830000000002</v>
      </c>
      <c r="H160" s="29">
        <v>44873</v>
      </c>
      <c r="I160" s="2" t="s">
        <v>31</v>
      </c>
      <c r="J160" s="24" t="s">
        <v>28</v>
      </c>
      <c r="K160" s="25" t="s">
        <v>82</v>
      </c>
      <c r="L160" s="25" t="s">
        <v>1061</v>
      </c>
      <c r="M160" s="25">
        <v>27</v>
      </c>
      <c r="N160" s="25" t="s">
        <v>421</v>
      </c>
      <c r="O160" s="25" t="s">
        <v>422</v>
      </c>
      <c r="P160" s="26">
        <v>0.48</v>
      </c>
      <c r="Q160" s="27" t="s">
        <v>50</v>
      </c>
      <c r="R160" s="25" t="s">
        <v>103</v>
      </c>
      <c r="S160" s="25">
        <v>5</v>
      </c>
      <c r="T160" s="2" t="s">
        <v>45</v>
      </c>
      <c r="U160" s="2" t="s">
        <v>1016</v>
      </c>
      <c r="V160" s="2">
        <v>1</v>
      </c>
      <c r="W160" s="2" t="s">
        <v>392</v>
      </c>
      <c r="X160" s="2" t="s">
        <v>55</v>
      </c>
      <c r="Y160" s="2" t="s">
        <v>419</v>
      </c>
      <c r="Z160" s="2" t="s">
        <v>29</v>
      </c>
      <c r="AA160" s="2" t="s">
        <v>29</v>
      </c>
      <c r="AB160" s="2" t="s">
        <v>29</v>
      </c>
      <c r="AC160" s="2" t="s">
        <v>29</v>
      </c>
      <c r="AD160" s="2" t="s">
        <v>29</v>
      </c>
      <c r="AE160" s="2" t="s">
        <v>29</v>
      </c>
      <c r="AF160" s="2" t="s">
        <v>420</v>
      </c>
      <c r="AH160" s="1">
        <f t="shared" si="5"/>
        <v>0</v>
      </c>
      <c r="AI160" s="1">
        <f t="shared" si="4"/>
        <v>0</v>
      </c>
      <c r="AJ160" s="49">
        <v>20.876568772322422</v>
      </c>
      <c r="AK160" s="49">
        <v>26.936732424836084</v>
      </c>
      <c r="AL160" s="49">
        <v>29.569993235543393</v>
      </c>
      <c r="AM160" s="49">
        <v>0.31024245881896539</v>
      </c>
      <c r="AN160" s="49">
        <v>1.6492092022677358</v>
      </c>
      <c r="AO160" s="49">
        <v>3.3609999248757951</v>
      </c>
      <c r="AP160" s="49">
        <v>256.74008028290677</v>
      </c>
      <c r="AQ160" s="49">
        <v>89</v>
      </c>
    </row>
    <row r="161" spans="1:43" ht="13.8">
      <c r="A161" s="2">
        <v>160</v>
      </c>
      <c r="B161" s="2" t="s">
        <v>423</v>
      </c>
      <c r="C161" s="2" t="s">
        <v>295</v>
      </c>
      <c r="D161" s="2" t="s">
        <v>424</v>
      </c>
      <c r="E161" s="2" t="s">
        <v>425</v>
      </c>
      <c r="F161" s="15">
        <v>36.816943999999999</v>
      </c>
      <c r="G161" s="15">
        <v>5.6894439999999999</v>
      </c>
      <c r="H161" s="29">
        <v>44838</v>
      </c>
      <c r="I161" s="2" t="s">
        <v>31</v>
      </c>
      <c r="J161" s="24" t="s">
        <v>29</v>
      </c>
      <c r="K161" s="25">
        <v>1.5</v>
      </c>
      <c r="L161" s="25" t="s">
        <v>1059</v>
      </c>
      <c r="M161" s="25">
        <v>6</v>
      </c>
      <c r="N161" s="25" t="s">
        <v>301</v>
      </c>
      <c r="O161" s="25" t="s">
        <v>31</v>
      </c>
      <c r="P161" s="26" t="s">
        <v>301</v>
      </c>
      <c r="Q161" s="25" t="s">
        <v>301</v>
      </c>
      <c r="R161" s="25" t="s">
        <v>303</v>
      </c>
      <c r="S161" s="25">
        <v>0</v>
      </c>
      <c r="T161" s="2" t="s">
        <v>45</v>
      </c>
      <c r="U161" s="2" t="s">
        <v>1015</v>
      </c>
      <c r="V161" s="2">
        <v>1</v>
      </c>
      <c r="W161" s="2" t="s">
        <v>426</v>
      </c>
      <c r="X161" s="2" t="s">
        <v>34</v>
      </c>
      <c r="Y161" s="2" t="s">
        <v>196</v>
      </c>
      <c r="Z161" s="2" t="s">
        <v>28</v>
      </c>
      <c r="AA161" s="2" t="s">
        <v>31</v>
      </c>
      <c r="AB161" s="2" t="s">
        <v>31</v>
      </c>
      <c r="AC161" s="2" t="s">
        <v>31</v>
      </c>
      <c r="AD161" s="2" t="s">
        <v>31</v>
      </c>
      <c r="AE161" s="2" t="s">
        <v>31</v>
      </c>
      <c r="AF161" s="2" t="s">
        <v>138</v>
      </c>
      <c r="AH161" s="1">
        <f t="shared" si="5"/>
        <v>1</v>
      </c>
      <c r="AI161" s="1">
        <f t="shared" si="4"/>
        <v>5</v>
      </c>
      <c r="AJ161" s="49">
        <v>20.38029481081227</v>
      </c>
      <c r="AK161" s="49">
        <v>25.535862890930566</v>
      </c>
      <c r="AL161" s="49">
        <v>27.749993276223563</v>
      </c>
      <c r="AM161" s="49">
        <v>0.27554656918351972</v>
      </c>
      <c r="AN161" s="49">
        <v>2.3844455988774</v>
      </c>
      <c r="AO161" s="49">
        <v>4.0242499100510045</v>
      </c>
      <c r="AP161" s="49">
        <v>166.36938533315603</v>
      </c>
      <c r="AQ161" s="49">
        <v>64</v>
      </c>
    </row>
    <row r="162" spans="1:43" ht="13.8">
      <c r="A162" s="2">
        <v>161</v>
      </c>
      <c r="B162" s="2" t="s">
        <v>423</v>
      </c>
      <c r="C162" s="2" t="s">
        <v>295</v>
      </c>
      <c r="D162" s="2" t="s">
        <v>424</v>
      </c>
      <c r="E162" s="2" t="s">
        <v>427</v>
      </c>
      <c r="F162" s="15">
        <v>36.784287999999997</v>
      </c>
      <c r="G162" s="15">
        <v>5.6078910000000004</v>
      </c>
      <c r="H162" s="29">
        <v>44839</v>
      </c>
      <c r="I162" s="2" t="s">
        <v>31</v>
      </c>
      <c r="J162" s="24" t="s">
        <v>29</v>
      </c>
      <c r="K162" s="25">
        <v>1.5</v>
      </c>
      <c r="L162" s="25" t="s">
        <v>1059</v>
      </c>
      <c r="M162" s="25">
        <v>6</v>
      </c>
      <c r="N162" s="25" t="s">
        <v>301</v>
      </c>
      <c r="O162" s="25" t="s">
        <v>31</v>
      </c>
      <c r="P162" s="26" t="s">
        <v>301</v>
      </c>
      <c r="Q162" s="25" t="s">
        <v>301</v>
      </c>
      <c r="R162" s="25" t="s">
        <v>303</v>
      </c>
      <c r="S162" s="25">
        <v>0</v>
      </c>
      <c r="T162" s="2" t="s">
        <v>45</v>
      </c>
      <c r="U162" s="2" t="s">
        <v>1015</v>
      </c>
      <c r="V162" s="2">
        <v>1</v>
      </c>
      <c r="W162" s="2" t="s">
        <v>426</v>
      </c>
      <c r="X162" s="2" t="s">
        <v>34</v>
      </c>
      <c r="Y162" s="2" t="s">
        <v>196</v>
      </c>
      <c r="Z162" s="2" t="s">
        <v>28</v>
      </c>
      <c r="AA162" s="2" t="s">
        <v>31</v>
      </c>
      <c r="AB162" s="2" t="s">
        <v>31</v>
      </c>
      <c r="AC162" s="2" t="s">
        <v>31</v>
      </c>
      <c r="AD162" s="2" t="s">
        <v>31</v>
      </c>
      <c r="AE162" s="2" t="s">
        <v>31</v>
      </c>
      <c r="AF162" s="2" t="s">
        <v>138</v>
      </c>
      <c r="AH162" s="1">
        <f t="shared" si="5"/>
        <v>1</v>
      </c>
      <c r="AI162" s="1">
        <f t="shared" si="4"/>
        <v>5</v>
      </c>
      <c r="AJ162" s="49">
        <v>20.428404398778031</v>
      </c>
      <c r="AK162" s="49">
        <v>25.565862890260014</v>
      </c>
      <c r="AL162" s="49">
        <v>27.729993276670598</v>
      </c>
      <c r="AM162" s="49">
        <v>0.22420478950918055</v>
      </c>
      <c r="AN162" s="49">
        <v>2.291282557481495</v>
      </c>
      <c r="AO162" s="49">
        <v>3.8797499132808291</v>
      </c>
      <c r="AP162" s="49">
        <v>165.13159748203472</v>
      </c>
      <c r="AQ162" s="49">
        <v>64</v>
      </c>
    </row>
    <row r="163" spans="1:43" ht="13.8" hidden="1">
      <c r="A163" s="2">
        <v>162</v>
      </c>
      <c r="B163" s="2" t="s">
        <v>310</v>
      </c>
      <c r="C163" s="2" t="s">
        <v>348</v>
      </c>
      <c r="D163" s="2" t="s">
        <v>428</v>
      </c>
      <c r="E163" s="2" t="s">
        <v>429</v>
      </c>
      <c r="F163" s="15">
        <v>37.37162</v>
      </c>
      <c r="G163" s="15">
        <v>-1.63127</v>
      </c>
      <c r="H163" s="29">
        <v>44889</v>
      </c>
      <c r="I163" s="2" t="s">
        <v>159</v>
      </c>
      <c r="J163" s="24" t="s">
        <v>28</v>
      </c>
      <c r="K163" s="25" t="s">
        <v>120</v>
      </c>
      <c r="L163" s="25" t="s">
        <v>1062</v>
      </c>
      <c r="M163" s="25">
        <v>12</v>
      </c>
      <c r="N163" s="25" t="s">
        <v>430</v>
      </c>
      <c r="O163" s="25" t="s">
        <v>431</v>
      </c>
      <c r="P163" s="26">
        <v>0.115</v>
      </c>
      <c r="Q163" s="27" t="s">
        <v>88</v>
      </c>
      <c r="R163" s="25" t="s">
        <v>89</v>
      </c>
      <c r="S163" s="25">
        <v>3</v>
      </c>
      <c r="T163" s="2" t="s">
        <v>45</v>
      </c>
      <c r="U163" s="2" t="s">
        <v>1016</v>
      </c>
      <c r="V163" s="2">
        <v>1</v>
      </c>
      <c r="W163" s="2" t="s">
        <v>432</v>
      </c>
      <c r="X163" s="2" t="s">
        <v>74</v>
      </c>
      <c r="Y163" s="2" t="s">
        <v>433</v>
      </c>
      <c r="Z163" s="2" t="s">
        <v>29</v>
      </c>
      <c r="AA163" s="2" t="s">
        <v>29</v>
      </c>
      <c r="AB163" s="2" t="s">
        <v>28</v>
      </c>
      <c r="AC163" s="2" t="s">
        <v>29</v>
      </c>
      <c r="AD163" s="2" t="s">
        <v>28</v>
      </c>
      <c r="AE163" s="2" t="s">
        <v>29</v>
      </c>
      <c r="AF163" s="2" t="s">
        <v>211</v>
      </c>
      <c r="AH163" s="1">
        <f t="shared" si="5"/>
        <v>2</v>
      </c>
      <c r="AI163" s="1">
        <f t="shared" si="4"/>
        <v>0</v>
      </c>
      <c r="AJ163" s="49">
        <v>20.300459196158375</v>
      </c>
      <c r="AK163" s="49">
        <v>25.536080282230056</v>
      </c>
      <c r="AL163" s="49">
        <v>28.799993252754234</v>
      </c>
      <c r="AM163" s="49">
        <v>0.61330204108615127</v>
      </c>
      <c r="AN163" s="49">
        <v>2.1774890817641084</v>
      </c>
      <c r="AO163" s="49">
        <v>4.0924999085254967</v>
      </c>
      <c r="AP163" s="49">
        <v>181.77933024775783</v>
      </c>
      <c r="AQ163" s="49">
        <v>71</v>
      </c>
    </row>
    <row r="164" spans="1:43" ht="13.8" hidden="1">
      <c r="A164" s="2">
        <v>163</v>
      </c>
      <c r="B164" s="2" t="s">
        <v>310</v>
      </c>
      <c r="C164" s="2" t="s">
        <v>348</v>
      </c>
      <c r="D164" s="2" t="s">
        <v>428</v>
      </c>
      <c r="E164" s="2" t="s">
        <v>1071</v>
      </c>
      <c r="F164" s="15">
        <v>37.301180000000002</v>
      </c>
      <c r="G164" s="15">
        <v>-1.6990499999999999</v>
      </c>
      <c r="H164" s="29">
        <v>44888</v>
      </c>
      <c r="I164" s="2" t="s">
        <v>27</v>
      </c>
      <c r="J164" s="24" t="s">
        <v>28</v>
      </c>
      <c r="K164" s="25" t="s">
        <v>54</v>
      </c>
      <c r="L164" s="25" t="s">
        <v>1062</v>
      </c>
      <c r="M164" s="25">
        <v>12</v>
      </c>
      <c r="N164" s="25" t="s">
        <v>227</v>
      </c>
      <c r="O164" s="25" t="s">
        <v>434</v>
      </c>
      <c r="P164" s="26">
        <v>0.126</v>
      </c>
      <c r="Q164" s="27" t="s">
        <v>43</v>
      </c>
      <c r="R164" s="25" t="s">
        <v>44</v>
      </c>
      <c r="S164" s="25">
        <v>3</v>
      </c>
      <c r="T164" s="2" t="s">
        <v>45</v>
      </c>
      <c r="U164" s="2" t="s">
        <v>1016</v>
      </c>
      <c r="V164" s="2">
        <v>1</v>
      </c>
      <c r="W164" s="2" t="s">
        <v>432</v>
      </c>
      <c r="X164" s="2" t="s">
        <v>74</v>
      </c>
      <c r="Y164" s="2" t="s">
        <v>433</v>
      </c>
      <c r="Z164" s="2" t="s">
        <v>29</v>
      </c>
      <c r="AA164" s="2" t="s">
        <v>29</v>
      </c>
      <c r="AB164" s="2" t="s">
        <v>28</v>
      </c>
      <c r="AC164" s="2" t="s">
        <v>29</v>
      </c>
      <c r="AD164" s="2" t="s">
        <v>29</v>
      </c>
      <c r="AE164" s="2" t="s">
        <v>29</v>
      </c>
      <c r="AF164" s="2" t="s">
        <v>435</v>
      </c>
      <c r="AH164" s="1">
        <f t="shared" si="5"/>
        <v>1</v>
      </c>
      <c r="AI164" s="1">
        <f t="shared" si="4"/>
        <v>0</v>
      </c>
      <c r="AJ164" s="49">
        <v>20.272431799524561</v>
      </c>
      <c r="AK164" s="49">
        <v>25.463254196901325</v>
      </c>
      <c r="AL164" s="49">
        <v>28.699993254989408</v>
      </c>
      <c r="AM164" s="49">
        <v>0.62625957504310337</v>
      </c>
      <c r="AN164" s="49">
        <v>2.2006874508108014</v>
      </c>
      <c r="AO164" s="49">
        <v>4.1209999078884714</v>
      </c>
      <c r="AP164" s="49">
        <v>179.24025308065913</v>
      </c>
      <c r="AQ164" s="49">
        <v>71</v>
      </c>
    </row>
    <row r="165" spans="1:43" ht="13.8" hidden="1">
      <c r="A165" s="2">
        <v>164</v>
      </c>
      <c r="B165" s="2" t="s">
        <v>310</v>
      </c>
      <c r="C165" s="2" t="s">
        <v>348</v>
      </c>
      <c r="D165" s="2" t="s">
        <v>428</v>
      </c>
      <c r="E165" s="2" t="s">
        <v>436</v>
      </c>
      <c r="F165" s="15">
        <v>37.293419999999998</v>
      </c>
      <c r="G165" s="15">
        <v>-1.7010799999999999</v>
      </c>
      <c r="H165" s="29">
        <v>44890</v>
      </c>
      <c r="I165" s="2" t="s">
        <v>27</v>
      </c>
      <c r="J165" s="24" t="s">
        <v>28</v>
      </c>
      <c r="K165" s="25" t="s">
        <v>437</v>
      </c>
      <c r="L165" s="25" t="s">
        <v>1061</v>
      </c>
      <c r="M165" s="25">
        <v>12</v>
      </c>
      <c r="N165" s="25" t="s">
        <v>225</v>
      </c>
      <c r="O165" s="25" t="s">
        <v>438</v>
      </c>
      <c r="P165" s="26">
        <v>0.05</v>
      </c>
      <c r="Q165" s="27" t="s">
        <v>84</v>
      </c>
      <c r="R165" s="25" t="s">
        <v>85</v>
      </c>
      <c r="S165" s="25">
        <v>2</v>
      </c>
      <c r="T165" s="2" t="s">
        <v>45</v>
      </c>
      <c r="U165" s="2" t="s">
        <v>1016</v>
      </c>
      <c r="V165" s="2">
        <v>1</v>
      </c>
      <c r="W165" s="2" t="s">
        <v>432</v>
      </c>
      <c r="X165" s="2" t="s">
        <v>74</v>
      </c>
      <c r="Y165" s="2" t="s">
        <v>433</v>
      </c>
      <c r="Z165" s="2" t="s">
        <v>29</v>
      </c>
      <c r="AA165" s="2" t="s">
        <v>29</v>
      </c>
      <c r="AB165" s="2" t="s">
        <v>28</v>
      </c>
      <c r="AC165" s="2" t="s">
        <v>29</v>
      </c>
      <c r="AD165" s="2" t="s">
        <v>28</v>
      </c>
      <c r="AE165" s="2" t="s">
        <v>29</v>
      </c>
      <c r="AF165" s="2" t="s">
        <v>435</v>
      </c>
      <c r="AH165" s="1">
        <f t="shared" si="5"/>
        <v>2</v>
      </c>
      <c r="AI165" s="1">
        <f t="shared" si="4"/>
        <v>0</v>
      </c>
      <c r="AJ165" s="49">
        <v>20.272431799524561</v>
      </c>
      <c r="AK165" s="49">
        <v>25.463254196901325</v>
      </c>
      <c r="AL165" s="49">
        <v>28.699993254989408</v>
      </c>
      <c r="AM165" s="49">
        <v>0.62625957504310337</v>
      </c>
      <c r="AN165" s="49">
        <v>2.2006874508108014</v>
      </c>
      <c r="AO165" s="49">
        <v>4.1209999078884714</v>
      </c>
      <c r="AP165" s="49">
        <v>179.24025308065913</v>
      </c>
      <c r="AQ165" s="49">
        <v>71</v>
      </c>
    </row>
    <row r="166" spans="1:43" ht="13.8" hidden="1">
      <c r="A166" s="2">
        <v>165</v>
      </c>
      <c r="B166" s="2" t="s">
        <v>310</v>
      </c>
      <c r="C166" s="2" t="s">
        <v>348</v>
      </c>
      <c r="D166" s="2" t="s">
        <v>428</v>
      </c>
      <c r="E166" s="2" t="s">
        <v>439</v>
      </c>
      <c r="F166" s="15">
        <v>36.992350000000002</v>
      </c>
      <c r="G166" s="15">
        <v>-1.8869199999999999</v>
      </c>
      <c r="H166" s="29">
        <v>44881</v>
      </c>
      <c r="I166" s="2" t="s">
        <v>27</v>
      </c>
      <c r="J166" s="24" t="s">
        <v>28</v>
      </c>
      <c r="K166" s="25" t="s">
        <v>38</v>
      </c>
      <c r="L166" s="25" t="s">
        <v>1062</v>
      </c>
      <c r="M166" s="25">
        <v>12</v>
      </c>
      <c r="N166" s="25" t="s">
        <v>88</v>
      </c>
      <c r="O166" s="25" t="s">
        <v>440</v>
      </c>
      <c r="P166" s="26">
        <v>4.0000000000000001E-3</v>
      </c>
      <c r="Q166" s="27" t="s">
        <v>84</v>
      </c>
      <c r="R166" s="25" t="s">
        <v>85</v>
      </c>
      <c r="S166" s="25">
        <v>1</v>
      </c>
      <c r="T166" s="2" t="s">
        <v>45</v>
      </c>
      <c r="U166" s="2" t="s">
        <v>1016</v>
      </c>
      <c r="V166" s="2">
        <v>1</v>
      </c>
      <c r="W166" s="2" t="s">
        <v>432</v>
      </c>
      <c r="X166" s="2" t="s">
        <v>74</v>
      </c>
      <c r="Y166" s="2" t="s">
        <v>441</v>
      </c>
      <c r="Z166" s="2" t="s">
        <v>29</v>
      </c>
      <c r="AA166" s="2" t="s">
        <v>29</v>
      </c>
      <c r="AB166" s="2" t="s">
        <v>28</v>
      </c>
      <c r="AC166" s="2" t="s">
        <v>29</v>
      </c>
      <c r="AD166" s="2" t="s">
        <v>29</v>
      </c>
      <c r="AE166" s="2" t="s">
        <v>29</v>
      </c>
      <c r="AF166" s="2" t="s">
        <v>435</v>
      </c>
      <c r="AH166" s="1">
        <f t="shared" si="5"/>
        <v>1</v>
      </c>
      <c r="AI166" s="1">
        <f t="shared" si="4"/>
        <v>0</v>
      </c>
      <c r="AJ166" s="49">
        <v>19.859308521087353</v>
      </c>
      <c r="AK166" s="49">
        <v>24.681297692640289</v>
      </c>
      <c r="AL166" s="49">
        <v>28.839993251860164</v>
      </c>
      <c r="AM166" s="49">
        <v>0.85940272051687949</v>
      </c>
      <c r="AN166" s="49">
        <v>2.7264673303630538</v>
      </c>
      <c r="AO166" s="49">
        <v>4.5722498978022479</v>
      </c>
      <c r="AP166" s="49">
        <v>150.7773974118698</v>
      </c>
      <c r="AQ166" s="49">
        <v>56</v>
      </c>
    </row>
    <row r="167" spans="1:43" ht="13.8" hidden="1">
      <c r="A167" s="2">
        <v>166</v>
      </c>
      <c r="B167" s="2" t="s">
        <v>310</v>
      </c>
      <c r="C167" s="2" t="s">
        <v>348</v>
      </c>
      <c r="D167" s="2" t="s">
        <v>428</v>
      </c>
      <c r="E167" s="2" t="s">
        <v>442</v>
      </c>
      <c r="F167" s="15">
        <v>36.936149999999998</v>
      </c>
      <c r="G167" s="15">
        <v>-1.93082</v>
      </c>
      <c r="H167" s="29">
        <v>44873</v>
      </c>
      <c r="I167" s="2" t="s">
        <v>27</v>
      </c>
      <c r="J167" s="24" t="s">
        <v>28</v>
      </c>
      <c r="K167" s="25" t="s">
        <v>54</v>
      </c>
      <c r="L167" s="25" t="s">
        <v>1062</v>
      </c>
      <c r="M167" s="25">
        <v>12</v>
      </c>
      <c r="N167" s="25" t="s">
        <v>84</v>
      </c>
      <c r="O167" s="25" t="s">
        <v>443</v>
      </c>
      <c r="P167" s="26">
        <v>4.0000000000000001E-3</v>
      </c>
      <c r="Q167" s="27" t="s">
        <v>84</v>
      </c>
      <c r="R167" s="25" t="s">
        <v>85</v>
      </c>
      <c r="S167" s="25">
        <v>1</v>
      </c>
      <c r="T167" s="2" t="s">
        <v>45</v>
      </c>
      <c r="U167" s="2" t="s">
        <v>1016</v>
      </c>
      <c r="V167" s="2">
        <v>1</v>
      </c>
      <c r="W167" s="2" t="s">
        <v>432</v>
      </c>
      <c r="X167" s="2" t="s">
        <v>74</v>
      </c>
      <c r="Y167" s="2" t="s">
        <v>444</v>
      </c>
      <c r="Z167" s="2" t="s">
        <v>28</v>
      </c>
      <c r="AA167" s="2" t="s">
        <v>29</v>
      </c>
      <c r="AB167" s="2" t="s">
        <v>28</v>
      </c>
      <c r="AC167" s="2" t="s">
        <v>29</v>
      </c>
      <c r="AD167" s="2" t="s">
        <v>29</v>
      </c>
      <c r="AE167" s="2" t="s">
        <v>29</v>
      </c>
      <c r="AF167" s="2" t="s">
        <v>445</v>
      </c>
      <c r="AH167" s="1">
        <f t="shared" si="5"/>
        <v>2</v>
      </c>
      <c r="AI167" s="1">
        <f t="shared" si="4"/>
        <v>0</v>
      </c>
      <c r="AJ167" s="49">
        <v>19.763609893089399</v>
      </c>
      <c r="AK167" s="49">
        <v>24.543906391363397</v>
      </c>
      <c r="AL167" s="49">
        <v>28.839993251860164</v>
      </c>
      <c r="AM167" s="49">
        <v>0.91903970548525948</v>
      </c>
      <c r="AN167" s="49">
        <v>2.8247553716444047</v>
      </c>
      <c r="AO167" s="49">
        <v>4.7157498945947722</v>
      </c>
      <c r="AP167" s="49">
        <v>151.85147167916244</v>
      </c>
      <c r="AQ167" s="49">
        <v>56</v>
      </c>
    </row>
    <row r="168" spans="1:43" ht="13.8" hidden="1">
      <c r="A168" s="2">
        <v>167</v>
      </c>
      <c r="B168" s="2" t="s">
        <v>310</v>
      </c>
      <c r="C168" s="2" t="s">
        <v>348</v>
      </c>
      <c r="D168" s="2" t="s">
        <v>428</v>
      </c>
      <c r="E168" s="2" t="s">
        <v>446</v>
      </c>
      <c r="F168" s="15">
        <v>36.886670000000002</v>
      </c>
      <c r="G168" s="15">
        <v>-1.9930099999999999</v>
      </c>
      <c r="H168" s="29">
        <v>44879</v>
      </c>
      <c r="I168" s="2" t="s">
        <v>27</v>
      </c>
      <c r="J168" s="24" t="s">
        <v>28</v>
      </c>
      <c r="K168" s="25" t="s">
        <v>120</v>
      </c>
      <c r="L168" s="25" t="s">
        <v>1062</v>
      </c>
      <c r="M168" s="25">
        <v>12</v>
      </c>
      <c r="N168" s="25" t="s">
        <v>30</v>
      </c>
      <c r="O168" s="25" t="s">
        <v>447</v>
      </c>
      <c r="P168" s="26">
        <v>0.03</v>
      </c>
      <c r="Q168" s="27" t="s">
        <v>84</v>
      </c>
      <c r="R168" s="25" t="s">
        <v>85</v>
      </c>
      <c r="S168" s="25">
        <v>1</v>
      </c>
      <c r="T168" s="2" t="s">
        <v>45</v>
      </c>
      <c r="U168" s="2" t="s">
        <v>1016</v>
      </c>
      <c r="V168" s="2">
        <v>1</v>
      </c>
      <c r="W168" s="2" t="s">
        <v>432</v>
      </c>
      <c r="X168" s="2" t="s">
        <v>74</v>
      </c>
      <c r="Y168" s="2" t="s">
        <v>444</v>
      </c>
      <c r="Z168" s="2" t="s">
        <v>29</v>
      </c>
      <c r="AA168" s="2" t="s">
        <v>29</v>
      </c>
      <c r="AB168" s="2" t="s">
        <v>28</v>
      </c>
      <c r="AC168" s="2" t="s">
        <v>29</v>
      </c>
      <c r="AD168" s="2" t="s">
        <v>29</v>
      </c>
      <c r="AE168" s="2" t="s">
        <v>29</v>
      </c>
      <c r="AF168" s="2" t="s">
        <v>435</v>
      </c>
      <c r="AH168" s="1">
        <f t="shared" si="5"/>
        <v>1</v>
      </c>
      <c r="AI168" s="1">
        <f t="shared" si="4"/>
        <v>0</v>
      </c>
      <c r="AJ168" s="49">
        <v>19.647500306643551</v>
      </c>
      <c r="AK168" s="49">
        <v>24.364667264934923</v>
      </c>
      <c r="AL168" s="49">
        <v>28.799993252754234</v>
      </c>
      <c r="AM168" s="49">
        <v>0.99089723812569308</v>
      </c>
      <c r="AN168" s="49">
        <v>2.9612444990284161</v>
      </c>
      <c r="AO168" s="49">
        <v>4.9052498903591193</v>
      </c>
      <c r="AP168" s="49">
        <v>151.99552739441788</v>
      </c>
      <c r="AQ168" s="49">
        <v>55</v>
      </c>
    </row>
    <row r="169" spans="1:43" ht="13.8">
      <c r="A169" s="2">
        <v>168</v>
      </c>
      <c r="B169" s="2" t="s">
        <v>310</v>
      </c>
      <c r="C169" s="2" t="s">
        <v>348</v>
      </c>
      <c r="D169" s="2" t="s">
        <v>428</v>
      </c>
      <c r="E169" s="2" t="s">
        <v>448</v>
      </c>
      <c r="F169" s="15">
        <v>36.795470000000002</v>
      </c>
      <c r="G169" s="15">
        <v>-2.0588000000000002</v>
      </c>
      <c r="H169" s="29">
        <v>44917</v>
      </c>
      <c r="I169" s="2" t="s">
        <v>27</v>
      </c>
      <c r="J169" s="24" t="s">
        <v>29</v>
      </c>
      <c r="K169" s="25" t="s">
        <v>120</v>
      </c>
      <c r="L169" s="25" t="s">
        <v>1062</v>
      </c>
      <c r="M169" s="25">
        <v>12</v>
      </c>
      <c r="N169" s="25" t="s">
        <v>301</v>
      </c>
      <c r="O169" s="25" t="s">
        <v>449</v>
      </c>
      <c r="P169" s="26" t="s">
        <v>301</v>
      </c>
      <c r="Q169" s="25" t="s">
        <v>301</v>
      </c>
      <c r="R169" s="25" t="s">
        <v>303</v>
      </c>
      <c r="S169" s="25">
        <v>0</v>
      </c>
      <c r="T169" s="2" t="s">
        <v>45</v>
      </c>
      <c r="U169" s="2" t="s">
        <v>1016</v>
      </c>
      <c r="V169" s="2">
        <v>1</v>
      </c>
      <c r="W169" s="2" t="s">
        <v>432</v>
      </c>
      <c r="X169" s="2" t="s">
        <v>74</v>
      </c>
      <c r="Y169" s="2" t="s">
        <v>444</v>
      </c>
      <c r="Z169" s="2" t="s">
        <v>29</v>
      </c>
      <c r="AA169" s="2" t="s">
        <v>29</v>
      </c>
      <c r="AB169" s="2" t="s">
        <v>28</v>
      </c>
      <c r="AC169" s="2" t="s">
        <v>29</v>
      </c>
      <c r="AD169" s="2" t="s">
        <v>29</v>
      </c>
      <c r="AE169" s="2" t="s">
        <v>29</v>
      </c>
      <c r="AF169" s="2" t="s">
        <v>435</v>
      </c>
      <c r="AH169" s="1">
        <f t="shared" si="5"/>
        <v>1</v>
      </c>
      <c r="AI169" s="1">
        <f t="shared" si="4"/>
        <v>0</v>
      </c>
      <c r="AJ169" s="49">
        <v>19.414075654326751</v>
      </c>
      <c r="AK169" s="49">
        <v>24.046297706833645</v>
      </c>
      <c r="AL169" s="49">
        <v>28.449993260577344</v>
      </c>
      <c r="AM169" s="49">
        <v>1.1447986045487426</v>
      </c>
      <c r="AN169" s="49">
        <v>3.3055135130725359</v>
      </c>
      <c r="AO169" s="49">
        <v>5.25649988250807</v>
      </c>
      <c r="AP169" s="49">
        <v>139.67769091510107</v>
      </c>
      <c r="AQ169" s="49">
        <v>45</v>
      </c>
    </row>
    <row r="170" spans="1:43" ht="13.8">
      <c r="A170" s="2">
        <v>169</v>
      </c>
      <c r="B170" s="2" t="s">
        <v>310</v>
      </c>
      <c r="C170" s="2" t="s">
        <v>348</v>
      </c>
      <c r="D170" s="2" t="s">
        <v>428</v>
      </c>
      <c r="E170" s="2" t="s">
        <v>450</v>
      </c>
      <c r="F170" s="15">
        <v>36.71367</v>
      </c>
      <c r="G170" s="15">
        <v>-2.1888299999999998</v>
      </c>
      <c r="H170" s="29">
        <v>44915</v>
      </c>
      <c r="I170" s="2" t="s">
        <v>27</v>
      </c>
      <c r="J170" s="24" t="s">
        <v>29</v>
      </c>
      <c r="K170" s="25" t="s">
        <v>437</v>
      </c>
      <c r="L170" s="25" t="s">
        <v>1061</v>
      </c>
      <c r="M170" s="25">
        <v>10</v>
      </c>
      <c r="N170" s="25" t="s">
        <v>301</v>
      </c>
      <c r="O170" s="25" t="s">
        <v>175</v>
      </c>
      <c r="P170" s="26" t="s">
        <v>301</v>
      </c>
      <c r="Q170" s="25" t="s">
        <v>301</v>
      </c>
      <c r="R170" s="25" t="s">
        <v>303</v>
      </c>
      <c r="S170" s="25">
        <v>0</v>
      </c>
      <c r="T170" s="2" t="s">
        <v>45</v>
      </c>
      <c r="U170" s="2" t="s">
        <v>1015</v>
      </c>
      <c r="V170" s="2">
        <v>1</v>
      </c>
      <c r="W170" s="2" t="s">
        <v>432</v>
      </c>
      <c r="X170" s="2" t="s">
        <v>55</v>
      </c>
      <c r="Y170" s="2" t="s">
        <v>444</v>
      </c>
      <c r="Z170" s="2" t="s">
        <v>29</v>
      </c>
      <c r="AA170" s="2" t="s">
        <v>29</v>
      </c>
      <c r="AB170" s="2" t="s">
        <v>29</v>
      </c>
      <c r="AC170" s="2" t="s">
        <v>29</v>
      </c>
      <c r="AD170" s="2" t="s">
        <v>28</v>
      </c>
      <c r="AE170" s="2" t="s">
        <v>29</v>
      </c>
      <c r="AF170" s="2" t="s">
        <v>451</v>
      </c>
      <c r="AH170" s="1">
        <f t="shared" si="5"/>
        <v>1</v>
      </c>
      <c r="AI170" s="1">
        <f t="shared" si="4"/>
        <v>0</v>
      </c>
      <c r="AJ170" s="49">
        <v>19.120678400610718</v>
      </c>
      <c r="AK170" s="49">
        <v>23.670210758718103</v>
      </c>
      <c r="AL170" s="49">
        <v>28.23999326527121</v>
      </c>
      <c r="AM170" s="49">
        <v>1.3268177785624893</v>
      </c>
      <c r="AN170" s="49">
        <v>3.7075624171295205</v>
      </c>
      <c r="AO170" s="49">
        <v>5.5422498761210583</v>
      </c>
      <c r="AP170" s="49">
        <v>132.99402244279236</v>
      </c>
      <c r="AQ170" s="49">
        <v>43</v>
      </c>
    </row>
    <row r="171" spans="1:43" ht="13.8">
      <c r="A171" s="2">
        <v>170</v>
      </c>
      <c r="B171" s="2" t="s">
        <v>310</v>
      </c>
      <c r="C171" s="2" t="s">
        <v>348</v>
      </c>
      <c r="D171" s="2" t="s">
        <v>428</v>
      </c>
      <c r="E171" s="2" t="s">
        <v>452</v>
      </c>
      <c r="F171" s="15">
        <v>36.81203</v>
      </c>
      <c r="G171" s="15">
        <v>-2.5656500000000002</v>
      </c>
      <c r="H171" s="29">
        <v>44842</v>
      </c>
      <c r="I171" s="2" t="s">
        <v>159</v>
      </c>
      <c r="J171" s="24" t="s">
        <v>29</v>
      </c>
      <c r="K171" s="25" t="s">
        <v>96</v>
      </c>
      <c r="L171" s="25" t="s">
        <v>1059</v>
      </c>
      <c r="M171" s="25">
        <v>10</v>
      </c>
      <c r="N171" s="25" t="s">
        <v>301</v>
      </c>
      <c r="O171" s="25" t="s">
        <v>453</v>
      </c>
      <c r="P171" s="26" t="s">
        <v>301</v>
      </c>
      <c r="Q171" s="25" t="s">
        <v>301</v>
      </c>
      <c r="R171" s="25" t="s">
        <v>303</v>
      </c>
      <c r="S171" s="25">
        <v>0</v>
      </c>
      <c r="T171" s="2" t="s">
        <v>45</v>
      </c>
      <c r="U171" s="2" t="s">
        <v>1015</v>
      </c>
      <c r="V171" s="2">
        <v>1</v>
      </c>
      <c r="W171" s="2" t="s">
        <v>454</v>
      </c>
      <c r="X171" s="2" t="s">
        <v>34</v>
      </c>
      <c r="Y171" s="2" t="s">
        <v>35</v>
      </c>
      <c r="Z171" s="2" t="s">
        <v>29</v>
      </c>
      <c r="AA171" s="2" t="s">
        <v>28</v>
      </c>
      <c r="AB171" s="2" t="s">
        <v>28</v>
      </c>
      <c r="AC171" s="2" t="s">
        <v>29</v>
      </c>
      <c r="AD171" s="2" t="s">
        <v>28</v>
      </c>
      <c r="AE171" s="2" t="s">
        <v>29</v>
      </c>
      <c r="AF171" s="2" t="s">
        <v>455</v>
      </c>
      <c r="AH171" s="1">
        <f t="shared" si="5"/>
        <v>3</v>
      </c>
      <c r="AI171" s="1">
        <f t="shared" si="4"/>
        <v>0</v>
      </c>
      <c r="AJ171" s="49">
        <v>18.830596215313737</v>
      </c>
      <c r="AK171" s="49">
        <v>23.337058592251591</v>
      </c>
      <c r="AL171" s="49">
        <v>28.069993269071006</v>
      </c>
      <c r="AM171" s="49">
        <v>1.5117335278539579</v>
      </c>
      <c r="AN171" s="49">
        <v>3.8827716523437235</v>
      </c>
      <c r="AO171" s="49">
        <v>5.5229998765513315</v>
      </c>
      <c r="AP171" s="49">
        <v>131.01016520463287</v>
      </c>
      <c r="AQ171" s="49">
        <v>37</v>
      </c>
    </row>
    <row r="172" spans="1:43" ht="13.8">
      <c r="A172" s="2">
        <v>171</v>
      </c>
      <c r="B172" s="2" t="s">
        <v>310</v>
      </c>
      <c r="C172" s="2" t="s">
        <v>348</v>
      </c>
      <c r="D172" s="2" t="s">
        <v>428</v>
      </c>
      <c r="E172" s="2" t="s">
        <v>452</v>
      </c>
      <c r="F172" s="15">
        <v>36.808390000000003</v>
      </c>
      <c r="G172" s="15">
        <v>-2.5640700000000001</v>
      </c>
      <c r="H172" s="29">
        <v>44842</v>
      </c>
      <c r="I172" s="2" t="s">
        <v>159</v>
      </c>
      <c r="J172" s="24" t="s">
        <v>29</v>
      </c>
      <c r="K172" s="25" t="s">
        <v>38</v>
      </c>
      <c r="L172" s="25" t="s">
        <v>1062</v>
      </c>
      <c r="M172" s="25">
        <v>10</v>
      </c>
      <c r="N172" s="25" t="s">
        <v>301</v>
      </c>
      <c r="O172" s="25" t="s">
        <v>456</v>
      </c>
      <c r="P172" s="26" t="s">
        <v>301</v>
      </c>
      <c r="Q172" s="25" t="s">
        <v>301</v>
      </c>
      <c r="R172" s="25" t="s">
        <v>303</v>
      </c>
      <c r="S172" s="25">
        <v>0</v>
      </c>
      <c r="T172" s="2" t="s">
        <v>45</v>
      </c>
      <c r="U172" s="2" t="s">
        <v>1015</v>
      </c>
      <c r="V172" s="2">
        <v>1</v>
      </c>
      <c r="W172" s="2" t="s">
        <v>454</v>
      </c>
      <c r="X172" s="2" t="s">
        <v>34</v>
      </c>
      <c r="Y172" s="2" t="s">
        <v>35</v>
      </c>
      <c r="Z172" s="2" t="s">
        <v>28</v>
      </c>
      <c r="AA172" s="2" t="s">
        <v>29</v>
      </c>
      <c r="AB172" s="2" t="s">
        <v>28</v>
      </c>
      <c r="AC172" s="2" t="s">
        <v>29</v>
      </c>
      <c r="AD172" s="2" t="s">
        <v>28</v>
      </c>
      <c r="AE172" s="2" t="s">
        <v>29</v>
      </c>
      <c r="AF172" s="2" t="s">
        <v>435</v>
      </c>
      <c r="AH172" s="1">
        <f t="shared" si="5"/>
        <v>3</v>
      </c>
      <c r="AI172" s="1">
        <f t="shared" si="4"/>
        <v>0</v>
      </c>
      <c r="AJ172" s="49">
        <v>18.830596215313737</v>
      </c>
      <c r="AK172" s="49">
        <v>23.337058592251591</v>
      </c>
      <c r="AL172" s="49">
        <v>28.069993269071006</v>
      </c>
      <c r="AM172" s="49">
        <v>1.5117335278539579</v>
      </c>
      <c r="AN172" s="49">
        <v>3.8827716523437235</v>
      </c>
      <c r="AO172" s="49">
        <v>5.5229998765513315</v>
      </c>
      <c r="AP172" s="49">
        <v>131.01016520463287</v>
      </c>
      <c r="AQ172" s="49">
        <v>37</v>
      </c>
    </row>
    <row r="173" spans="1:43" ht="13.8">
      <c r="A173" s="2">
        <v>172</v>
      </c>
      <c r="B173" s="2" t="s">
        <v>310</v>
      </c>
      <c r="C173" s="2" t="s">
        <v>348</v>
      </c>
      <c r="D173" s="2" t="s">
        <v>428</v>
      </c>
      <c r="E173" s="2" t="s">
        <v>457</v>
      </c>
      <c r="F173" s="15">
        <v>36.689309999999999</v>
      </c>
      <c r="G173" s="15">
        <v>-2.6525799999999999</v>
      </c>
      <c r="H173" s="29">
        <v>44902</v>
      </c>
      <c r="I173" s="2" t="s">
        <v>27</v>
      </c>
      <c r="J173" s="24" t="s">
        <v>29</v>
      </c>
      <c r="K173" s="25" t="s">
        <v>54</v>
      </c>
      <c r="L173" s="25" t="s">
        <v>1062</v>
      </c>
      <c r="M173" s="25">
        <v>10</v>
      </c>
      <c r="N173" s="25" t="s">
        <v>301</v>
      </c>
      <c r="O173" s="25" t="s">
        <v>458</v>
      </c>
      <c r="P173" s="26" t="s">
        <v>301</v>
      </c>
      <c r="Q173" s="25" t="s">
        <v>301</v>
      </c>
      <c r="R173" s="25" t="s">
        <v>303</v>
      </c>
      <c r="S173" s="25">
        <v>0</v>
      </c>
      <c r="T173" s="2" t="s">
        <v>45</v>
      </c>
      <c r="U173" s="2" t="s">
        <v>1015</v>
      </c>
      <c r="V173" s="2">
        <v>1</v>
      </c>
      <c r="W173" s="2" t="s">
        <v>454</v>
      </c>
      <c r="X173" s="2" t="s">
        <v>74</v>
      </c>
      <c r="Y173" s="2" t="s">
        <v>459</v>
      </c>
      <c r="Z173" s="2" t="s">
        <v>29</v>
      </c>
      <c r="AA173" s="2" t="s">
        <v>29</v>
      </c>
      <c r="AB173" s="2" t="s">
        <v>28</v>
      </c>
      <c r="AC173" s="2" t="s">
        <v>29</v>
      </c>
      <c r="AD173" s="2" t="s">
        <v>28</v>
      </c>
      <c r="AE173" s="2" t="s">
        <v>29</v>
      </c>
      <c r="AF173" s="2" t="s">
        <v>435</v>
      </c>
      <c r="AH173" s="1">
        <f t="shared" si="5"/>
        <v>2</v>
      </c>
      <c r="AI173" s="1">
        <f t="shared" si="4"/>
        <v>0</v>
      </c>
      <c r="AJ173" s="49">
        <v>18.781335942442187</v>
      </c>
      <c r="AK173" s="49">
        <v>23.339015113946992</v>
      </c>
      <c r="AL173" s="49">
        <v>28.229993265494727</v>
      </c>
      <c r="AM173" s="49">
        <v>1.5217917468072204</v>
      </c>
      <c r="AN173" s="49">
        <v>4.0236167578912418</v>
      </c>
      <c r="AO173" s="49">
        <v>5.5839998751878746</v>
      </c>
      <c r="AP173" s="49">
        <v>153.45150194643108</v>
      </c>
      <c r="AQ173" s="49">
        <v>44</v>
      </c>
    </row>
    <row r="174" spans="1:43" ht="13.8">
      <c r="A174" s="2">
        <v>173</v>
      </c>
      <c r="B174" s="2" t="s">
        <v>310</v>
      </c>
      <c r="C174" s="2" t="s">
        <v>348</v>
      </c>
      <c r="D174" s="2" t="s">
        <v>428</v>
      </c>
      <c r="E174" s="2" t="s">
        <v>1072</v>
      </c>
      <c r="F174" s="15">
        <v>36.748620000000003</v>
      </c>
      <c r="G174" s="15">
        <v>-3.1952500000000001</v>
      </c>
      <c r="H174" s="29">
        <v>44915</v>
      </c>
      <c r="I174" s="2" t="s">
        <v>27</v>
      </c>
      <c r="J174" s="24" t="s">
        <v>29</v>
      </c>
      <c r="K174" s="25" t="s">
        <v>224</v>
      </c>
      <c r="L174" s="25" t="s">
        <v>1059</v>
      </c>
      <c r="M174" s="25">
        <v>10</v>
      </c>
      <c r="N174" s="25" t="s">
        <v>301</v>
      </c>
      <c r="O174" s="25" t="s">
        <v>460</v>
      </c>
      <c r="P174" s="26" t="s">
        <v>301</v>
      </c>
      <c r="Q174" s="25" t="s">
        <v>301</v>
      </c>
      <c r="R174" s="25" t="s">
        <v>303</v>
      </c>
      <c r="S174" s="25">
        <v>0</v>
      </c>
      <c r="T174" s="2" t="s">
        <v>45</v>
      </c>
      <c r="U174" s="2" t="s">
        <v>1015</v>
      </c>
      <c r="V174" s="2">
        <v>1</v>
      </c>
      <c r="W174" s="2" t="s">
        <v>461</v>
      </c>
      <c r="X174" s="2" t="s">
        <v>34</v>
      </c>
      <c r="Y174" s="2" t="s">
        <v>35</v>
      </c>
      <c r="Z174" s="2" t="s">
        <v>29</v>
      </c>
      <c r="AA174" s="2" t="s">
        <v>29</v>
      </c>
      <c r="AB174" s="2" t="s">
        <v>28</v>
      </c>
      <c r="AC174" s="2" t="s">
        <v>29</v>
      </c>
      <c r="AD174" s="2" t="s">
        <v>28</v>
      </c>
      <c r="AE174" s="2" t="s">
        <v>29</v>
      </c>
      <c r="AF174" s="2" t="s">
        <v>211</v>
      </c>
      <c r="AH174" s="1">
        <f t="shared" si="5"/>
        <v>2</v>
      </c>
      <c r="AI174" s="1">
        <f t="shared" si="4"/>
        <v>0</v>
      </c>
      <c r="AJ174" s="49">
        <v>18.764979778424216</v>
      </c>
      <c r="AK174" s="49">
        <v>23.64749336792153</v>
      </c>
      <c r="AL174" s="49">
        <v>28.689993255212926</v>
      </c>
      <c r="AM174" s="49">
        <v>1.6220506486758495</v>
      </c>
      <c r="AN174" s="49">
        <v>4.1467417551391845</v>
      </c>
      <c r="AO174" s="49">
        <v>5.725249872030691</v>
      </c>
      <c r="AP174" s="49">
        <v>175.72805863326221</v>
      </c>
      <c r="AQ174" s="49">
        <v>43</v>
      </c>
    </row>
    <row r="175" spans="1:43" ht="13.8">
      <c r="A175" s="2">
        <v>174</v>
      </c>
      <c r="B175" s="2" t="s">
        <v>310</v>
      </c>
      <c r="C175" s="2" t="s">
        <v>348</v>
      </c>
      <c r="D175" s="2" t="s">
        <v>428</v>
      </c>
      <c r="E175" s="2" t="s">
        <v>462</v>
      </c>
      <c r="F175" s="15">
        <v>36.752690000000001</v>
      </c>
      <c r="G175" s="15">
        <v>-3.24702</v>
      </c>
      <c r="H175" s="29">
        <v>44889</v>
      </c>
      <c r="I175" s="2" t="s">
        <v>27</v>
      </c>
      <c r="J175" s="24" t="s">
        <v>29</v>
      </c>
      <c r="K175" s="25" t="s">
        <v>224</v>
      </c>
      <c r="L175" s="25" t="s">
        <v>1059</v>
      </c>
      <c r="M175" s="25">
        <v>10</v>
      </c>
      <c r="N175" s="25" t="s">
        <v>301</v>
      </c>
      <c r="O175" s="25" t="s">
        <v>463</v>
      </c>
      <c r="P175" s="26" t="s">
        <v>301</v>
      </c>
      <c r="Q175" s="25" t="s">
        <v>301</v>
      </c>
      <c r="R175" s="25" t="s">
        <v>303</v>
      </c>
      <c r="S175" s="25">
        <v>0</v>
      </c>
      <c r="T175" s="2" t="s">
        <v>45</v>
      </c>
      <c r="U175" s="2" t="s">
        <v>1015</v>
      </c>
      <c r="V175" s="2">
        <v>1</v>
      </c>
      <c r="W175" s="2" t="s">
        <v>461</v>
      </c>
      <c r="X175" s="2" t="s">
        <v>34</v>
      </c>
      <c r="Y175" s="2" t="s">
        <v>35</v>
      </c>
      <c r="Z175" s="2" t="s">
        <v>29</v>
      </c>
      <c r="AA175" s="2" t="s">
        <v>29</v>
      </c>
      <c r="AB175" s="2" t="s">
        <v>28</v>
      </c>
      <c r="AC175" s="2" t="s">
        <v>29</v>
      </c>
      <c r="AD175" s="2" t="s">
        <v>28</v>
      </c>
      <c r="AE175" s="2" t="s">
        <v>29</v>
      </c>
      <c r="AF175" s="2" t="s">
        <v>211</v>
      </c>
      <c r="AH175" s="1">
        <f t="shared" si="5"/>
        <v>2</v>
      </c>
      <c r="AI175" s="1">
        <f t="shared" si="4"/>
        <v>0</v>
      </c>
      <c r="AJ175" s="49">
        <v>18.741061970739644</v>
      </c>
      <c r="AK175" s="49">
        <v>23.581515108526695</v>
      </c>
      <c r="AL175" s="49">
        <v>28.639993256330513</v>
      </c>
      <c r="AM175" s="49">
        <v>1.6369184565627066</v>
      </c>
      <c r="AN175" s="49">
        <v>4.1766439283838608</v>
      </c>
      <c r="AO175" s="49">
        <v>5.7739998709410436</v>
      </c>
      <c r="AP175" s="49">
        <v>175.85225315639045</v>
      </c>
      <c r="AQ175" s="49">
        <v>43</v>
      </c>
    </row>
    <row r="176" spans="1:43" ht="13.8">
      <c r="A176" s="2">
        <v>175</v>
      </c>
      <c r="B176" s="2" t="s">
        <v>310</v>
      </c>
      <c r="C176" s="2" t="s">
        <v>348</v>
      </c>
      <c r="D176" s="2" t="s">
        <v>428</v>
      </c>
      <c r="E176" s="2" t="s">
        <v>464</v>
      </c>
      <c r="F176" s="15">
        <v>36.736919999999998</v>
      </c>
      <c r="G176" s="15">
        <v>-3.33541</v>
      </c>
      <c r="H176" s="29">
        <v>44895</v>
      </c>
      <c r="I176" s="2" t="s">
        <v>27</v>
      </c>
      <c r="J176" s="24" t="s">
        <v>29</v>
      </c>
      <c r="K176" s="25" t="s">
        <v>38</v>
      </c>
      <c r="L176" s="25" t="s">
        <v>1062</v>
      </c>
      <c r="M176" s="25">
        <v>12</v>
      </c>
      <c r="N176" s="25" t="s">
        <v>301</v>
      </c>
      <c r="O176" s="25" t="s">
        <v>367</v>
      </c>
      <c r="P176" s="26" t="s">
        <v>301</v>
      </c>
      <c r="Q176" s="25" t="s">
        <v>301</v>
      </c>
      <c r="R176" s="25" t="s">
        <v>303</v>
      </c>
      <c r="S176" s="25">
        <v>0</v>
      </c>
      <c r="T176" s="2" t="s">
        <v>45</v>
      </c>
      <c r="U176" s="2" t="s">
        <v>1016</v>
      </c>
      <c r="V176" s="2">
        <v>1</v>
      </c>
      <c r="W176" s="2" t="s">
        <v>461</v>
      </c>
      <c r="X176" s="2" t="s">
        <v>34</v>
      </c>
      <c r="Y176" s="2" t="s">
        <v>35</v>
      </c>
      <c r="Z176" s="2" t="s">
        <v>29</v>
      </c>
      <c r="AA176" s="2" t="s">
        <v>29</v>
      </c>
      <c r="AB176" s="2" t="s">
        <v>28</v>
      </c>
      <c r="AC176" s="2" t="s">
        <v>29</v>
      </c>
      <c r="AD176" s="2" t="s">
        <v>28</v>
      </c>
      <c r="AE176" s="2" t="s">
        <v>29</v>
      </c>
      <c r="AF176" s="2" t="s">
        <v>211</v>
      </c>
      <c r="AH176" s="1">
        <f t="shared" si="5"/>
        <v>2</v>
      </c>
      <c r="AI176" s="1">
        <f t="shared" si="4"/>
        <v>0</v>
      </c>
      <c r="AJ176" s="49">
        <v>18.76897977833481</v>
      </c>
      <c r="AK176" s="49">
        <v>23.575862934739984</v>
      </c>
      <c r="AL176" s="49">
        <v>28.639993256330513</v>
      </c>
      <c r="AM176" s="49">
        <v>1.602532840892928</v>
      </c>
      <c r="AN176" s="49">
        <v>4.147665668162011</v>
      </c>
      <c r="AO176" s="49">
        <v>5.7439998716115959</v>
      </c>
      <c r="AP176" s="49">
        <v>177.5651006254366</v>
      </c>
      <c r="AQ176" s="49">
        <v>44</v>
      </c>
    </row>
    <row r="177" spans="1:43" ht="13.8">
      <c r="A177" s="2">
        <v>176</v>
      </c>
      <c r="B177" s="2" t="s">
        <v>310</v>
      </c>
      <c r="C177" s="2" t="s">
        <v>348</v>
      </c>
      <c r="D177" s="2" t="s">
        <v>428</v>
      </c>
      <c r="E177" s="2" t="s">
        <v>465</v>
      </c>
      <c r="F177" s="15">
        <v>36.748660000000001</v>
      </c>
      <c r="G177" s="15">
        <v>-3.8155000000000001</v>
      </c>
      <c r="H177" s="29">
        <v>44847</v>
      </c>
      <c r="I177" s="2" t="s">
        <v>159</v>
      </c>
      <c r="J177" s="24" t="s">
        <v>29</v>
      </c>
      <c r="K177" s="25" t="s">
        <v>30</v>
      </c>
      <c r="L177" s="25" t="s">
        <v>1062</v>
      </c>
      <c r="M177" s="25">
        <v>12</v>
      </c>
      <c r="N177" s="25" t="s">
        <v>301</v>
      </c>
      <c r="O177" s="25" t="s">
        <v>466</v>
      </c>
      <c r="P177" s="26" t="s">
        <v>301</v>
      </c>
      <c r="Q177" s="25" t="s">
        <v>301</v>
      </c>
      <c r="R177" s="25" t="s">
        <v>303</v>
      </c>
      <c r="S177" s="25">
        <v>0</v>
      </c>
      <c r="T177" s="2" t="s">
        <v>45</v>
      </c>
      <c r="U177" s="2" t="s">
        <v>1016</v>
      </c>
      <c r="V177" s="2">
        <v>1</v>
      </c>
      <c r="W177" s="2" t="s">
        <v>467</v>
      </c>
      <c r="X177" s="2" t="s">
        <v>74</v>
      </c>
      <c r="Y177" s="2" t="s">
        <v>468</v>
      </c>
      <c r="Z177" s="2" t="s">
        <v>29</v>
      </c>
      <c r="AA177" s="2" t="s">
        <v>29</v>
      </c>
      <c r="AB177" s="2" t="s">
        <v>28</v>
      </c>
      <c r="AC177" s="2" t="s">
        <v>28</v>
      </c>
      <c r="AD177" s="2" t="s">
        <v>28</v>
      </c>
      <c r="AE177" s="2" t="s">
        <v>28</v>
      </c>
      <c r="AF177" s="2" t="s">
        <v>435</v>
      </c>
      <c r="AH177" s="1">
        <f t="shared" si="5"/>
        <v>4</v>
      </c>
      <c r="AI177" s="1">
        <f t="shared" si="4"/>
        <v>0</v>
      </c>
      <c r="AJ177" s="49">
        <v>18.566924988330538</v>
      </c>
      <c r="AK177" s="49">
        <v>22.944232514075416</v>
      </c>
      <c r="AL177" s="49">
        <v>28.119993267953419</v>
      </c>
      <c r="AM177" s="49">
        <v>1.7250109203471111</v>
      </c>
      <c r="AN177" s="49">
        <v>4.3511738157871624</v>
      </c>
      <c r="AO177" s="49">
        <v>5.9542498669121429</v>
      </c>
      <c r="AP177" s="49">
        <v>163.89309213337583</v>
      </c>
      <c r="AQ177" s="49">
        <v>45</v>
      </c>
    </row>
    <row r="178" spans="1:43" ht="13.8">
      <c r="A178" s="2">
        <v>177</v>
      </c>
      <c r="B178" s="2" t="s">
        <v>310</v>
      </c>
      <c r="C178" s="2" t="s">
        <v>348</v>
      </c>
      <c r="D178" s="2" t="s">
        <v>428</v>
      </c>
      <c r="E178" s="2" t="s">
        <v>469</v>
      </c>
      <c r="F178" s="15">
        <v>36.73939</v>
      </c>
      <c r="G178" s="15">
        <v>-3.8826999999999998</v>
      </c>
      <c r="H178" s="29">
        <v>44848</v>
      </c>
      <c r="I178" s="2" t="s">
        <v>77</v>
      </c>
      <c r="J178" s="24" t="s">
        <v>29</v>
      </c>
      <c r="K178" s="25" t="s">
        <v>96</v>
      </c>
      <c r="L178" s="25" t="s">
        <v>1059</v>
      </c>
      <c r="M178" s="25">
        <v>10</v>
      </c>
      <c r="N178" s="25" t="s">
        <v>301</v>
      </c>
      <c r="O178" s="25" t="s">
        <v>470</v>
      </c>
      <c r="P178" s="26" t="s">
        <v>301</v>
      </c>
      <c r="Q178" s="25" t="s">
        <v>301</v>
      </c>
      <c r="R178" s="25" t="s">
        <v>303</v>
      </c>
      <c r="S178" s="25">
        <v>0</v>
      </c>
      <c r="T178" s="2" t="s">
        <v>45</v>
      </c>
      <c r="U178" s="2" t="s">
        <v>1015</v>
      </c>
      <c r="V178" s="2">
        <v>1</v>
      </c>
      <c r="W178" s="2" t="s">
        <v>467</v>
      </c>
      <c r="X178" s="2" t="s">
        <v>34</v>
      </c>
      <c r="Y178" s="2" t="s">
        <v>35</v>
      </c>
      <c r="Z178" s="2" t="s">
        <v>29</v>
      </c>
      <c r="AA178" s="2" t="s">
        <v>29</v>
      </c>
      <c r="AB178" s="2" t="s">
        <v>28</v>
      </c>
      <c r="AC178" s="2" t="s">
        <v>29</v>
      </c>
      <c r="AD178" s="2" t="s">
        <v>28</v>
      </c>
      <c r="AE178" s="2" t="s">
        <v>29</v>
      </c>
      <c r="AF178" s="2" t="s">
        <v>211</v>
      </c>
      <c r="AH178" s="1">
        <f t="shared" si="5"/>
        <v>2</v>
      </c>
      <c r="AI178" s="1">
        <f t="shared" si="4"/>
        <v>0</v>
      </c>
      <c r="AJ178" s="49">
        <v>18.539226358812662</v>
      </c>
      <c r="AK178" s="49">
        <v>22.898797732482269</v>
      </c>
      <c r="AL178" s="49">
        <v>28.00999327041211</v>
      </c>
      <c r="AM178" s="49">
        <v>1.7447602349741729</v>
      </c>
      <c r="AN178" s="49">
        <v>4.3906982714254603</v>
      </c>
      <c r="AO178" s="49">
        <v>5.9707498665433363</v>
      </c>
      <c r="AP178" s="49">
        <v>160.74953013130366</v>
      </c>
      <c r="AQ178" s="49">
        <v>44</v>
      </c>
    </row>
    <row r="179" spans="1:43" ht="13.8" hidden="1">
      <c r="A179" s="2">
        <v>178</v>
      </c>
      <c r="B179" s="2" t="s">
        <v>310</v>
      </c>
      <c r="C179" s="2" t="s">
        <v>348</v>
      </c>
      <c r="D179" s="2" t="s">
        <v>428</v>
      </c>
      <c r="E179" s="2" t="s">
        <v>471</v>
      </c>
      <c r="F179" s="15">
        <v>36.504579999999997</v>
      </c>
      <c r="G179" s="15">
        <v>-4.6538199999999996</v>
      </c>
      <c r="H179" s="29">
        <v>44844</v>
      </c>
      <c r="I179" s="2" t="s">
        <v>77</v>
      </c>
      <c r="J179" s="24" t="s">
        <v>28</v>
      </c>
      <c r="K179" s="25" t="s">
        <v>43</v>
      </c>
      <c r="L179" s="25" t="s">
        <v>1059</v>
      </c>
      <c r="M179" s="25">
        <v>10</v>
      </c>
      <c r="N179" s="25" t="s">
        <v>113</v>
      </c>
      <c r="O179" s="25" t="s">
        <v>472</v>
      </c>
      <c r="P179" s="26">
        <v>1.7000000000000001E-2</v>
      </c>
      <c r="Q179" s="27" t="s">
        <v>84</v>
      </c>
      <c r="R179" s="25" t="s">
        <v>85</v>
      </c>
      <c r="S179" s="25">
        <v>1</v>
      </c>
      <c r="T179" s="2" t="s">
        <v>45</v>
      </c>
      <c r="U179" s="2" t="s">
        <v>1015</v>
      </c>
      <c r="V179" s="2">
        <v>1</v>
      </c>
      <c r="W179" s="2" t="s">
        <v>467</v>
      </c>
      <c r="X179" s="2" t="s">
        <v>74</v>
      </c>
      <c r="Y179" s="2" t="s">
        <v>473</v>
      </c>
      <c r="Z179" s="2" t="s">
        <v>29</v>
      </c>
      <c r="AA179" s="2" t="s">
        <v>29</v>
      </c>
      <c r="AB179" s="2" t="s">
        <v>28</v>
      </c>
      <c r="AC179" s="2" t="s">
        <v>29</v>
      </c>
      <c r="AD179" s="2" t="s">
        <v>28</v>
      </c>
      <c r="AE179" s="2" t="s">
        <v>29</v>
      </c>
      <c r="AF179" s="2" t="s">
        <v>211</v>
      </c>
      <c r="AH179" s="1">
        <f t="shared" si="5"/>
        <v>2</v>
      </c>
      <c r="AI179" s="1">
        <f t="shared" si="4"/>
        <v>0</v>
      </c>
      <c r="AJ179" s="49">
        <v>17.901746921006634</v>
      </c>
      <c r="AK179" s="49">
        <v>20.968145601722668</v>
      </c>
      <c r="AL179" s="49">
        <v>26.449993305280827</v>
      </c>
      <c r="AM179" s="49">
        <v>2.2191239230014532</v>
      </c>
      <c r="AN179" s="49">
        <v>5.8422906302841913</v>
      </c>
      <c r="AO179" s="49">
        <v>7.240499838162215</v>
      </c>
      <c r="AP179" s="49">
        <v>41.324691158431506</v>
      </c>
      <c r="AQ179" s="49">
        <v>12</v>
      </c>
    </row>
    <row r="180" spans="1:43" ht="13.8" hidden="1">
      <c r="A180" s="2">
        <v>179</v>
      </c>
      <c r="B180" s="2" t="s">
        <v>310</v>
      </c>
      <c r="C180" s="2" t="s">
        <v>348</v>
      </c>
      <c r="D180" s="2" t="s">
        <v>428</v>
      </c>
      <c r="E180" s="2" t="s">
        <v>474</v>
      </c>
      <c r="F180" s="15">
        <v>36.489730000000002</v>
      </c>
      <c r="G180" s="15">
        <v>-4.6937600000000002</v>
      </c>
      <c r="H180" s="29">
        <v>44861</v>
      </c>
      <c r="I180" s="2" t="s">
        <v>77</v>
      </c>
      <c r="J180" s="24" t="s">
        <v>28</v>
      </c>
      <c r="K180" s="25" t="s">
        <v>43</v>
      </c>
      <c r="L180" s="25" t="s">
        <v>1059</v>
      </c>
      <c r="M180" s="25">
        <v>12</v>
      </c>
      <c r="N180" s="25" t="s">
        <v>92</v>
      </c>
      <c r="O180" s="25" t="s">
        <v>475</v>
      </c>
      <c r="P180" s="26">
        <v>2.1999999999999999E-2</v>
      </c>
      <c r="Q180" s="27" t="s">
        <v>88</v>
      </c>
      <c r="R180" s="25" t="s">
        <v>89</v>
      </c>
      <c r="S180" s="25">
        <v>1</v>
      </c>
      <c r="T180" s="2" t="s">
        <v>45</v>
      </c>
      <c r="U180" s="2" t="s">
        <v>1016</v>
      </c>
      <c r="V180" s="2">
        <v>1</v>
      </c>
      <c r="W180" s="2" t="s">
        <v>467</v>
      </c>
      <c r="X180" s="2" t="s">
        <v>74</v>
      </c>
      <c r="Y180" s="2" t="s">
        <v>473</v>
      </c>
      <c r="Z180" s="2" t="s">
        <v>29</v>
      </c>
      <c r="AA180" s="2" t="s">
        <v>29</v>
      </c>
      <c r="AB180" s="2" t="s">
        <v>28</v>
      </c>
      <c r="AC180" s="2" t="s">
        <v>29</v>
      </c>
      <c r="AD180" s="2" t="s">
        <v>28</v>
      </c>
      <c r="AE180" s="2" t="s">
        <v>29</v>
      </c>
      <c r="AF180" s="2" t="s">
        <v>211</v>
      </c>
      <c r="AH180" s="1">
        <f t="shared" si="5"/>
        <v>2</v>
      </c>
      <c r="AI180" s="1">
        <f t="shared" si="4"/>
        <v>0</v>
      </c>
      <c r="AJ180" s="49">
        <v>17.822897607700561</v>
      </c>
      <c r="AK180" s="49">
        <v>20.75510212822369</v>
      </c>
      <c r="AL180" s="49">
        <v>26.259993309527658</v>
      </c>
      <c r="AM180" s="49">
        <v>2.2714122779971015</v>
      </c>
      <c r="AN180" s="49">
        <v>5.9477661714048882</v>
      </c>
      <c r="AO180" s="49">
        <v>7.3587498355191201</v>
      </c>
      <c r="AP180" s="49">
        <v>21.370116824392991</v>
      </c>
      <c r="AQ180" s="49">
        <v>5</v>
      </c>
    </row>
    <row r="181" spans="1:43" ht="13.8" hidden="1">
      <c r="A181" s="2">
        <v>180</v>
      </c>
      <c r="B181" s="2" t="s">
        <v>310</v>
      </c>
      <c r="C181" s="2" t="s">
        <v>348</v>
      </c>
      <c r="D181" s="2" t="s">
        <v>428</v>
      </c>
      <c r="E181" s="2" t="s">
        <v>476</v>
      </c>
      <c r="F181" s="15">
        <v>36.45823</v>
      </c>
      <c r="G181" s="15">
        <v>-5.0261100000000001</v>
      </c>
      <c r="H181" s="29">
        <v>44958</v>
      </c>
      <c r="I181" s="2" t="s">
        <v>77</v>
      </c>
      <c r="J181" s="24" t="s">
        <v>28</v>
      </c>
      <c r="K181" s="25" t="s">
        <v>50</v>
      </c>
      <c r="L181" s="25" t="s">
        <v>1059</v>
      </c>
      <c r="M181" s="25">
        <v>14</v>
      </c>
      <c r="N181" s="25" t="s">
        <v>227</v>
      </c>
      <c r="O181" s="25" t="s">
        <v>477</v>
      </c>
      <c r="P181" s="26">
        <v>6.0999999999999999E-2</v>
      </c>
      <c r="Q181" s="27" t="s">
        <v>43</v>
      </c>
      <c r="R181" s="25" t="s">
        <v>44</v>
      </c>
      <c r="S181" s="25">
        <v>2</v>
      </c>
      <c r="T181" s="2" t="s">
        <v>45</v>
      </c>
      <c r="U181" s="2" t="s">
        <v>1015</v>
      </c>
      <c r="V181" s="2">
        <v>1</v>
      </c>
      <c r="W181" s="2" t="s">
        <v>467</v>
      </c>
      <c r="X181" s="2" t="s">
        <v>74</v>
      </c>
      <c r="Y181" s="2" t="s">
        <v>478</v>
      </c>
      <c r="Z181" s="2" t="s">
        <v>29</v>
      </c>
      <c r="AA181" s="2" t="s">
        <v>29</v>
      </c>
      <c r="AB181" s="2" t="s">
        <v>28</v>
      </c>
      <c r="AC181" s="2" t="s">
        <v>29</v>
      </c>
      <c r="AD181" s="2" t="s">
        <v>28</v>
      </c>
      <c r="AE181" s="2" t="s">
        <v>29</v>
      </c>
      <c r="AF181" s="2" t="s">
        <v>211</v>
      </c>
      <c r="AH181" s="1">
        <f t="shared" si="5"/>
        <v>2</v>
      </c>
      <c r="AI181" s="1">
        <f t="shared" si="4"/>
        <v>0</v>
      </c>
      <c r="AJ181" s="49">
        <v>17.411226384025408</v>
      </c>
      <c r="AK181" s="49">
        <v>19.97792823255141</v>
      </c>
      <c r="AL181" s="49">
        <v>25.859993318468355</v>
      </c>
      <c r="AM181" s="49">
        <v>2.6028855582593278</v>
      </c>
      <c r="AN181" s="49">
        <v>6.5939781134826676</v>
      </c>
      <c r="AO181" s="49">
        <v>8.1032498188782469</v>
      </c>
      <c r="AP181" s="49">
        <v>42.201476085070475</v>
      </c>
      <c r="AQ181" s="49">
        <v>13</v>
      </c>
    </row>
    <row r="182" spans="1:43" ht="13.8" hidden="1">
      <c r="A182" s="2">
        <v>181</v>
      </c>
      <c r="B182" s="2" t="s">
        <v>310</v>
      </c>
      <c r="C182" s="2" t="s">
        <v>348</v>
      </c>
      <c r="D182" s="2" t="s">
        <v>428</v>
      </c>
      <c r="E182" s="2" t="s">
        <v>479</v>
      </c>
      <c r="F182" s="15">
        <v>36.427570000000003</v>
      </c>
      <c r="G182" s="15">
        <v>-5.1231099999999996</v>
      </c>
      <c r="H182" s="29">
        <v>44880</v>
      </c>
      <c r="I182" s="2" t="s">
        <v>77</v>
      </c>
      <c r="J182" s="24" t="s">
        <v>28</v>
      </c>
      <c r="K182" s="25" t="s">
        <v>43</v>
      </c>
      <c r="L182" s="25" t="s">
        <v>1059</v>
      </c>
      <c r="M182" s="25">
        <v>10</v>
      </c>
      <c r="N182" s="25" t="s">
        <v>480</v>
      </c>
      <c r="O182" s="25" t="s">
        <v>481</v>
      </c>
      <c r="P182" s="26">
        <v>5.5E-2</v>
      </c>
      <c r="Q182" s="27" t="s">
        <v>43</v>
      </c>
      <c r="R182" s="25" t="s">
        <v>44</v>
      </c>
      <c r="S182" s="25">
        <v>2</v>
      </c>
      <c r="T182" s="2" t="s">
        <v>45</v>
      </c>
      <c r="U182" s="2" t="s">
        <v>1015</v>
      </c>
      <c r="V182" s="2">
        <v>1</v>
      </c>
      <c r="W182" s="2" t="s">
        <v>467</v>
      </c>
      <c r="X182" s="2" t="s">
        <v>74</v>
      </c>
      <c r="Y182" s="2" t="s">
        <v>482</v>
      </c>
      <c r="Z182" s="2" t="s">
        <v>29</v>
      </c>
      <c r="AA182" s="2" t="s">
        <v>29</v>
      </c>
      <c r="AB182" s="2" t="s">
        <v>28</v>
      </c>
      <c r="AC182" s="2" t="s">
        <v>29</v>
      </c>
      <c r="AD182" s="2" t="s">
        <v>28</v>
      </c>
      <c r="AE182" s="2" t="s">
        <v>29</v>
      </c>
      <c r="AF182" s="2" t="s">
        <v>211</v>
      </c>
      <c r="AH182" s="1">
        <f t="shared" si="5"/>
        <v>2</v>
      </c>
      <c r="AI182" s="1">
        <f t="shared" si="4"/>
        <v>0</v>
      </c>
      <c r="AJ182" s="49">
        <v>17.334377070674634</v>
      </c>
      <c r="AK182" s="49">
        <v>19.957928232998444</v>
      </c>
      <c r="AL182" s="49">
        <v>26.10999331288042</v>
      </c>
      <c r="AM182" s="49">
        <v>2.6664656938245015</v>
      </c>
      <c r="AN182" s="49">
        <v>6.689056915705315</v>
      </c>
      <c r="AO182" s="49">
        <v>8.2012498166877776</v>
      </c>
      <c r="AP182" s="49">
        <v>45.835969649972014</v>
      </c>
      <c r="AQ182" s="49">
        <v>13</v>
      </c>
    </row>
    <row r="183" spans="1:43" ht="13.8" hidden="1">
      <c r="A183" s="2">
        <v>182</v>
      </c>
      <c r="B183" s="2" t="s">
        <v>310</v>
      </c>
      <c r="C183" s="2" t="s">
        <v>24</v>
      </c>
      <c r="D183" s="2" t="s">
        <v>483</v>
      </c>
      <c r="E183" s="2" t="s">
        <v>484</v>
      </c>
      <c r="F183" s="15">
        <v>41.689582999999999</v>
      </c>
      <c r="G183" s="15">
        <v>2.8285830000000001</v>
      </c>
      <c r="H183" s="29">
        <v>44844</v>
      </c>
      <c r="I183" s="2" t="s">
        <v>31</v>
      </c>
      <c r="J183" s="24" t="s">
        <v>28</v>
      </c>
      <c r="K183" s="25">
        <v>9.4</v>
      </c>
      <c r="L183" s="25" t="s">
        <v>1062</v>
      </c>
      <c r="M183" s="25">
        <v>9</v>
      </c>
      <c r="N183" s="25">
        <v>15.3</v>
      </c>
      <c r="O183" s="25">
        <v>518.1</v>
      </c>
      <c r="P183" s="26">
        <f>N183/O183</f>
        <v>2.9530978575564564E-2</v>
      </c>
      <c r="Q183" s="27" t="s">
        <v>84</v>
      </c>
      <c r="R183" s="25" t="s">
        <v>85</v>
      </c>
      <c r="S183" s="25">
        <v>1</v>
      </c>
      <c r="T183" s="2" t="s">
        <v>45</v>
      </c>
      <c r="U183" s="2" t="s">
        <v>1019</v>
      </c>
      <c r="V183" s="2">
        <v>1</v>
      </c>
      <c r="W183" s="2" t="s">
        <v>485</v>
      </c>
      <c r="X183" s="2" t="s">
        <v>31</v>
      </c>
      <c r="Y183" s="2" t="s">
        <v>31</v>
      </c>
      <c r="Z183" s="2" t="s">
        <v>31</v>
      </c>
      <c r="AA183" s="2" t="s">
        <v>31</v>
      </c>
      <c r="AB183" s="2" t="s">
        <v>31</v>
      </c>
      <c r="AC183" s="2" t="s">
        <v>31</v>
      </c>
      <c r="AD183" s="2" t="s">
        <v>31</v>
      </c>
      <c r="AE183" s="2" t="s">
        <v>31</v>
      </c>
      <c r="AF183" s="2" t="s">
        <v>31</v>
      </c>
      <c r="AH183" s="1">
        <f t="shared" si="5"/>
        <v>0</v>
      </c>
      <c r="AI183" s="1">
        <f t="shared" si="4"/>
        <v>6</v>
      </c>
      <c r="AJ183" s="49">
        <v>18.87188388562376</v>
      </c>
      <c r="AK183" s="49">
        <v>24.808906385440181</v>
      </c>
      <c r="AL183" s="49">
        <v>27.849993273988389</v>
      </c>
      <c r="AM183" s="49">
        <v>2.0655294058866152</v>
      </c>
      <c r="AN183" s="49">
        <v>3.2362254711429852</v>
      </c>
      <c r="AO183" s="49">
        <v>5.1472498849499964</v>
      </c>
      <c r="AP183" s="49">
        <v>180.45279459803498</v>
      </c>
      <c r="AQ183" s="49">
        <v>66</v>
      </c>
    </row>
    <row r="184" spans="1:43" ht="13.8" hidden="1">
      <c r="A184" s="2">
        <v>183</v>
      </c>
      <c r="B184" s="2" t="s">
        <v>310</v>
      </c>
      <c r="C184" s="2" t="s">
        <v>24</v>
      </c>
      <c r="D184" s="2" t="s">
        <v>483</v>
      </c>
      <c r="E184" s="2" t="s">
        <v>486</v>
      </c>
      <c r="F184" s="15">
        <v>41.702722000000001</v>
      </c>
      <c r="G184" s="15">
        <v>2.8835280000000001</v>
      </c>
      <c r="H184" s="29">
        <v>44845</v>
      </c>
      <c r="I184" s="2" t="s">
        <v>31</v>
      </c>
      <c r="J184" s="24" t="s">
        <v>28</v>
      </c>
      <c r="K184" s="25">
        <v>6.2</v>
      </c>
      <c r="L184" s="25" t="s">
        <v>1059</v>
      </c>
      <c r="M184" s="25">
        <v>9</v>
      </c>
      <c r="N184" s="25">
        <v>79.2</v>
      </c>
      <c r="O184" s="25">
        <v>718.8</v>
      </c>
      <c r="P184" s="26">
        <f>N184/O184</f>
        <v>0.11018363939899835</v>
      </c>
      <c r="Q184" s="27" t="s">
        <v>43</v>
      </c>
      <c r="R184" s="25" t="s">
        <v>44</v>
      </c>
      <c r="S184" s="25">
        <v>3</v>
      </c>
      <c r="T184" s="2" t="s">
        <v>45</v>
      </c>
      <c r="U184" s="2" t="s">
        <v>1019</v>
      </c>
      <c r="V184" s="2">
        <v>1</v>
      </c>
      <c r="W184" s="2" t="s">
        <v>485</v>
      </c>
      <c r="X184" s="2" t="s">
        <v>31</v>
      </c>
      <c r="Y184" s="2" t="s">
        <v>31</v>
      </c>
      <c r="Z184" s="2" t="s">
        <v>31</v>
      </c>
      <c r="AA184" s="2" t="s">
        <v>31</v>
      </c>
      <c r="AB184" s="2" t="s">
        <v>31</v>
      </c>
      <c r="AC184" s="2" t="s">
        <v>31</v>
      </c>
      <c r="AD184" s="2" t="s">
        <v>31</v>
      </c>
      <c r="AE184" s="2" t="s">
        <v>31</v>
      </c>
      <c r="AF184" s="2" t="s">
        <v>31</v>
      </c>
      <c r="AH184" s="1">
        <f t="shared" si="5"/>
        <v>0</v>
      </c>
      <c r="AI184" s="1">
        <f t="shared" si="4"/>
        <v>6</v>
      </c>
      <c r="AJ184" s="49">
        <v>18.849692105297866</v>
      </c>
      <c r="AK184" s="49">
        <v>24.784667255547184</v>
      </c>
      <c r="AL184" s="49">
        <v>27.69999327734115</v>
      </c>
      <c r="AM184" s="49">
        <v>2.0948718709841829</v>
      </c>
      <c r="AN184" s="49">
        <v>3.287722752600625</v>
      </c>
      <c r="AO184" s="49">
        <v>5.1937498839106411</v>
      </c>
      <c r="AP184" s="49">
        <v>186.86774362375996</v>
      </c>
      <c r="AQ184" s="49">
        <v>68</v>
      </c>
    </row>
    <row r="185" spans="1:43" ht="13.8" hidden="1">
      <c r="A185" s="2">
        <v>184</v>
      </c>
      <c r="B185" s="2" t="s">
        <v>23</v>
      </c>
      <c r="C185" s="2" t="s">
        <v>24</v>
      </c>
      <c r="D185" s="2" t="s">
        <v>133</v>
      </c>
      <c r="E185" s="2" t="s">
        <v>487</v>
      </c>
      <c r="F185" s="15">
        <v>43.689647999999998</v>
      </c>
      <c r="G185" s="15">
        <v>7.308605</v>
      </c>
      <c r="H185" s="29">
        <v>44856</v>
      </c>
      <c r="I185" s="2" t="s">
        <v>27</v>
      </c>
      <c r="J185" s="24" t="s">
        <v>28</v>
      </c>
      <c r="K185" s="25" t="s">
        <v>38</v>
      </c>
      <c r="L185" s="25" t="s">
        <v>1062</v>
      </c>
      <c r="M185" s="25" t="s">
        <v>31</v>
      </c>
      <c r="N185" s="25" t="s">
        <v>31</v>
      </c>
      <c r="O185" s="25" t="s">
        <v>31</v>
      </c>
      <c r="P185" s="26" t="s">
        <v>31</v>
      </c>
      <c r="Q185" s="27" t="s">
        <v>43</v>
      </c>
      <c r="R185" s="25" t="s">
        <v>44</v>
      </c>
      <c r="S185" s="25">
        <v>3</v>
      </c>
      <c r="T185" s="2" t="s">
        <v>1070</v>
      </c>
      <c r="U185" s="2" t="s">
        <v>767</v>
      </c>
      <c r="V185" s="2">
        <v>1</v>
      </c>
      <c r="W185" s="2" t="s">
        <v>488</v>
      </c>
      <c r="X185" s="2" t="s">
        <v>34</v>
      </c>
      <c r="Y185" s="2" t="s">
        <v>35</v>
      </c>
      <c r="Z185" s="2" t="s">
        <v>28</v>
      </c>
      <c r="AA185" s="2" t="s">
        <v>29</v>
      </c>
      <c r="AB185" s="2" t="s">
        <v>31</v>
      </c>
      <c r="AC185" s="2" t="s">
        <v>31</v>
      </c>
      <c r="AD185" s="2" t="s">
        <v>31</v>
      </c>
      <c r="AE185" s="2" t="s">
        <v>31</v>
      </c>
      <c r="AF185" s="2" t="s">
        <v>489</v>
      </c>
      <c r="AH185" s="1">
        <f t="shared" si="5"/>
        <v>1</v>
      </c>
      <c r="AI185" s="1">
        <f t="shared" si="4"/>
        <v>4</v>
      </c>
      <c r="AJ185" s="49">
        <v>19.584787979278161</v>
      </c>
      <c r="AK185" s="49">
        <v>26.104558530393142</v>
      </c>
      <c r="AL185" s="49">
        <v>28.519993259012722</v>
      </c>
      <c r="AM185" s="49">
        <v>1.6038205120970233</v>
      </c>
      <c r="AN185" s="49">
        <v>2.8070705894309955</v>
      </c>
      <c r="AO185" s="49">
        <v>4.3877499019261457</v>
      </c>
      <c r="AP185" s="49">
        <v>291.26701010745677</v>
      </c>
      <c r="AQ185" s="49">
        <v>88</v>
      </c>
    </row>
    <row r="186" spans="1:43" ht="13.8" hidden="1">
      <c r="A186" s="2">
        <v>185</v>
      </c>
      <c r="B186" s="2" t="s">
        <v>23</v>
      </c>
      <c r="C186" s="2" t="s">
        <v>24</v>
      </c>
      <c r="D186" s="2" t="s">
        <v>133</v>
      </c>
      <c r="E186" s="2" t="s">
        <v>490</v>
      </c>
      <c r="F186" s="15">
        <v>43.67483</v>
      </c>
      <c r="G186" s="15">
        <v>7.331925</v>
      </c>
      <c r="H186" s="29">
        <v>44862</v>
      </c>
      <c r="I186" s="2" t="s">
        <v>27</v>
      </c>
      <c r="J186" s="24" t="s">
        <v>28</v>
      </c>
      <c r="K186" s="25" t="s">
        <v>38</v>
      </c>
      <c r="L186" s="25" t="s">
        <v>1062</v>
      </c>
      <c r="M186" s="25" t="s">
        <v>31</v>
      </c>
      <c r="N186" s="25" t="s">
        <v>31</v>
      </c>
      <c r="O186" s="25" t="s">
        <v>31</v>
      </c>
      <c r="P186" s="26" t="s">
        <v>31</v>
      </c>
      <c r="Q186" s="27" t="s">
        <v>43</v>
      </c>
      <c r="R186" s="25" t="s">
        <v>44</v>
      </c>
      <c r="S186" s="25">
        <v>3</v>
      </c>
      <c r="T186" s="2" t="s">
        <v>1070</v>
      </c>
      <c r="U186" s="2" t="s">
        <v>767</v>
      </c>
      <c r="V186" s="2">
        <v>1</v>
      </c>
      <c r="W186" s="2" t="s">
        <v>488</v>
      </c>
      <c r="X186" s="2" t="s">
        <v>34</v>
      </c>
      <c r="Y186" s="2" t="s">
        <v>35</v>
      </c>
      <c r="Z186" s="2" t="s">
        <v>28</v>
      </c>
      <c r="AA186" s="2" t="s">
        <v>29</v>
      </c>
      <c r="AB186" s="2" t="s">
        <v>31</v>
      </c>
      <c r="AC186" s="2" t="s">
        <v>29</v>
      </c>
      <c r="AD186" s="2" t="s">
        <v>31</v>
      </c>
      <c r="AE186" s="2" t="s">
        <v>31</v>
      </c>
      <c r="AF186" s="2" t="s">
        <v>491</v>
      </c>
      <c r="AH186" s="1">
        <f t="shared" si="5"/>
        <v>1</v>
      </c>
      <c r="AI186" s="1">
        <f t="shared" si="4"/>
        <v>3</v>
      </c>
      <c r="AJ186" s="49">
        <v>19.585363321731055</v>
      </c>
      <c r="AK186" s="49">
        <v>26.110319399829592</v>
      </c>
      <c r="AL186" s="49">
        <v>28.539993258565687</v>
      </c>
      <c r="AM186" s="49">
        <v>1.6135766762625181</v>
      </c>
      <c r="AN186" s="49">
        <v>2.8249727629438932</v>
      </c>
      <c r="AO186" s="49">
        <v>4.4062499015126377</v>
      </c>
      <c r="AP186" s="49">
        <v>293.7941498359167</v>
      </c>
      <c r="AQ186" s="49">
        <v>88</v>
      </c>
    </row>
    <row r="187" spans="1:43" ht="13.8" hidden="1">
      <c r="A187" s="2">
        <v>186</v>
      </c>
      <c r="B187" s="2" t="s">
        <v>274</v>
      </c>
      <c r="C187" s="2" t="s">
        <v>1014</v>
      </c>
      <c r="D187" s="2" t="s">
        <v>1014</v>
      </c>
      <c r="E187" s="2" t="s">
        <v>492</v>
      </c>
      <c r="F187" s="15">
        <v>40.729976000000001</v>
      </c>
      <c r="G187" s="15">
        <v>13.963733</v>
      </c>
      <c r="H187" s="29">
        <v>44879</v>
      </c>
      <c r="I187" s="2" t="s">
        <v>159</v>
      </c>
      <c r="J187" s="24" t="s">
        <v>28</v>
      </c>
      <c r="K187" s="25" t="s">
        <v>43</v>
      </c>
      <c r="L187" s="25" t="s">
        <v>1059</v>
      </c>
      <c r="M187" s="25" t="s">
        <v>31</v>
      </c>
      <c r="N187" s="25" t="s">
        <v>31</v>
      </c>
      <c r="O187" s="25" t="s">
        <v>31</v>
      </c>
      <c r="P187" s="26" t="s">
        <v>31</v>
      </c>
      <c r="Q187" s="27" t="s">
        <v>84</v>
      </c>
      <c r="R187" s="25" t="s">
        <v>85</v>
      </c>
      <c r="S187" s="25">
        <v>1</v>
      </c>
      <c r="T187" s="2" t="s">
        <v>1070</v>
      </c>
      <c r="U187" s="2" t="s">
        <v>767</v>
      </c>
      <c r="V187" s="2">
        <v>1</v>
      </c>
      <c r="W187" s="2" t="s">
        <v>488</v>
      </c>
      <c r="X187" s="2" t="s">
        <v>34</v>
      </c>
      <c r="Y187" s="2" t="s">
        <v>156</v>
      </c>
      <c r="Z187" s="2" t="s">
        <v>28</v>
      </c>
      <c r="AA187" s="2" t="s">
        <v>29</v>
      </c>
      <c r="AB187" s="2" t="s">
        <v>31</v>
      </c>
      <c r="AC187" s="2" t="s">
        <v>31</v>
      </c>
      <c r="AD187" s="2" t="s">
        <v>31</v>
      </c>
      <c r="AE187" s="2" t="s">
        <v>31</v>
      </c>
      <c r="AF187" s="2" t="s">
        <v>489</v>
      </c>
      <c r="AH187" s="1">
        <f t="shared" si="5"/>
        <v>1</v>
      </c>
      <c r="AI187" s="1">
        <f t="shared" si="4"/>
        <v>4</v>
      </c>
      <c r="AJ187" s="49">
        <v>20.362513989291894</v>
      </c>
      <c r="AK187" s="49">
        <v>26.740971559646457</v>
      </c>
      <c r="AL187" s="49">
        <v>29.029993247613334</v>
      </c>
      <c r="AM187" s="49">
        <v>0.38534177220885785</v>
      </c>
      <c r="AN187" s="49">
        <v>1.4298885549960214</v>
      </c>
      <c r="AO187" s="49">
        <v>3.0974999307654798</v>
      </c>
      <c r="AP187" s="49">
        <v>215.59262079206786</v>
      </c>
      <c r="AQ187" s="49">
        <v>83</v>
      </c>
    </row>
    <row r="188" spans="1:43" ht="13.8">
      <c r="A188" s="2">
        <v>187</v>
      </c>
      <c r="B188" s="2" t="s">
        <v>274</v>
      </c>
      <c r="C188" s="2" t="s">
        <v>1014</v>
      </c>
      <c r="D188" s="2" t="s">
        <v>1014</v>
      </c>
      <c r="E188" s="2" t="s">
        <v>493</v>
      </c>
      <c r="F188" s="15">
        <v>40.712708999999997</v>
      </c>
      <c r="G188" s="15">
        <v>13.966423000000001</v>
      </c>
      <c r="H188" s="29">
        <v>44879</v>
      </c>
      <c r="I188" s="2" t="s">
        <v>27</v>
      </c>
      <c r="J188" s="24" t="s">
        <v>29</v>
      </c>
      <c r="K188" s="25" t="s">
        <v>38</v>
      </c>
      <c r="L188" s="25" t="s">
        <v>1062</v>
      </c>
      <c r="M188" s="25" t="s">
        <v>31</v>
      </c>
      <c r="N188" s="25" t="s">
        <v>31</v>
      </c>
      <c r="O188" s="25" t="s">
        <v>31</v>
      </c>
      <c r="P188" s="26" t="s">
        <v>301</v>
      </c>
      <c r="Q188" s="25" t="s">
        <v>301</v>
      </c>
      <c r="R188" s="25" t="s">
        <v>303</v>
      </c>
      <c r="S188" s="25">
        <v>0</v>
      </c>
      <c r="T188" s="2" t="s">
        <v>1070</v>
      </c>
      <c r="U188" s="2" t="s">
        <v>767</v>
      </c>
      <c r="V188" s="2">
        <v>1</v>
      </c>
      <c r="W188" s="2" t="s">
        <v>488</v>
      </c>
      <c r="X188" s="2" t="s">
        <v>74</v>
      </c>
      <c r="Y188" s="2" t="s">
        <v>156</v>
      </c>
      <c r="Z188" s="2" t="s">
        <v>28</v>
      </c>
      <c r="AA188" s="2" t="s">
        <v>29</v>
      </c>
      <c r="AB188" s="2" t="s">
        <v>31</v>
      </c>
      <c r="AC188" s="2" t="s">
        <v>29</v>
      </c>
      <c r="AD188" s="2" t="s">
        <v>31</v>
      </c>
      <c r="AE188" s="2" t="s">
        <v>31</v>
      </c>
      <c r="AF188" s="2" t="s">
        <v>489</v>
      </c>
      <c r="AH188" s="1">
        <f t="shared" si="5"/>
        <v>1</v>
      </c>
      <c r="AI188" s="1">
        <f t="shared" si="4"/>
        <v>3</v>
      </c>
      <c r="AJ188" s="49">
        <v>20.362513989291894</v>
      </c>
      <c r="AK188" s="49">
        <v>26.740971559646457</v>
      </c>
      <c r="AL188" s="49">
        <v>29.029993247613334</v>
      </c>
      <c r="AM188" s="49">
        <v>0.38534177220885785</v>
      </c>
      <c r="AN188" s="49">
        <v>1.4298885549960214</v>
      </c>
      <c r="AO188" s="49">
        <v>3.0974999307654798</v>
      </c>
      <c r="AP188" s="49">
        <v>215.59262079206786</v>
      </c>
      <c r="AQ188" s="49">
        <v>83</v>
      </c>
    </row>
    <row r="189" spans="1:43" ht="13.8" hidden="1">
      <c r="A189" s="2">
        <v>188</v>
      </c>
      <c r="B189" s="2" t="s">
        <v>310</v>
      </c>
      <c r="C189" s="2" t="s">
        <v>24</v>
      </c>
      <c r="D189" s="2" t="s">
        <v>483</v>
      </c>
      <c r="E189" s="2" t="s">
        <v>494</v>
      </c>
      <c r="F189" s="15">
        <v>42.331069999999997</v>
      </c>
      <c r="G189" s="15">
        <v>3.2506219999999999</v>
      </c>
      <c r="H189" s="29">
        <v>44817</v>
      </c>
      <c r="I189" s="2" t="s">
        <v>27</v>
      </c>
      <c r="J189" s="24" t="s">
        <v>28</v>
      </c>
      <c r="K189" s="25" t="s">
        <v>50</v>
      </c>
      <c r="L189" s="25" t="s">
        <v>1059</v>
      </c>
      <c r="M189" s="25">
        <v>10</v>
      </c>
      <c r="N189" s="25" t="s">
        <v>372</v>
      </c>
      <c r="O189" s="25" t="s">
        <v>42</v>
      </c>
      <c r="P189" s="26">
        <v>0.04</v>
      </c>
      <c r="Q189" s="27" t="s">
        <v>88</v>
      </c>
      <c r="R189" s="25" t="s">
        <v>89</v>
      </c>
      <c r="S189" s="25">
        <v>1</v>
      </c>
      <c r="T189" s="2" t="s">
        <v>45</v>
      </c>
      <c r="U189" s="2" t="s">
        <v>1019</v>
      </c>
      <c r="V189" s="2">
        <v>1</v>
      </c>
      <c r="W189" s="2" t="s">
        <v>495</v>
      </c>
      <c r="X189" s="2" t="s">
        <v>31</v>
      </c>
      <c r="Y189" s="2" t="s">
        <v>320</v>
      </c>
      <c r="Z189" s="2" t="s">
        <v>28</v>
      </c>
      <c r="AA189" s="2" t="s">
        <v>31</v>
      </c>
      <c r="AB189" s="2" t="s">
        <v>31</v>
      </c>
      <c r="AC189" s="2" t="s">
        <v>31</v>
      </c>
      <c r="AD189" s="2" t="s">
        <v>31</v>
      </c>
      <c r="AE189" s="2" t="s">
        <v>31</v>
      </c>
      <c r="AF189" s="2" t="s">
        <v>489</v>
      </c>
      <c r="AH189" s="1">
        <f t="shared" si="5"/>
        <v>1</v>
      </c>
      <c r="AI189" s="1">
        <f t="shared" si="4"/>
        <v>5</v>
      </c>
      <c r="AJ189" s="49">
        <v>17.936459248997874</v>
      </c>
      <c r="AK189" s="49">
        <v>23.208471638603996</v>
      </c>
      <c r="AL189" s="49">
        <v>25.669993322715186</v>
      </c>
      <c r="AM189" s="49">
        <v>3.1469054091132334</v>
      </c>
      <c r="AN189" s="49">
        <v>5.06591293024628</v>
      </c>
      <c r="AO189" s="49">
        <v>6.5929998526349678</v>
      </c>
      <c r="AP189" s="49">
        <v>216.85273611092339</v>
      </c>
      <c r="AQ189" s="49">
        <v>84</v>
      </c>
    </row>
    <row r="190" spans="1:43" ht="13.8" hidden="1">
      <c r="A190" s="2">
        <v>189</v>
      </c>
      <c r="B190" s="2" t="s">
        <v>310</v>
      </c>
      <c r="C190" s="2" t="s">
        <v>24</v>
      </c>
      <c r="D190" s="2" t="s">
        <v>483</v>
      </c>
      <c r="E190" s="2" t="s">
        <v>496</v>
      </c>
      <c r="F190" s="15">
        <v>42.306480000000001</v>
      </c>
      <c r="G190" s="15">
        <v>3.2901699999999998</v>
      </c>
      <c r="H190" s="29">
        <v>44835</v>
      </c>
      <c r="I190" s="2" t="s">
        <v>77</v>
      </c>
      <c r="J190" s="24" t="s">
        <v>28</v>
      </c>
      <c r="K190" s="25" t="s">
        <v>50</v>
      </c>
      <c r="L190" s="25" t="s">
        <v>1059</v>
      </c>
      <c r="M190" s="25">
        <v>10</v>
      </c>
      <c r="N190" s="25" t="s">
        <v>120</v>
      </c>
      <c r="O190" s="25" t="s">
        <v>402</v>
      </c>
      <c r="P190" s="26">
        <v>0.02</v>
      </c>
      <c r="Q190" s="27" t="s">
        <v>84</v>
      </c>
      <c r="R190" s="25" t="s">
        <v>85</v>
      </c>
      <c r="S190" s="25">
        <v>1</v>
      </c>
      <c r="T190" s="2" t="s">
        <v>45</v>
      </c>
      <c r="U190" s="2" t="s">
        <v>1019</v>
      </c>
      <c r="V190" s="2">
        <v>1</v>
      </c>
      <c r="W190" s="2" t="s">
        <v>495</v>
      </c>
      <c r="X190" s="2" t="s">
        <v>31</v>
      </c>
      <c r="Y190" s="2" t="s">
        <v>320</v>
      </c>
      <c r="Z190" s="2" t="s">
        <v>28</v>
      </c>
      <c r="AA190" s="2" t="s">
        <v>31</v>
      </c>
      <c r="AB190" s="2" t="s">
        <v>31</v>
      </c>
      <c r="AC190" s="2" t="s">
        <v>31</v>
      </c>
      <c r="AD190" s="2" t="s">
        <v>31</v>
      </c>
      <c r="AE190" s="2" t="s">
        <v>31</v>
      </c>
      <c r="AF190" s="2" t="s">
        <v>489</v>
      </c>
      <c r="AH190" s="1">
        <f t="shared" si="5"/>
        <v>1</v>
      </c>
      <c r="AI190" s="1">
        <f t="shared" si="4"/>
        <v>5</v>
      </c>
      <c r="AJ190" s="49">
        <v>18.089609930506199</v>
      </c>
      <c r="AK190" s="49">
        <v>23.445210763747244</v>
      </c>
      <c r="AL190" s="49">
        <v>25.989993315562629</v>
      </c>
      <c r="AM190" s="49">
        <v>2.9981156864115497</v>
      </c>
      <c r="AN190" s="49">
        <v>4.8023939143972605</v>
      </c>
      <c r="AO190" s="49">
        <v>6.231249860720709</v>
      </c>
      <c r="AP190" s="49">
        <v>214.5368329368813</v>
      </c>
      <c r="AQ190" s="49">
        <v>82</v>
      </c>
    </row>
    <row r="191" spans="1:43" ht="13.8" hidden="1">
      <c r="A191" s="2">
        <v>190</v>
      </c>
      <c r="B191" s="2" t="s">
        <v>310</v>
      </c>
      <c r="C191" s="2" t="s">
        <v>24</v>
      </c>
      <c r="D191" s="2" t="s">
        <v>483</v>
      </c>
      <c r="E191" s="2" t="s">
        <v>497</v>
      </c>
      <c r="F191" s="15">
        <v>42.249090000000002</v>
      </c>
      <c r="G191" s="15">
        <v>3.2425299999999999</v>
      </c>
      <c r="H191" s="29">
        <v>44819</v>
      </c>
      <c r="I191" s="2" t="s">
        <v>27</v>
      </c>
      <c r="J191" s="24" t="s">
        <v>28</v>
      </c>
      <c r="K191" s="25" t="s">
        <v>50</v>
      </c>
      <c r="L191" s="25" t="s">
        <v>1059</v>
      </c>
      <c r="M191" s="25">
        <v>10</v>
      </c>
      <c r="N191" s="25" t="s">
        <v>81</v>
      </c>
      <c r="O191" s="25" t="s">
        <v>498</v>
      </c>
      <c r="P191" s="26">
        <v>0.01</v>
      </c>
      <c r="Q191" s="27" t="s">
        <v>84</v>
      </c>
      <c r="R191" s="25" t="s">
        <v>85</v>
      </c>
      <c r="S191" s="25">
        <v>1</v>
      </c>
      <c r="T191" s="2" t="s">
        <v>45</v>
      </c>
      <c r="U191" s="2" t="s">
        <v>1019</v>
      </c>
      <c r="V191" s="2">
        <v>1</v>
      </c>
      <c r="W191" s="2" t="s">
        <v>495</v>
      </c>
      <c r="X191" s="2" t="s">
        <v>31</v>
      </c>
      <c r="Y191" s="2" t="s">
        <v>320</v>
      </c>
      <c r="Z191" s="2" t="s">
        <v>28</v>
      </c>
      <c r="AA191" s="2" t="s">
        <v>31</v>
      </c>
      <c r="AB191" s="2" t="s">
        <v>31</v>
      </c>
      <c r="AC191" s="2" t="s">
        <v>31</v>
      </c>
      <c r="AD191" s="2" t="s">
        <v>31</v>
      </c>
      <c r="AE191" s="2" t="s">
        <v>31</v>
      </c>
      <c r="AF191" s="2" t="s">
        <v>489</v>
      </c>
      <c r="AH191" s="1">
        <f t="shared" si="5"/>
        <v>1</v>
      </c>
      <c r="AI191" s="1">
        <f t="shared" si="4"/>
        <v>5</v>
      </c>
      <c r="AJ191" s="49">
        <v>18.10799349173913</v>
      </c>
      <c r="AK191" s="49">
        <v>23.534015109588402</v>
      </c>
      <c r="AL191" s="49">
        <v>26.089993313327454</v>
      </c>
      <c r="AM191" s="49">
        <v>2.9856485634025396</v>
      </c>
      <c r="AN191" s="49">
        <v>4.7201466336269338</v>
      </c>
      <c r="AO191" s="49">
        <v>6.1307498629670576</v>
      </c>
      <c r="AP191" s="49">
        <v>215.17201376334873</v>
      </c>
      <c r="AQ191" s="49">
        <v>82</v>
      </c>
    </row>
    <row r="192" spans="1:43" ht="13.8" hidden="1">
      <c r="A192" s="2">
        <v>191</v>
      </c>
      <c r="B192" s="2" t="s">
        <v>310</v>
      </c>
      <c r="C192" s="2" t="s">
        <v>24</v>
      </c>
      <c r="D192" s="2" t="s">
        <v>483</v>
      </c>
      <c r="E192" s="2" t="s">
        <v>499</v>
      </c>
      <c r="F192" s="15">
        <v>42.243160000000003</v>
      </c>
      <c r="G192" s="15">
        <v>3.2270500000000002</v>
      </c>
      <c r="H192" s="29">
        <v>44842</v>
      </c>
      <c r="I192" s="2" t="s">
        <v>77</v>
      </c>
      <c r="J192" s="24" t="s">
        <v>28</v>
      </c>
      <c r="K192" s="25" t="s">
        <v>50</v>
      </c>
      <c r="L192" s="25" t="s">
        <v>1059</v>
      </c>
      <c r="M192" s="25">
        <v>10</v>
      </c>
      <c r="N192" s="25" t="s">
        <v>120</v>
      </c>
      <c r="O192" s="25" t="s">
        <v>500</v>
      </c>
      <c r="P192" s="26">
        <v>0.02</v>
      </c>
      <c r="Q192" s="27" t="s">
        <v>84</v>
      </c>
      <c r="R192" s="25" t="s">
        <v>85</v>
      </c>
      <c r="S192" s="25">
        <v>1</v>
      </c>
      <c r="T192" s="2" t="s">
        <v>45</v>
      </c>
      <c r="U192" s="2" t="s">
        <v>1019</v>
      </c>
      <c r="V192" s="2">
        <v>1</v>
      </c>
      <c r="W192" s="2" t="s">
        <v>495</v>
      </c>
      <c r="X192" s="2" t="s">
        <v>31</v>
      </c>
      <c r="Y192" s="2" t="s">
        <v>320</v>
      </c>
      <c r="Z192" s="2" t="s">
        <v>28</v>
      </c>
      <c r="AA192" s="2" t="s">
        <v>31</v>
      </c>
      <c r="AB192" s="2" t="s">
        <v>31</v>
      </c>
      <c r="AC192" s="2" t="s">
        <v>31</v>
      </c>
      <c r="AD192" s="2" t="s">
        <v>31</v>
      </c>
      <c r="AE192" s="2" t="s">
        <v>31</v>
      </c>
      <c r="AF192" s="2" t="s">
        <v>489</v>
      </c>
      <c r="AH192" s="1">
        <f t="shared" si="5"/>
        <v>1</v>
      </c>
      <c r="AI192" s="1">
        <f t="shared" si="4"/>
        <v>5</v>
      </c>
      <c r="AJ192" s="49">
        <v>18.10799349173913</v>
      </c>
      <c r="AK192" s="49">
        <v>23.534015109588402</v>
      </c>
      <c r="AL192" s="49">
        <v>26.089993313327454</v>
      </c>
      <c r="AM192" s="49">
        <v>2.9856485634025396</v>
      </c>
      <c r="AN192" s="49">
        <v>4.7201466336269338</v>
      </c>
      <c r="AO192" s="49">
        <v>6.1307498629670576</v>
      </c>
      <c r="AP192" s="49">
        <v>215.17201376334873</v>
      </c>
      <c r="AQ192" s="49">
        <v>82</v>
      </c>
    </row>
    <row r="193" spans="1:43" ht="13.8" hidden="1">
      <c r="A193" s="2">
        <v>192</v>
      </c>
      <c r="B193" s="2" t="s">
        <v>310</v>
      </c>
      <c r="C193" s="2" t="s">
        <v>24</v>
      </c>
      <c r="D193" s="2" t="s">
        <v>483</v>
      </c>
      <c r="E193" s="2" t="s">
        <v>501</v>
      </c>
      <c r="F193" s="15">
        <v>42.107689999999998</v>
      </c>
      <c r="G193" s="15">
        <v>3.17157</v>
      </c>
      <c r="H193" s="29">
        <v>44832</v>
      </c>
      <c r="I193" s="2" t="s">
        <v>27</v>
      </c>
      <c r="J193" s="24" t="s">
        <v>28</v>
      </c>
      <c r="K193" s="25" t="s">
        <v>50</v>
      </c>
      <c r="L193" s="25" t="s">
        <v>1059</v>
      </c>
      <c r="M193" s="25">
        <v>10</v>
      </c>
      <c r="N193" s="25" t="s">
        <v>502</v>
      </c>
      <c r="O193" s="25" t="s">
        <v>503</v>
      </c>
      <c r="P193" s="26">
        <v>0.26</v>
      </c>
      <c r="Q193" s="27" t="s">
        <v>96</v>
      </c>
      <c r="R193" s="25" t="s">
        <v>97</v>
      </c>
      <c r="S193" s="25">
        <v>4</v>
      </c>
      <c r="T193" s="2" t="s">
        <v>45</v>
      </c>
      <c r="U193" s="2" t="s">
        <v>1019</v>
      </c>
      <c r="V193" s="2">
        <v>1</v>
      </c>
      <c r="W193" s="2" t="s">
        <v>495</v>
      </c>
      <c r="X193" s="2" t="s">
        <v>31</v>
      </c>
      <c r="Y193" s="2" t="s">
        <v>320</v>
      </c>
      <c r="Z193" s="2" t="s">
        <v>28</v>
      </c>
      <c r="AA193" s="2" t="s">
        <v>31</v>
      </c>
      <c r="AB193" s="2" t="s">
        <v>31</v>
      </c>
      <c r="AC193" s="2" t="s">
        <v>31</v>
      </c>
      <c r="AD193" s="2" t="s">
        <v>31</v>
      </c>
      <c r="AE193" s="2" t="s">
        <v>31</v>
      </c>
      <c r="AF193" s="2" t="s">
        <v>504</v>
      </c>
      <c r="AH193" s="1">
        <f t="shared" si="5"/>
        <v>1</v>
      </c>
      <c r="AI193" s="1">
        <f t="shared" si="4"/>
        <v>5</v>
      </c>
      <c r="AJ193" s="49">
        <v>18.153253764700086</v>
      </c>
      <c r="AK193" s="49">
        <v>23.557384674283441</v>
      </c>
      <c r="AL193" s="49">
        <v>26.449993305280827</v>
      </c>
      <c r="AM193" s="49">
        <v>2.9049225378096475</v>
      </c>
      <c r="AN193" s="49">
        <v>4.6564863089628963</v>
      </c>
      <c r="AO193" s="49">
        <v>6.1379998628050103</v>
      </c>
      <c r="AP193" s="49">
        <v>207.94790639793877</v>
      </c>
      <c r="AQ193" s="49">
        <v>78</v>
      </c>
    </row>
    <row r="194" spans="1:43" ht="13.8" hidden="1">
      <c r="A194" s="2">
        <v>193</v>
      </c>
      <c r="B194" s="2" t="s">
        <v>310</v>
      </c>
      <c r="C194" s="2" t="s">
        <v>24</v>
      </c>
      <c r="D194" s="2" t="s">
        <v>483</v>
      </c>
      <c r="E194" s="2" t="s">
        <v>501</v>
      </c>
      <c r="F194" s="15">
        <v>42.106450000000002</v>
      </c>
      <c r="G194" s="15">
        <v>3.1740900000000001</v>
      </c>
      <c r="H194" s="29">
        <v>44832</v>
      </c>
      <c r="I194" s="2" t="s">
        <v>27</v>
      </c>
      <c r="J194" s="24" t="s">
        <v>28</v>
      </c>
      <c r="K194" s="25" t="s">
        <v>40</v>
      </c>
      <c r="L194" s="25" t="s">
        <v>1061</v>
      </c>
      <c r="M194" s="25">
        <v>10</v>
      </c>
      <c r="N194" s="25" t="s">
        <v>225</v>
      </c>
      <c r="O194" s="25" t="s">
        <v>262</v>
      </c>
      <c r="P194" s="26">
        <v>0.06</v>
      </c>
      <c r="Q194" s="27" t="s">
        <v>84</v>
      </c>
      <c r="R194" s="25" t="s">
        <v>85</v>
      </c>
      <c r="S194" s="25">
        <v>2</v>
      </c>
      <c r="T194" s="2" t="s">
        <v>45</v>
      </c>
      <c r="U194" s="2" t="s">
        <v>1019</v>
      </c>
      <c r="V194" s="2">
        <v>1</v>
      </c>
      <c r="W194" s="2" t="s">
        <v>495</v>
      </c>
      <c r="X194" s="2" t="s">
        <v>31</v>
      </c>
      <c r="Y194" s="2" t="s">
        <v>320</v>
      </c>
      <c r="Z194" s="2" t="s">
        <v>28</v>
      </c>
      <c r="AA194" s="2" t="s">
        <v>31</v>
      </c>
      <c r="AB194" s="2" t="s">
        <v>31</v>
      </c>
      <c r="AC194" s="2" t="s">
        <v>31</v>
      </c>
      <c r="AD194" s="2" t="s">
        <v>31</v>
      </c>
      <c r="AE194" s="2" t="s">
        <v>31</v>
      </c>
      <c r="AF194" s="2" t="s">
        <v>504</v>
      </c>
      <c r="AH194" s="1">
        <f t="shared" si="5"/>
        <v>1</v>
      </c>
      <c r="AI194" s="1">
        <f t="shared" si="4"/>
        <v>5</v>
      </c>
      <c r="AJ194" s="49">
        <v>18.153253764700086</v>
      </c>
      <c r="AK194" s="49">
        <v>23.557384674283441</v>
      </c>
      <c r="AL194" s="49">
        <v>26.449993305280827</v>
      </c>
      <c r="AM194" s="49">
        <v>2.9049225378096475</v>
      </c>
      <c r="AN194" s="49">
        <v>4.6564863089628963</v>
      </c>
      <c r="AO194" s="49">
        <v>6.1379998628050103</v>
      </c>
      <c r="AP194" s="49">
        <v>207.94790639793877</v>
      </c>
      <c r="AQ194" s="49">
        <v>78</v>
      </c>
    </row>
    <row r="195" spans="1:43" ht="13.8" hidden="1">
      <c r="A195" s="2">
        <v>194</v>
      </c>
      <c r="B195" s="2" t="s">
        <v>310</v>
      </c>
      <c r="C195" s="2" t="s">
        <v>24</v>
      </c>
      <c r="D195" s="2" t="s">
        <v>483</v>
      </c>
      <c r="E195" s="2" t="s">
        <v>505</v>
      </c>
      <c r="F195" s="15">
        <v>42.07385</v>
      </c>
      <c r="G195" s="15">
        <v>3.20458</v>
      </c>
      <c r="H195" s="29">
        <v>44832</v>
      </c>
      <c r="I195" s="2" t="s">
        <v>27</v>
      </c>
      <c r="J195" s="24" t="s">
        <v>28</v>
      </c>
      <c r="K195" s="25" t="s">
        <v>50</v>
      </c>
      <c r="L195" s="25" t="s">
        <v>1059</v>
      </c>
      <c r="M195" s="25">
        <v>10</v>
      </c>
      <c r="N195" s="25" t="s">
        <v>40</v>
      </c>
      <c r="O195" s="25" t="s">
        <v>440</v>
      </c>
      <c r="P195" s="26">
        <v>0.03</v>
      </c>
      <c r="Q195" s="27" t="s">
        <v>84</v>
      </c>
      <c r="R195" s="25" t="s">
        <v>85</v>
      </c>
      <c r="S195" s="25">
        <v>1</v>
      </c>
      <c r="T195" s="2" t="s">
        <v>45</v>
      </c>
      <c r="U195" s="2" t="s">
        <v>1019</v>
      </c>
      <c r="V195" s="2">
        <v>1</v>
      </c>
      <c r="W195" s="2" t="s">
        <v>495</v>
      </c>
      <c r="X195" s="2" t="s">
        <v>31</v>
      </c>
      <c r="Y195" s="2" t="s">
        <v>320</v>
      </c>
      <c r="Z195" s="2" t="s">
        <v>31</v>
      </c>
      <c r="AA195" s="2" t="s">
        <v>31</v>
      </c>
      <c r="AB195" s="2" t="s">
        <v>31</v>
      </c>
      <c r="AC195" s="2" t="s">
        <v>31</v>
      </c>
      <c r="AD195" s="2" t="s">
        <v>31</v>
      </c>
      <c r="AE195" s="2" t="s">
        <v>31</v>
      </c>
      <c r="AF195" s="2" t="s">
        <v>31</v>
      </c>
      <c r="AH195" s="1">
        <f t="shared" si="5"/>
        <v>0</v>
      </c>
      <c r="AI195" s="1">
        <f t="shared" ref="AI195:AI258" si="6">COUNTIF(Z195:AE195,"NA")</f>
        <v>6</v>
      </c>
      <c r="AJ195" s="49">
        <v>18.101746916536285</v>
      </c>
      <c r="AK195" s="49">
        <v>23.463689024203791</v>
      </c>
      <c r="AL195" s="49">
        <v>26.449993305280827</v>
      </c>
      <c r="AM195" s="49">
        <v>2.9407828109807084</v>
      </c>
      <c r="AN195" s="49">
        <v>4.7271819595566393</v>
      </c>
      <c r="AO195" s="49">
        <v>6.2117498611565694</v>
      </c>
      <c r="AP195" s="49">
        <v>207.36408040903333</v>
      </c>
      <c r="AQ195" s="49">
        <v>78</v>
      </c>
    </row>
    <row r="196" spans="1:43" ht="13.8" hidden="1">
      <c r="A196" s="2">
        <v>195</v>
      </c>
      <c r="B196" s="2" t="s">
        <v>310</v>
      </c>
      <c r="C196" s="2" t="s">
        <v>24</v>
      </c>
      <c r="D196" s="2" t="s">
        <v>483</v>
      </c>
      <c r="E196" s="2" t="s">
        <v>506</v>
      </c>
      <c r="F196" s="15">
        <v>42.045990000000003</v>
      </c>
      <c r="G196" s="15">
        <v>3.22018</v>
      </c>
      <c r="H196" s="29">
        <v>44834</v>
      </c>
      <c r="I196" s="2" t="s">
        <v>27</v>
      </c>
      <c r="J196" s="24" t="s">
        <v>28</v>
      </c>
      <c r="K196" s="25" t="s">
        <v>50</v>
      </c>
      <c r="L196" s="25" t="s">
        <v>1059</v>
      </c>
      <c r="M196" s="25">
        <v>10</v>
      </c>
      <c r="N196" s="25" t="s">
        <v>507</v>
      </c>
      <c r="O196" s="25" t="s">
        <v>508</v>
      </c>
      <c r="P196" s="26">
        <v>0.24</v>
      </c>
      <c r="Q196" s="27" t="s">
        <v>50</v>
      </c>
      <c r="R196" s="25" t="s">
        <v>103</v>
      </c>
      <c r="S196" s="25">
        <v>4</v>
      </c>
      <c r="T196" s="2" t="s">
        <v>45</v>
      </c>
      <c r="U196" s="2" t="s">
        <v>1019</v>
      </c>
      <c r="V196" s="2">
        <v>1</v>
      </c>
      <c r="W196" s="2" t="s">
        <v>495</v>
      </c>
      <c r="X196" s="2" t="s">
        <v>31</v>
      </c>
      <c r="Y196" s="2" t="s">
        <v>320</v>
      </c>
      <c r="Z196" s="2" t="s">
        <v>31</v>
      </c>
      <c r="AA196" s="2" t="s">
        <v>31</v>
      </c>
      <c r="AB196" s="2" t="s">
        <v>31</v>
      </c>
      <c r="AC196" s="2" t="s">
        <v>31</v>
      </c>
      <c r="AD196" s="2" t="s">
        <v>31</v>
      </c>
      <c r="AE196" s="2" t="s">
        <v>31</v>
      </c>
      <c r="AF196" s="2" t="s">
        <v>31</v>
      </c>
      <c r="AH196" s="1">
        <f t="shared" ref="AH196:AH259" si="7">COUNTIF(Z196:AE196, "yes")</f>
        <v>0</v>
      </c>
      <c r="AI196" s="1">
        <f t="shared" si="6"/>
        <v>6</v>
      </c>
      <c r="AJ196" s="49">
        <v>18.14593869637044</v>
      </c>
      <c r="AK196" s="49">
        <v>23.513362936136968</v>
      </c>
      <c r="AL196" s="49">
        <v>26.629993301257514</v>
      </c>
      <c r="AM196" s="49">
        <v>2.8877869217542989</v>
      </c>
      <c r="AN196" s="49">
        <v>4.681676525791155</v>
      </c>
      <c r="AO196" s="49">
        <v>6.1872498617041849</v>
      </c>
      <c r="AP196" s="49">
        <v>203.81754871899858</v>
      </c>
      <c r="AQ196" s="49">
        <v>74</v>
      </c>
    </row>
    <row r="197" spans="1:43" ht="13.8" hidden="1">
      <c r="A197" s="2">
        <v>196</v>
      </c>
      <c r="B197" s="2" t="s">
        <v>310</v>
      </c>
      <c r="C197" s="2" t="s">
        <v>24</v>
      </c>
      <c r="D197" s="2" t="s">
        <v>483</v>
      </c>
      <c r="E197" s="2" t="s">
        <v>506</v>
      </c>
      <c r="F197" s="15">
        <v>42.04562</v>
      </c>
      <c r="G197" s="15">
        <v>3.2194799999999999</v>
      </c>
      <c r="H197" s="29">
        <v>44848</v>
      </c>
      <c r="I197" s="2" t="s">
        <v>27</v>
      </c>
      <c r="J197" s="24" t="s">
        <v>28</v>
      </c>
      <c r="K197" s="25" t="s">
        <v>40</v>
      </c>
      <c r="L197" s="25" t="s">
        <v>1061</v>
      </c>
      <c r="M197" s="25">
        <v>10</v>
      </c>
      <c r="N197" s="25" t="s">
        <v>227</v>
      </c>
      <c r="O197" s="25" t="s">
        <v>509</v>
      </c>
      <c r="P197" s="26">
        <v>0.24</v>
      </c>
      <c r="Q197" s="27" t="s">
        <v>43</v>
      </c>
      <c r="R197" s="25" t="s">
        <v>44</v>
      </c>
      <c r="S197" s="25">
        <v>4</v>
      </c>
      <c r="T197" s="2" t="s">
        <v>45</v>
      </c>
      <c r="U197" s="2" t="s">
        <v>1019</v>
      </c>
      <c r="V197" s="2">
        <v>1</v>
      </c>
      <c r="W197" s="2" t="s">
        <v>495</v>
      </c>
      <c r="X197" s="2" t="s">
        <v>31</v>
      </c>
      <c r="Y197" s="2" t="s">
        <v>320</v>
      </c>
      <c r="Z197" s="2" t="s">
        <v>31</v>
      </c>
      <c r="AA197" s="2" t="s">
        <v>31</v>
      </c>
      <c r="AB197" s="2" t="s">
        <v>31</v>
      </c>
      <c r="AC197" s="2" t="s">
        <v>31</v>
      </c>
      <c r="AD197" s="2" t="s">
        <v>31</v>
      </c>
      <c r="AE197" s="2" t="s">
        <v>31</v>
      </c>
      <c r="AF197" s="2" t="s">
        <v>31</v>
      </c>
      <c r="AH197" s="1">
        <f t="shared" si="7"/>
        <v>0</v>
      </c>
      <c r="AI197" s="1">
        <f t="shared" si="6"/>
        <v>6</v>
      </c>
      <c r="AJ197" s="49">
        <v>18.101746916536285</v>
      </c>
      <c r="AK197" s="49">
        <v>23.463689024203791</v>
      </c>
      <c r="AL197" s="49">
        <v>26.449993305280827</v>
      </c>
      <c r="AM197" s="49">
        <v>2.9407828109807084</v>
      </c>
      <c r="AN197" s="49">
        <v>4.7271819595566393</v>
      </c>
      <c r="AO197" s="49">
        <v>6.2117498611565694</v>
      </c>
      <c r="AP197" s="49">
        <v>207.36408040903333</v>
      </c>
      <c r="AQ197" s="49">
        <v>78</v>
      </c>
    </row>
    <row r="198" spans="1:43" ht="13.8" hidden="1">
      <c r="A198" s="2">
        <v>197</v>
      </c>
      <c r="B198" s="2" t="s">
        <v>310</v>
      </c>
      <c r="C198" s="2" t="s">
        <v>24</v>
      </c>
      <c r="D198" s="2" t="s">
        <v>483</v>
      </c>
      <c r="E198" s="2" t="s">
        <v>510</v>
      </c>
      <c r="F198" s="15">
        <v>42.042969999999997</v>
      </c>
      <c r="G198" s="15">
        <v>3.2234699999999998</v>
      </c>
      <c r="H198" s="29">
        <v>44833</v>
      </c>
      <c r="I198" s="2" t="s">
        <v>27</v>
      </c>
      <c r="J198" s="24" t="s">
        <v>28</v>
      </c>
      <c r="K198" s="25" t="s">
        <v>50</v>
      </c>
      <c r="L198" s="25" t="s">
        <v>1059</v>
      </c>
      <c r="M198" s="25">
        <v>10</v>
      </c>
      <c r="N198" s="25" t="s">
        <v>511</v>
      </c>
      <c r="O198" s="25" t="s">
        <v>273</v>
      </c>
      <c r="P198" s="26">
        <v>0.08</v>
      </c>
      <c r="Q198" s="27" t="s">
        <v>88</v>
      </c>
      <c r="R198" s="25" t="s">
        <v>89</v>
      </c>
      <c r="S198" s="25">
        <v>2</v>
      </c>
      <c r="T198" s="2" t="s">
        <v>45</v>
      </c>
      <c r="U198" s="2" t="s">
        <v>1019</v>
      </c>
      <c r="V198" s="2">
        <v>1</v>
      </c>
      <c r="W198" s="2" t="s">
        <v>495</v>
      </c>
      <c r="X198" s="2" t="s">
        <v>31</v>
      </c>
      <c r="Y198" s="2" t="s">
        <v>320</v>
      </c>
      <c r="Z198" s="2" t="s">
        <v>31</v>
      </c>
      <c r="AA198" s="2" t="s">
        <v>31</v>
      </c>
      <c r="AB198" s="2" t="s">
        <v>31</v>
      </c>
      <c r="AC198" s="2" t="s">
        <v>31</v>
      </c>
      <c r="AD198" s="2" t="s">
        <v>31</v>
      </c>
      <c r="AE198" s="2" t="s">
        <v>31</v>
      </c>
      <c r="AF198" s="2" t="s">
        <v>31</v>
      </c>
      <c r="AH198" s="1">
        <f t="shared" si="7"/>
        <v>0</v>
      </c>
      <c r="AI198" s="1">
        <f t="shared" si="6"/>
        <v>6</v>
      </c>
      <c r="AJ198" s="49">
        <v>18.14593869637044</v>
      </c>
      <c r="AK198" s="49">
        <v>23.513362936136968</v>
      </c>
      <c r="AL198" s="49">
        <v>26.629993301257514</v>
      </c>
      <c r="AM198" s="49">
        <v>2.8877869217542989</v>
      </c>
      <c r="AN198" s="49">
        <v>4.681676525791155</v>
      </c>
      <c r="AO198" s="49">
        <v>6.1872498617041849</v>
      </c>
      <c r="AP198" s="49">
        <v>203.81754871899858</v>
      </c>
      <c r="AQ198" s="49">
        <v>74</v>
      </c>
    </row>
    <row r="199" spans="1:43" ht="13.8" hidden="1">
      <c r="A199" s="2">
        <v>198</v>
      </c>
      <c r="B199" s="2" t="s">
        <v>310</v>
      </c>
      <c r="C199" s="2" t="s">
        <v>24</v>
      </c>
      <c r="D199" s="2" t="s">
        <v>483</v>
      </c>
      <c r="E199" s="2" t="s">
        <v>510</v>
      </c>
      <c r="F199" s="15">
        <v>42.042859999999997</v>
      </c>
      <c r="G199" s="15">
        <v>3.2235</v>
      </c>
      <c r="H199" s="29">
        <v>44833</v>
      </c>
      <c r="I199" s="2" t="s">
        <v>27</v>
      </c>
      <c r="J199" s="24" t="s">
        <v>28</v>
      </c>
      <c r="K199" s="25" t="s">
        <v>40</v>
      </c>
      <c r="L199" s="25" t="s">
        <v>1061</v>
      </c>
      <c r="M199" s="25">
        <v>10</v>
      </c>
      <c r="N199" s="25" t="s">
        <v>96</v>
      </c>
      <c r="O199" s="25" t="s">
        <v>512</v>
      </c>
      <c r="P199" s="26">
        <v>0.02</v>
      </c>
      <c r="Q199" s="27" t="s">
        <v>84</v>
      </c>
      <c r="R199" s="25" t="s">
        <v>85</v>
      </c>
      <c r="S199" s="25">
        <v>1</v>
      </c>
      <c r="T199" s="2" t="s">
        <v>45</v>
      </c>
      <c r="U199" s="2" t="s">
        <v>1019</v>
      </c>
      <c r="V199" s="2">
        <v>1</v>
      </c>
      <c r="W199" s="2" t="s">
        <v>495</v>
      </c>
      <c r="X199" s="2" t="s">
        <v>31</v>
      </c>
      <c r="Y199" s="2" t="s">
        <v>320</v>
      </c>
      <c r="Z199" s="2" t="s">
        <v>31</v>
      </c>
      <c r="AA199" s="2" t="s">
        <v>31</v>
      </c>
      <c r="AB199" s="2" t="s">
        <v>31</v>
      </c>
      <c r="AC199" s="2" t="s">
        <v>31</v>
      </c>
      <c r="AD199" s="2" t="s">
        <v>31</v>
      </c>
      <c r="AE199" s="2" t="s">
        <v>31</v>
      </c>
      <c r="AF199" s="2" t="s">
        <v>31</v>
      </c>
      <c r="AH199" s="1">
        <f t="shared" si="7"/>
        <v>0</v>
      </c>
      <c r="AI199" s="1">
        <f t="shared" si="6"/>
        <v>6</v>
      </c>
      <c r="AJ199" s="49">
        <v>18.14593869637044</v>
      </c>
      <c r="AK199" s="49">
        <v>23.513362936136968</v>
      </c>
      <c r="AL199" s="49">
        <v>26.629993301257514</v>
      </c>
      <c r="AM199" s="49">
        <v>2.8877869217542989</v>
      </c>
      <c r="AN199" s="49">
        <v>4.681676525791155</v>
      </c>
      <c r="AO199" s="49">
        <v>6.1872498617041849</v>
      </c>
      <c r="AP199" s="49">
        <v>203.81754871899858</v>
      </c>
      <c r="AQ199" s="49">
        <v>74</v>
      </c>
    </row>
    <row r="200" spans="1:43" ht="13.8" hidden="1">
      <c r="A200" s="2">
        <v>199</v>
      </c>
      <c r="B200" s="2" t="s">
        <v>310</v>
      </c>
      <c r="C200" s="2" t="s">
        <v>295</v>
      </c>
      <c r="D200" s="2" t="s">
        <v>368</v>
      </c>
      <c r="E200" s="2" t="s">
        <v>513</v>
      </c>
      <c r="F200" s="15">
        <v>37.631357000000001</v>
      </c>
      <c r="G200" s="15">
        <v>-0.68993400000000005</v>
      </c>
      <c r="H200" s="28">
        <v>44871</v>
      </c>
      <c r="I200" s="2" t="s">
        <v>27</v>
      </c>
      <c r="J200" s="24" t="s">
        <v>28</v>
      </c>
      <c r="K200" s="25" t="s">
        <v>224</v>
      </c>
      <c r="L200" s="25" t="s">
        <v>1059</v>
      </c>
      <c r="M200" s="25">
        <v>4</v>
      </c>
      <c r="N200" s="25">
        <v>587.5</v>
      </c>
      <c r="O200" s="25" t="s">
        <v>514</v>
      </c>
      <c r="P200" s="26">
        <f t="shared" ref="P200:P205" si="8">N200/O200</f>
        <v>0.46775477707006369</v>
      </c>
      <c r="Q200" s="27" t="s">
        <v>50</v>
      </c>
      <c r="R200" s="25" t="s">
        <v>103</v>
      </c>
      <c r="S200" s="25">
        <v>5</v>
      </c>
      <c r="T200" s="2" t="s">
        <v>45</v>
      </c>
      <c r="U200" s="2" t="s">
        <v>1015</v>
      </c>
      <c r="V200" s="2">
        <v>1</v>
      </c>
      <c r="W200" s="2" t="s">
        <v>515</v>
      </c>
      <c r="X200" s="2" t="s">
        <v>34</v>
      </c>
      <c r="Y200" s="2" t="s">
        <v>35</v>
      </c>
      <c r="Z200" s="2" t="s">
        <v>29</v>
      </c>
      <c r="AA200" s="2" t="s">
        <v>29</v>
      </c>
      <c r="AB200" s="2" t="s">
        <v>28</v>
      </c>
      <c r="AC200" s="2" t="s">
        <v>29</v>
      </c>
      <c r="AD200" s="2" t="s">
        <v>29</v>
      </c>
      <c r="AE200" s="2" t="s">
        <v>29</v>
      </c>
      <c r="AF200" s="2" t="s">
        <v>211</v>
      </c>
      <c r="AH200" s="1">
        <f t="shared" si="7"/>
        <v>1</v>
      </c>
      <c r="AI200" s="1">
        <f t="shared" si="6"/>
        <v>0</v>
      </c>
      <c r="AJ200" s="49">
        <v>20.464377000713707</v>
      </c>
      <c r="AK200" s="49">
        <v>26.036188966703929</v>
      </c>
      <c r="AL200" s="49">
        <v>29.16999324448409</v>
      </c>
      <c r="AM200" s="49">
        <v>0.57394656251376008</v>
      </c>
      <c r="AN200" s="49">
        <v>2.0850760403514399</v>
      </c>
      <c r="AO200" s="49">
        <v>3.8669999135658131</v>
      </c>
      <c r="AP200" s="49">
        <v>215.80994141282181</v>
      </c>
      <c r="AQ200" s="49">
        <v>82</v>
      </c>
    </row>
    <row r="201" spans="1:43" ht="13.8" hidden="1">
      <c r="A201" s="2">
        <v>200</v>
      </c>
      <c r="B201" s="2" t="s">
        <v>310</v>
      </c>
      <c r="C201" s="2" t="s">
        <v>295</v>
      </c>
      <c r="D201" s="2" t="s">
        <v>368</v>
      </c>
      <c r="E201" s="2" t="s">
        <v>516</v>
      </c>
      <c r="F201" s="15">
        <v>37.636240999999998</v>
      </c>
      <c r="G201" s="15">
        <v>-0.69469000000000003</v>
      </c>
      <c r="H201" s="28">
        <v>44872</v>
      </c>
      <c r="I201" s="2" t="s">
        <v>27</v>
      </c>
      <c r="J201" s="24" t="s">
        <v>28</v>
      </c>
      <c r="K201" s="25" t="s">
        <v>30</v>
      </c>
      <c r="L201" s="25" t="s">
        <v>1062</v>
      </c>
      <c r="M201" s="25">
        <v>4</v>
      </c>
      <c r="N201" s="25" t="s">
        <v>269</v>
      </c>
      <c r="O201" s="25" t="s">
        <v>384</v>
      </c>
      <c r="P201" s="26">
        <f t="shared" si="8"/>
        <v>0.4294755877034358</v>
      </c>
      <c r="Q201" s="27" t="s">
        <v>50</v>
      </c>
      <c r="R201" s="25" t="s">
        <v>103</v>
      </c>
      <c r="S201" s="25">
        <v>5</v>
      </c>
      <c r="T201" s="2" t="s">
        <v>45</v>
      </c>
      <c r="U201" s="2" t="s">
        <v>1015</v>
      </c>
      <c r="V201" s="2">
        <v>1</v>
      </c>
      <c r="W201" s="2" t="s">
        <v>515</v>
      </c>
      <c r="X201" s="2" t="s">
        <v>34</v>
      </c>
      <c r="Y201" s="2" t="s">
        <v>35</v>
      </c>
      <c r="Z201" s="2" t="s">
        <v>28</v>
      </c>
      <c r="AA201" s="2" t="s">
        <v>29</v>
      </c>
      <c r="AB201" s="2" t="s">
        <v>28</v>
      </c>
      <c r="AC201" s="2" t="s">
        <v>29</v>
      </c>
      <c r="AD201" s="2" t="s">
        <v>29</v>
      </c>
      <c r="AE201" s="2" t="s">
        <v>29</v>
      </c>
      <c r="AF201" s="2" t="s">
        <v>517</v>
      </c>
      <c r="AH201" s="1">
        <f t="shared" si="7"/>
        <v>2</v>
      </c>
      <c r="AI201" s="1">
        <f t="shared" si="6"/>
        <v>0</v>
      </c>
      <c r="AJ201" s="49">
        <v>20.464377000713707</v>
      </c>
      <c r="AK201" s="49">
        <v>26.036188966703929</v>
      </c>
      <c r="AL201" s="49">
        <v>29.16999324448409</v>
      </c>
      <c r="AM201" s="49">
        <v>0.57394656251376008</v>
      </c>
      <c r="AN201" s="49">
        <v>2.0850760403514399</v>
      </c>
      <c r="AO201" s="49">
        <v>3.8669999135658131</v>
      </c>
      <c r="AP201" s="49">
        <v>215.80994141282181</v>
      </c>
      <c r="AQ201" s="49">
        <v>82</v>
      </c>
    </row>
    <row r="202" spans="1:43" ht="13.8" hidden="1">
      <c r="A202" s="2">
        <v>201</v>
      </c>
      <c r="B202" s="2" t="s">
        <v>310</v>
      </c>
      <c r="C202" s="2" t="s">
        <v>295</v>
      </c>
      <c r="D202" s="2" t="s">
        <v>368</v>
      </c>
      <c r="E202" s="2" t="s">
        <v>518</v>
      </c>
      <c r="F202" s="15">
        <v>37.634410000000003</v>
      </c>
      <c r="G202" s="15">
        <v>-0.69490799999999997</v>
      </c>
      <c r="H202" s="28">
        <v>44872</v>
      </c>
      <c r="I202" s="2" t="s">
        <v>27</v>
      </c>
      <c r="J202" s="24" t="s">
        <v>28</v>
      </c>
      <c r="K202" s="25" t="s">
        <v>50</v>
      </c>
      <c r="L202" s="25" t="s">
        <v>1059</v>
      </c>
      <c r="M202" s="25">
        <v>4</v>
      </c>
      <c r="N202" s="25">
        <v>512.5</v>
      </c>
      <c r="O202" s="25" t="s">
        <v>519</v>
      </c>
      <c r="P202" s="26">
        <f t="shared" si="8"/>
        <v>0.40007806401249024</v>
      </c>
      <c r="Q202" s="27" t="s">
        <v>50</v>
      </c>
      <c r="R202" s="25" t="s">
        <v>103</v>
      </c>
      <c r="S202" s="25">
        <v>5</v>
      </c>
      <c r="T202" s="2" t="s">
        <v>45</v>
      </c>
      <c r="U202" s="2" t="s">
        <v>1015</v>
      </c>
      <c r="V202" s="2">
        <v>1</v>
      </c>
      <c r="W202" s="2" t="s">
        <v>515</v>
      </c>
      <c r="X202" s="2" t="s">
        <v>34</v>
      </c>
      <c r="Y202" s="2" t="s">
        <v>35</v>
      </c>
      <c r="Z202" s="2" t="s">
        <v>29</v>
      </c>
      <c r="AA202" s="2" t="s">
        <v>29</v>
      </c>
      <c r="AB202" s="2" t="s">
        <v>28</v>
      </c>
      <c r="AC202" s="2" t="s">
        <v>29</v>
      </c>
      <c r="AD202" s="2" t="s">
        <v>29</v>
      </c>
      <c r="AE202" s="2" t="s">
        <v>29</v>
      </c>
      <c r="AF202" s="2" t="s">
        <v>211</v>
      </c>
      <c r="AH202" s="1">
        <f t="shared" si="7"/>
        <v>1</v>
      </c>
      <c r="AI202" s="1">
        <f t="shared" si="6"/>
        <v>0</v>
      </c>
      <c r="AJ202" s="49">
        <v>20.464377000713707</v>
      </c>
      <c r="AK202" s="49">
        <v>26.036188966703929</v>
      </c>
      <c r="AL202" s="49">
        <v>29.16999324448409</v>
      </c>
      <c r="AM202" s="49">
        <v>0.57394656251376008</v>
      </c>
      <c r="AN202" s="49">
        <v>2.0850760403514399</v>
      </c>
      <c r="AO202" s="49">
        <v>3.8669999135658131</v>
      </c>
      <c r="AP202" s="49">
        <v>215.80994141282181</v>
      </c>
      <c r="AQ202" s="49">
        <v>82</v>
      </c>
    </row>
    <row r="203" spans="1:43" ht="13.8" hidden="1">
      <c r="A203" s="2">
        <v>202</v>
      </c>
      <c r="B203" s="2" t="s">
        <v>310</v>
      </c>
      <c r="C203" s="2" t="s">
        <v>348</v>
      </c>
      <c r="D203" s="2" t="s">
        <v>368</v>
      </c>
      <c r="E203" s="2" t="s">
        <v>520</v>
      </c>
      <c r="F203" s="15">
        <v>37.566239000000003</v>
      </c>
      <c r="G203" s="15">
        <v>-1.1826779999999999</v>
      </c>
      <c r="H203" s="28">
        <v>44865</v>
      </c>
      <c r="I203" s="2" t="s">
        <v>159</v>
      </c>
      <c r="J203" s="24" t="s">
        <v>28</v>
      </c>
      <c r="K203" s="25" t="s">
        <v>84</v>
      </c>
      <c r="L203" s="25" t="s">
        <v>1059</v>
      </c>
      <c r="M203" s="25">
        <v>4</v>
      </c>
      <c r="N203" s="25" t="s">
        <v>521</v>
      </c>
      <c r="O203" s="25" t="s">
        <v>522</v>
      </c>
      <c r="P203" s="26">
        <f t="shared" si="8"/>
        <v>0.22058823529411764</v>
      </c>
      <c r="Q203" s="27" t="s">
        <v>50</v>
      </c>
      <c r="R203" s="25" t="s">
        <v>103</v>
      </c>
      <c r="S203" s="25">
        <v>4</v>
      </c>
      <c r="T203" s="2" t="s">
        <v>45</v>
      </c>
      <c r="U203" s="2" t="s">
        <v>1015</v>
      </c>
      <c r="V203" s="2">
        <v>1</v>
      </c>
      <c r="W203" s="2" t="s">
        <v>515</v>
      </c>
      <c r="X203" s="2" t="s">
        <v>74</v>
      </c>
      <c r="Y203" s="2" t="s">
        <v>320</v>
      </c>
      <c r="Z203" s="2" t="s">
        <v>29</v>
      </c>
      <c r="AA203" s="2" t="s">
        <v>29</v>
      </c>
      <c r="AB203" s="2" t="s">
        <v>28</v>
      </c>
      <c r="AC203" s="2" t="s">
        <v>29</v>
      </c>
      <c r="AD203" s="2" t="s">
        <v>29</v>
      </c>
      <c r="AE203" s="2" t="s">
        <v>28</v>
      </c>
      <c r="AF203" s="2" t="s">
        <v>523</v>
      </c>
      <c r="AH203" s="1">
        <f t="shared" si="7"/>
        <v>2</v>
      </c>
      <c r="AI203" s="1">
        <f t="shared" si="6"/>
        <v>0</v>
      </c>
      <c r="AJ203" s="49">
        <v>20.436075631483281</v>
      </c>
      <c r="AK203" s="49">
        <v>25.778362885510269</v>
      </c>
      <c r="AL203" s="49">
        <v>29.039993247389816</v>
      </c>
      <c r="AM203" s="49">
        <v>0.54721505626194122</v>
      </c>
      <c r="AN203" s="49">
        <v>2.1020787573627038</v>
      </c>
      <c r="AO203" s="49">
        <v>4.0539999093860395</v>
      </c>
      <c r="AP203" s="49">
        <v>182.96956678029397</v>
      </c>
      <c r="AQ203" s="49">
        <v>69</v>
      </c>
    </row>
    <row r="204" spans="1:43" ht="13.8" hidden="1">
      <c r="A204" s="2">
        <v>203</v>
      </c>
      <c r="B204" s="2" t="s">
        <v>310</v>
      </c>
      <c r="C204" s="2" t="s">
        <v>348</v>
      </c>
      <c r="D204" s="2" t="s">
        <v>368</v>
      </c>
      <c r="E204" s="2" t="s">
        <v>524</v>
      </c>
      <c r="F204" s="15">
        <v>37.551862999999997</v>
      </c>
      <c r="G204" s="15">
        <v>-1.1730879999999999</v>
      </c>
      <c r="H204" s="28">
        <v>44865</v>
      </c>
      <c r="I204" s="2" t="s">
        <v>159</v>
      </c>
      <c r="J204" s="24" t="s">
        <v>28</v>
      </c>
      <c r="K204" s="25" t="s">
        <v>50</v>
      </c>
      <c r="L204" s="25" t="s">
        <v>1059</v>
      </c>
      <c r="M204" s="25">
        <v>5</v>
      </c>
      <c r="N204" s="25" t="s">
        <v>525</v>
      </c>
      <c r="O204" s="25" t="s">
        <v>526</v>
      </c>
      <c r="P204" s="26">
        <f t="shared" si="8"/>
        <v>0.37440758293838861</v>
      </c>
      <c r="Q204" s="27" t="s">
        <v>50</v>
      </c>
      <c r="R204" s="25" t="s">
        <v>103</v>
      </c>
      <c r="S204" s="25">
        <v>5</v>
      </c>
      <c r="T204" s="2" t="s">
        <v>45</v>
      </c>
      <c r="U204" s="2" t="s">
        <v>1015</v>
      </c>
      <c r="V204" s="2">
        <v>1</v>
      </c>
      <c r="W204" s="2" t="s">
        <v>515</v>
      </c>
      <c r="X204" s="2" t="s">
        <v>74</v>
      </c>
      <c r="Y204" s="2" t="s">
        <v>320</v>
      </c>
      <c r="Z204" s="2" t="s">
        <v>29</v>
      </c>
      <c r="AA204" s="2" t="s">
        <v>29</v>
      </c>
      <c r="AB204" s="2" t="s">
        <v>28</v>
      </c>
      <c r="AC204" s="2" t="s">
        <v>29</v>
      </c>
      <c r="AD204" s="2" t="s">
        <v>29</v>
      </c>
      <c r="AE204" s="2" t="s">
        <v>28</v>
      </c>
      <c r="AF204" s="2" t="s">
        <v>523</v>
      </c>
      <c r="AH204" s="1">
        <f t="shared" si="7"/>
        <v>2</v>
      </c>
      <c r="AI204" s="1">
        <f t="shared" si="6"/>
        <v>0</v>
      </c>
      <c r="AJ204" s="49">
        <v>20.436075631483281</v>
      </c>
      <c r="AK204" s="49">
        <v>25.778362885510269</v>
      </c>
      <c r="AL204" s="49">
        <v>29.039993247389816</v>
      </c>
      <c r="AM204" s="49">
        <v>0.54721505626194122</v>
      </c>
      <c r="AN204" s="49">
        <v>2.1020787573627038</v>
      </c>
      <c r="AO204" s="49">
        <v>4.0539999093860395</v>
      </c>
      <c r="AP204" s="49">
        <v>182.96956678029397</v>
      </c>
      <c r="AQ204" s="49">
        <v>69</v>
      </c>
    </row>
    <row r="205" spans="1:43" ht="13.8" hidden="1">
      <c r="A205" s="2">
        <v>204</v>
      </c>
      <c r="B205" s="2" t="s">
        <v>310</v>
      </c>
      <c r="C205" s="2" t="s">
        <v>295</v>
      </c>
      <c r="D205" s="2" t="s">
        <v>368</v>
      </c>
      <c r="E205" s="2" t="s">
        <v>527</v>
      </c>
      <c r="F205" s="15">
        <v>37.724810189999999</v>
      </c>
      <c r="G205" s="15">
        <v>-0.70891104000000005</v>
      </c>
      <c r="H205" s="28">
        <v>44879</v>
      </c>
      <c r="I205" s="2" t="s">
        <v>27</v>
      </c>
      <c r="J205" s="24" t="s">
        <v>28</v>
      </c>
      <c r="K205" s="25" t="s">
        <v>50</v>
      </c>
      <c r="L205" s="25" t="s">
        <v>1059</v>
      </c>
      <c r="M205" s="25">
        <v>5</v>
      </c>
      <c r="N205" s="25" t="s">
        <v>528</v>
      </c>
      <c r="O205" s="25" t="s">
        <v>529</v>
      </c>
      <c r="P205" s="26">
        <f t="shared" si="8"/>
        <v>0.29090909090909089</v>
      </c>
      <c r="Q205" s="27" t="s">
        <v>50</v>
      </c>
      <c r="R205" s="25" t="s">
        <v>103</v>
      </c>
      <c r="S205" s="25">
        <v>4</v>
      </c>
      <c r="T205" s="2" t="s">
        <v>45</v>
      </c>
      <c r="U205" s="2" t="s">
        <v>1015</v>
      </c>
      <c r="V205" s="2">
        <v>1</v>
      </c>
      <c r="W205" s="2" t="s">
        <v>515</v>
      </c>
      <c r="X205" s="2" t="s">
        <v>74</v>
      </c>
      <c r="Y205" s="2" t="s">
        <v>530</v>
      </c>
      <c r="Z205" s="2" t="s">
        <v>29</v>
      </c>
      <c r="AA205" s="2" t="s">
        <v>29</v>
      </c>
      <c r="AB205" s="2" t="s">
        <v>29</v>
      </c>
      <c r="AC205" s="2" t="s">
        <v>29</v>
      </c>
      <c r="AD205" s="2" t="s">
        <v>29</v>
      </c>
      <c r="AE205" s="2" t="s">
        <v>29</v>
      </c>
      <c r="AF205" s="2" t="s">
        <v>299</v>
      </c>
      <c r="AH205" s="1">
        <f t="shared" si="7"/>
        <v>0</v>
      </c>
      <c r="AI205" s="1">
        <f t="shared" si="6"/>
        <v>0</v>
      </c>
      <c r="AJ205" s="49">
        <v>20.543007135942492</v>
      </c>
      <c r="AK205" s="49">
        <v>26.544123737959399</v>
      </c>
      <c r="AL205" s="49">
        <v>29.669993233308219</v>
      </c>
      <c r="AM205" s="49">
        <v>0.49849176967975839</v>
      </c>
      <c r="AN205" s="49">
        <v>1.7352744177353336</v>
      </c>
      <c r="AO205" s="49">
        <v>3.6204999190755203</v>
      </c>
      <c r="AP205" s="49">
        <v>232.48997916316051</v>
      </c>
      <c r="AQ205" s="49">
        <v>82</v>
      </c>
    </row>
    <row r="206" spans="1:43" ht="13.8" hidden="1">
      <c r="A206" s="2">
        <v>205</v>
      </c>
      <c r="B206" s="2" t="s">
        <v>385</v>
      </c>
      <c r="C206" s="2" t="s">
        <v>386</v>
      </c>
      <c r="D206" s="2" t="s">
        <v>531</v>
      </c>
      <c r="E206" s="2" t="s">
        <v>532</v>
      </c>
      <c r="F206" s="15">
        <v>36.357219999999998</v>
      </c>
      <c r="G206" s="15">
        <v>10.533609999999999</v>
      </c>
      <c r="H206" s="29">
        <v>44833</v>
      </c>
      <c r="I206" s="2" t="s">
        <v>31</v>
      </c>
      <c r="J206" s="24" t="s">
        <v>28</v>
      </c>
      <c r="K206" s="25" t="s">
        <v>50</v>
      </c>
      <c r="L206" s="25" t="s">
        <v>1059</v>
      </c>
      <c r="M206" s="25">
        <v>4</v>
      </c>
      <c r="N206" s="25" t="s">
        <v>372</v>
      </c>
      <c r="O206" s="25" t="s">
        <v>533</v>
      </c>
      <c r="P206" s="26">
        <v>0.32</v>
      </c>
      <c r="Q206" s="27" t="s">
        <v>88</v>
      </c>
      <c r="R206" s="25" t="s">
        <v>89</v>
      </c>
      <c r="S206" s="25">
        <v>5</v>
      </c>
      <c r="T206" s="2" t="s">
        <v>45</v>
      </c>
      <c r="U206" s="2" t="s">
        <v>1016</v>
      </c>
      <c r="V206" s="2">
        <v>1</v>
      </c>
      <c r="W206" s="2" t="s">
        <v>534</v>
      </c>
      <c r="X206" s="2" t="s">
        <v>34</v>
      </c>
      <c r="Y206" s="2" t="s">
        <v>35</v>
      </c>
      <c r="Z206" s="2" t="s">
        <v>31</v>
      </c>
      <c r="AA206" s="2" t="s">
        <v>31</v>
      </c>
      <c r="AB206" s="2" t="s">
        <v>28</v>
      </c>
      <c r="AC206" s="2" t="s">
        <v>31</v>
      </c>
      <c r="AD206" s="2" t="s">
        <v>31</v>
      </c>
      <c r="AE206" s="2" t="s">
        <v>31</v>
      </c>
      <c r="AF206" s="2" t="s">
        <v>535</v>
      </c>
      <c r="AH206" s="1">
        <f t="shared" si="7"/>
        <v>1</v>
      </c>
      <c r="AI206" s="1">
        <f t="shared" si="6"/>
        <v>5</v>
      </c>
      <c r="AJ206" s="49">
        <v>21.242157805246762</v>
      </c>
      <c r="AK206" s="49">
        <v>26.697710691048201</v>
      </c>
      <c r="AL206" s="49">
        <v>29.349993240460776</v>
      </c>
      <c r="AM206" s="49">
        <v>-0.3260835543552999</v>
      </c>
      <c r="AN206" s="49">
        <v>1.5528287696393981</v>
      </c>
      <c r="AO206" s="49">
        <v>3.6292499188799425</v>
      </c>
      <c r="AP206" s="49">
        <v>225.18246417498048</v>
      </c>
      <c r="AQ206" s="49">
        <v>89</v>
      </c>
    </row>
    <row r="207" spans="1:43" ht="13.8" hidden="1">
      <c r="A207" s="2">
        <v>206</v>
      </c>
      <c r="B207" s="2" t="s">
        <v>385</v>
      </c>
      <c r="C207" s="2" t="s">
        <v>386</v>
      </c>
      <c r="D207" s="2" t="s">
        <v>531</v>
      </c>
      <c r="E207" s="2" t="s">
        <v>536</v>
      </c>
      <c r="F207" s="15">
        <v>36.465000000000003</v>
      </c>
      <c r="G207" s="15">
        <v>10.81944</v>
      </c>
      <c r="H207" s="29">
        <v>44836</v>
      </c>
      <c r="I207" s="2" t="s">
        <v>31</v>
      </c>
      <c r="J207" s="24" t="s">
        <v>28</v>
      </c>
      <c r="K207" s="25" t="s">
        <v>38</v>
      </c>
      <c r="L207" s="25" t="s">
        <v>1062</v>
      </c>
      <c r="M207" s="25">
        <v>4</v>
      </c>
      <c r="N207" s="25" t="s">
        <v>528</v>
      </c>
      <c r="O207" s="25" t="s">
        <v>537</v>
      </c>
      <c r="P207" s="26">
        <v>0.69</v>
      </c>
      <c r="Q207" s="27" t="s">
        <v>50</v>
      </c>
      <c r="R207" s="25" t="s">
        <v>103</v>
      </c>
      <c r="S207" s="25">
        <v>5</v>
      </c>
      <c r="T207" s="2" t="s">
        <v>45</v>
      </c>
      <c r="U207" s="2" t="s">
        <v>1016</v>
      </c>
      <c r="V207" s="2">
        <v>1</v>
      </c>
      <c r="W207" s="2" t="s">
        <v>534</v>
      </c>
      <c r="X207" s="2" t="s">
        <v>34</v>
      </c>
      <c r="Y207" s="2" t="s">
        <v>35</v>
      </c>
      <c r="Z207" s="2" t="s">
        <v>31</v>
      </c>
      <c r="AA207" s="2" t="s">
        <v>31</v>
      </c>
      <c r="AB207" s="2" t="s">
        <v>28</v>
      </c>
      <c r="AC207" s="2" t="s">
        <v>31</v>
      </c>
      <c r="AD207" s="2" t="s">
        <v>31</v>
      </c>
      <c r="AE207" s="2" t="s">
        <v>31</v>
      </c>
      <c r="AF207" s="2" t="s">
        <v>535</v>
      </c>
      <c r="AH207" s="1">
        <f t="shared" si="7"/>
        <v>1</v>
      </c>
      <c r="AI207" s="1">
        <f t="shared" si="6"/>
        <v>5</v>
      </c>
      <c r="AJ207" s="49">
        <v>21.125390684569037</v>
      </c>
      <c r="AK207" s="49">
        <v>26.556841128979489</v>
      </c>
      <c r="AL207" s="49">
        <v>29.51999323666098</v>
      </c>
      <c r="AM207" s="49">
        <v>-0.21405821439350842</v>
      </c>
      <c r="AN207" s="49">
        <v>1.6575053977344751</v>
      </c>
      <c r="AO207" s="49">
        <v>3.7534999161027365</v>
      </c>
      <c r="AP207" s="49">
        <v>220.92970669427913</v>
      </c>
      <c r="AQ207" s="49">
        <v>88</v>
      </c>
    </row>
    <row r="208" spans="1:43" ht="13.8" hidden="1">
      <c r="A208" s="2">
        <v>207</v>
      </c>
      <c r="B208" s="2" t="s">
        <v>385</v>
      </c>
      <c r="C208" s="2" t="s">
        <v>386</v>
      </c>
      <c r="D208" s="2" t="s">
        <v>538</v>
      </c>
      <c r="E208" s="2" t="s">
        <v>539</v>
      </c>
      <c r="F208" s="15">
        <v>33.233060000000002</v>
      </c>
      <c r="G208" s="15">
        <v>11.18333</v>
      </c>
      <c r="H208" s="29">
        <v>44891</v>
      </c>
      <c r="I208" s="2" t="s">
        <v>31</v>
      </c>
      <c r="J208" s="24" t="s">
        <v>28</v>
      </c>
      <c r="K208" s="25" t="s">
        <v>43</v>
      </c>
      <c r="L208" s="25" t="s">
        <v>1059</v>
      </c>
      <c r="M208" s="25">
        <v>5</v>
      </c>
      <c r="N208" s="25" t="s">
        <v>540</v>
      </c>
      <c r="O208" s="25" t="s">
        <v>541</v>
      </c>
      <c r="P208" s="26">
        <v>0.73</v>
      </c>
      <c r="Q208" s="27" t="s">
        <v>50</v>
      </c>
      <c r="R208" s="25" t="s">
        <v>103</v>
      </c>
      <c r="S208" s="25">
        <v>5</v>
      </c>
      <c r="T208" s="2" t="s">
        <v>45</v>
      </c>
      <c r="U208" s="2" t="s">
        <v>1016</v>
      </c>
      <c r="V208" s="2">
        <v>1</v>
      </c>
      <c r="W208" s="2" t="s">
        <v>542</v>
      </c>
      <c r="X208" s="2" t="s">
        <v>34</v>
      </c>
      <c r="Y208" s="2" t="s">
        <v>35</v>
      </c>
      <c r="Z208" s="2" t="s">
        <v>31</v>
      </c>
      <c r="AA208" s="2" t="s">
        <v>31</v>
      </c>
      <c r="AB208" s="2" t="s">
        <v>28</v>
      </c>
      <c r="AC208" s="2" t="s">
        <v>31</v>
      </c>
      <c r="AD208" s="2" t="s">
        <v>31</v>
      </c>
      <c r="AE208" s="2" t="s">
        <v>31</v>
      </c>
      <c r="AF208" s="2" t="s">
        <v>535</v>
      </c>
      <c r="AH208" s="1">
        <f t="shared" si="7"/>
        <v>1</v>
      </c>
      <c r="AI208" s="1">
        <f t="shared" si="6"/>
        <v>5</v>
      </c>
      <c r="AJ208" s="49">
        <v>22.13317148396121</v>
      </c>
      <c r="AK208" s="49">
        <v>29.449449759976812</v>
      </c>
      <c r="AL208" s="49">
        <v>31.469993193075084</v>
      </c>
      <c r="AM208" s="49">
        <v>-1.4809294189534394</v>
      </c>
      <c r="AN208" s="49">
        <v>-1.1162363880936446</v>
      </c>
      <c r="AO208" s="49">
        <v>0.96324997846968508</v>
      </c>
      <c r="AP208" s="49">
        <v>242.6900581140537</v>
      </c>
      <c r="AQ208" s="49">
        <v>92</v>
      </c>
    </row>
    <row r="209" spans="1:43" ht="13.8" hidden="1">
      <c r="A209" s="2">
        <v>208</v>
      </c>
      <c r="B209" s="2" t="s">
        <v>385</v>
      </c>
      <c r="C209" s="2" t="s">
        <v>386</v>
      </c>
      <c r="D209" s="2" t="s">
        <v>538</v>
      </c>
      <c r="E209" s="2" t="s">
        <v>539</v>
      </c>
      <c r="F209" s="15">
        <v>33.191670000000002</v>
      </c>
      <c r="G209" s="15">
        <v>11.35778</v>
      </c>
      <c r="H209" s="29">
        <v>44892</v>
      </c>
      <c r="I209" s="2" t="s">
        <v>31</v>
      </c>
      <c r="J209" s="24" t="s">
        <v>28</v>
      </c>
      <c r="K209" s="25" t="s">
        <v>50</v>
      </c>
      <c r="L209" s="25" t="s">
        <v>1059</v>
      </c>
      <c r="M209" s="25">
        <v>5</v>
      </c>
      <c r="N209" s="25" t="s">
        <v>101</v>
      </c>
      <c r="O209" s="25" t="s">
        <v>543</v>
      </c>
      <c r="P209" s="26">
        <v>0.65</v>
      </c>
      <c r="Q209" s="27" t="s">
        <v>50</v>
      </c>
      <c r="R209" s="25" t="s">
        <v>103</v>
      </c>
      <c r="S209" s="25">
        <v>5</v>
      </c>
      <c r="T209" s="2" t="s">
        <v>45</v>
      </c>
      <c r="U209" s="2" t="s">
        <v>1016</v>
      </c>
      <c r="V209" s="2">
        <v>1</v>
      </c>
      <c r="W209" s="2" t="s">
        <v>542</v>
      </c>
      <c r="X209" s="2" t="s">
        <v>34</v>
      </c>
      <c r="Y209" s="2" t="s">
        <v>35</v>
      </c>
      <c r="Z209" s="2" t="s">
        <v>31</v>
      </c>
      <c r="AA209" s="2" t="s">
        <v>31</v>
      </c>
      <c r="AB209" s="2" t="s">
        <v>28</v>
      </c>
      <c r="AC209" s="2" t="s">
        <v>31</v>
      </c>
      <c r="AD209" s="2" t="s">
        <v>31</v>
      </c>
      <c r="AE209" s="2" t="s">
        <v>31</v>
      </c>
      <c r="AF209" s="2" t="s">
        <v>535</v>
      </c>
      <c r="AH209" s="1">
        <f t="shared" si="7"/>
        <v>1</v>
      </c>
      <c r="AI209" s="1">
        <f t="shared" si="6"/>
        <v>5</v>
      </c>
      <c r="AJ209" s="49">
        <v>22.08141806046045</v>
      </c>
      <c r="AK209" s="49">
        <v>29.166080201093223</v>
      </c>
      <c r="AL209" s="49">
        <v>31.419993194192671</v>
      </c>
      <c r="AM209" s="49">
        <v>-1.4333533926195872</v>
      </c>
      <c r="AN209" s="49">
        <v>-0.91543747953837229</v>
      </c>
      <c r="AO209" s="49">
        <v>0.89799997992813552</v>
      </c>
      <c r="AP209" s="49">
        <v>223.35436646412995</v>
      </c>
      <c r="AQ209" s="49">
        <v>85</v>
      </c>
    </row>
    <row r="210" spans="1:43" ht="13.8" hidden="1">
      <c r="A210" s="2">
        <v>209</v>
      </c>
      <c r="B210" s="2" t="s">
        <v>544</v>
      </c>
      <c r="C210" s="2" t="s">
        <v>545</v>
      </c>
      <c r="D210" s="2" t="s">
        <v>546</v>
      </c>
      <c r="E210" s="2" t="s">
        <v>547</v>
      </c>
      <c r="F210" s="15">
        <v>35.512376000000003</v>
      </c>
      <c r="G210" s="15">
        <v>23.721304</v>
      </c>
      <c r="H210" s="28">
        <v>45036</v>
      </c>
      <c r="I210" s="2" t="s">
        <v>27</v>
      </c>
      <c r="J210" s="24" t="s">
        <v>28</v>
      </c>
      <c r="K210" s="25" t="s">
        <v>50</v>
      </c>
      <c r="L210" s="25" t="s">
        <v>1059</v>
      </c>
      <c r="M210" s="25">
        <v>3</v>
      </c>
      <c r="N210" s="25">
        <v>6.25</v>
      </c>
      <c r="O210" s="25">
        <v>593.75</v>
      </c>
      <c r="P210" s="26">
        <v>0.01</v>
      </c>
      <c r="Q210" s="27" t="s">
        <v>84</v>
      </c>
      <c r="R210" s="25" t="s">
        <v>85</v>
      </c>
      <c r="S210" s="25">
        <v>1</v>
      </c>
      <c r="T210" s="2" t="s">
        <v>45</v>
      </c>
      <c r="U210" s="2" t="s">
        <v>1018</v>
      </c>
      <c r="V210" s="2">
        <v>1</v>
      </c>
      <c r="W210" s="2" t="s">
        <v>548</v>
      </c>
      <c r="X210" s="2" t="s">
        <v>34</v>
      </c>
      <c r="Y210" s="2" t="s">
        <v>35</v>
      </c>
      <c r="Z210" s="2" t="s">
        <v>31</v>
      </c>
      <c r="AA210" s="2" t="s">
        <v>31</v>
      </c>
      <c r="AB210" s="2" t="s">
        <v>31</v>
      </c>
      <c r="AC210" s="2" t="s">
        <v>31</v>
      </c>
      <c r="AD210" s="2" t="s">
        <v>31</v>
      </c>
      <c r="AE210" s="2" t="s">
        <v>31</v>
      </c>
      <c r="AF210" s="2" t="s">
        <v>549</v>
      </c>
      <c r="AH210" s="1">
        <f t="shared" si="7"/>
        <v>0</v>
      </c>
      <c r="AI210" s="1">
        <f t="shared" si="6"/>
        <v>6</v>
      </c>
      <c r="AJ210" s="49">
        <v>20.462979740470967</v>
      </c>
      <c r="AK210" s="49">
        <v>24.688580301173157</v>
      </c>
      <c r="AL210" s="49">
        <v>27.209993288293504</v>
      </c>
      <c r="AM210" s="49">
        <v>-4.5691779800627066E-2</v>
      </c>
      <c r="AN210" s="49">
        <v>2.2579483190961382</v>
      </c>
      <c r="AO210" s="49">
        <v>4.1152499080169953</v>
      </c>
      <c r="AP210" s="49">
        <v>50.735011573703275</v>
      </c>
      <c r="AQ210" s="49">
        <v>28</v>
      </c>
    </row>
    <row r="211" spans="1:43" ht="13.8" hidden="1">
      <c r="A211" s="2">
        <v>210</v>
      </c>
      <c r="B211" s="2" t="s">
        <v>544</v>
      </c>
      <c r="C211" s="2" t="s">
        <v>545</v>
      </c>
      <c r="D211" s="2" t="s">
        <v>546</v>
      </c>
      <c r="E211" s="2" t="s">
        <v>550</v>
      </c>
      <c r="F211" s="15">
        <v>35.536124999999998</v>
      </c>
      <c r="G211" s="15">
        <v>23.818473000000001</v>
      </c>
      <c r="H211" s="28">
        <v>45036</v>
      </c>
      <c r="I211" s="2" t="s">
        <v>27</v>
      </c>
      <c r="J211" s="24" t="s">
        <v>28</v>
      </c>
      <c r="K211" s="25" t="s">
        <v>96</v>
      </c>
      <c r="L211" s="25" t="s">
        <v>1059</v>
      </c>
      <c r="M211" s="25">
        <v>3</v>
      </c>
      <c r="N211" s="25" t="s">
        <v>430</v>
      </c>
      <c r="O211" s="25">
        <v>818.75</v>
      </c>
      <c r="P211" s="26">
        <v>0.03</v>
      </c>
      <c r="Q211" s="27" t="s">
        <v>88</v>
      </c>
      <c r="R211" s="25" t="s">
        <v>89</v>
      </c>
      <c r="S211" s="25">
        <v>1</v>
      </c>
      <c r="T211" s="2" t="s">
        <v>45</v>
      </c>
      <c r="U211" s="2" t="s">
        <v>1018</v>
      </c>
      <c r="V211" s="2">
        <v>1</v>
      </c>
      <c r="W211" s="2" t="s">
        <v>548</v>
      </c>
      <c r="X211" s="2" t="s">
        <v>34</v>
      </c>
      <c r="Y211" s="2" t="s">
        <v>35</v>
      </c>
      <c r="Z211" s="2" t="s">
        <v>31</v>
      </c>
      <c r="AA211" s="2" t="s">
        <v>31</v>
      </c>
      <c r="AB211" s="2" t="s">
        <v>31</v>
      </c>
      <c r="AC211" s="2" t="s">
        <v>31</v>
      </c>
      <c r="AD211" s="2" t="s">
        <v>31</v>
      </c>
      <c r="AE211" s="2" t="s">
        <v>31</v>
      </c>
      <c r="AF211" s="2" t="s">
        <v>549</v>
      </c>
      <c r="AH211" s="1">
        <f t="shared" si="7"/>
        <v>0</v>
      </c>
      <c r="AI211" s="1">
        <f t="shared" si="6"/>
        <v>6</v>
      </c>
      <c r="AJ211" s="49">
        <v>20.620075627370561</v>
      </c>
      <c r="AK211" s="49">
        <v>25.196623768078371</v>
      </c>
      <c r="AL211" s="49">
        <v>27.309993286058329</v>
      </c>
      <c r="AM211" s="49">
        <v>-0.18994999575428645</v>
      </c>
      <c r="AN211" s="49">
        <v>1.8415624588378703</v>
      </c>
      <c r="AO211" s="49">
        <v>3.6489999184384949</v>
      </c>
      <c r="AP211" s="49">
        <v>54.66814540563432</v>
      </c>
      <c r="AQ211" s="49">
        <v>30</v>
      </c>
    </row>
    <row r="212" spans="1:43" ht="13.8" hidden="1">
      <c r="A212" s="2">
        <v>211</v>
      </c>
      <c r="B212" s="2" t="s">
        <v>544</v>
      </c>
      <c r="C212" s="2" t="s">
        <v>545</v>
      </c>
      <c r="D212" s="2" t="s">
        <v>546</v>
      </c>
      <c r="E212" s="2" t="s">
        <v>551</v>
      </c>
      <c r="F212" s="15">
        <v>35.536124999999998</v>
      </c>
      <c r="G212" s="15">
        <v>23.818473000000001</v>
      </c>
      <c r="H212" s="28">
        <v>45015</v>
      </c>
      <c r="I212" s="2" t="s">
        <v>31</v>
      </c>
      <c r="J212" s="24" t="s">
        <v>28</v>
      </c>
      <c r="K212" s="25" t="s">
        <v>31</v>
      </c>
      <c r="L212" s="25" t="s">
        <v>31</v>
      </c>
      <c r="M212" s="25">
        <v>1</v>
      </c>
      <c r="N212" s="25" t="s">
        <v>31</v>
      </c>
      <c r="O212" s="25" t="s">
        <v>31</v>
      </c>
      <c r="P212" s="26" t="s">
        <v>31</v>
      </c>
      <c r="Q212" s="27" t="s">
        <v>84</v>
      </c>
      <c r="R212" s="25" t="s">
        <v>85</v>
      </c>
      <c r="S212" s="25" t="s">
        <v>31</v>
      </c>
      <c r="T212" s="2" t="s">
        <v>1070</v>
      </c>
      <c r="U212" s="2" t="s">
        <v>1020</v>
      </c>
      <c r="V212" s="2">
        <v>0</v>
      </c>
      <c r="W212" s="2" t="s">
        <v>548</v>
      </c>
      <c r="X212" s="2" t="s">
        <v>34</v>
      </c>
      <c r="Y212" s="2" t="s">
        <v>35</v>
      </c>
      <c r="Z212" s="2" t="s">
        <v>31</v>
      </c>
      <c r="AA212" s="2" t="s">
        <v>31</v>
      </c>
      <c r="AB212" s="2" t="s">
        <v>31</v>
      </c>
      <c r="AC212" s="2" t="s">
        <v>31</v>
      </c>
      <c r="AD212" s="2" t="s">
        <v>31</v>
      </c>
      <c r="AE212" s="2" t="s">
        <v>31</v>
      </c>
      <c r="AF212" s="2" t="s">
        <v>552</v>
      </c>
      <c r="AH212" s="1">
        <f t="shared" si="7"/>
        <v>0</v>
      </c>
      <c r="AI212" s="1">
        <f t="shared" si="6"/>
        <v>6</v>
      </c>
      <c r="AJ212" s="1" t="s">
        <v>31</v>
      </c>
      <c r="AK212" s="1" t="s">
        <v>31</v>
      </c>
      <c r="AL212" s="1" t="s">
        <v>31</v>
      </c>
      <c r="AM212" s="1" t="s">
        <v>31</v>
      </c>
      <c r="AN212" s="1" t="s">
        <v>31</v>
      </c>
      <c r="AO212" s="1" t="s">
        <v>31</v>
      </c>
      <c r="AP212" s="1" t="s">
        <v>31</v>
      </c>
      <c r="AQ212" s="1" t="s">
        <v>31</v>
      </c>
    </row>
    <row r="213" spans="1:43" ht="13.8" hidden="1">
      <c r="A213" s="2">
        <v>212</v>
      </c>
      <c r="B213" s="2" t="s">
        <v>544</v>
      </c>
      <c r="C213" s="2" t="s">
        <v>545</v>
      </c>
      <c r="D213" s="2" t="s">
        <v>546</v>
      </c>
      <c r="E213" s="2" t="s">
        <v>553</v>
      </c>
      <c r="F213" s="15">
        <v>35.329738999999996</v>
      </c>
      <c r="G213" s="15">
        <v>25.387058</v>
      </c>
      <c r="H213" s="28">
        <v>45078</v>
      </c>
      <c r="I213" s="2" t="s">
        <v>77</v>
      </c>
      <c r="J213" s="24" t="s">
        <v>28</v>
      </c>
      <c r="K213" s="25" t="s">
        <v>50</v>
      </c>
      <c r="L213" s="25" t="s">
        <v>1059</v>
      </c>
      <c r="M213" s="25">
        <v>1</v>
      </c>
      <c r="N213" s="25" t="s">
        <v>31</v>
      </c>
      <c r="O213" s="25" t="s">
        <v>31</v>
      </c>
      <c r="P213" s="26" t="s">
        <v>31</v>
      </c>
      <c r="Q213" s="27" t="s">
        <v>84</v>
      </c>
      <c r="R213" s="25" t="s">
        <v>85</v>
      </c>
      <c r="S213" s="25" t="s">
        <v>31</v>
      </c>
      <c r="T213" s="2" t="s">
        <v>1070</v>
      </c>
      <c r="U213" s="2" t="s">
        <v>767</v>
      </c>
      <c r="V213" s="2">
        <v>1</v>
      </c>
      <c r="W213" s="2" t="s">
        <v>548</v>
      </c>
      <c r="X213" s="2" t="s">
        <v>34</v>
      </c>
      <c r="Y213" s="2" t="s">
        <v>35</v>
      </c>
      <c r="Z213" s="2" t="s">
        <v>31</v>
      </c>
      <c r="AA213" s="2" t="s">
        <v>31</v>
      </c>
      <c r="AB213" s="2" t="s">
        <v>31</v>
      </c>
      <c r="AC213" s="2" t="s">
        <v>31</v>
      </c>
      <c r="AD213" s="2" t="s">
        <v>31</v>
      </c>
      <c r="AE213" s="2" t="s">
        <v>31</v>
      </c>
      <c r="AF213" s="2" t="s">
        <v>554</v>
      </c>
      <c r="AH213" s="1">
        <f t="shared" si="7"/>
        <v>0</v>
      </c>
      <c r="AI213" s="1">
        <f t="shared" si="6"/>
        <v>6</v>
      </c>
      <c r="AJ213" s="49">
        <v>20.585418093898642</v>
      </c>
      <c r="AK213" s="49">
        <v>24.966515077569525</v>
      </c>
      <c r="AL213" s="49">
        <v>27.219993288069986</v>
      </c>
      <c r="AM213" s="49">
        <v>-0.26731643238117625</v>
      </c>
      <c r="AN213" s="49">
        <v>1.7166983311940194</v>
      </c>
      <c r="AO213" s="49">
        <v>3.5279999211430564</v>
      </c>
      <c r="AP213" s="49">
        <v>12.724822784980891</v>
      </c>
      <c r="AQ213" s="49">
        <v>7</v>
      </c>
    </row>
    <row r="214" spans="1:43" ht="13.8">
      <c r="A214" s="2">
        <v>213</v>
      </c>
      <c r="B214" s="2" t="s">
        <v>544</v>
      </c>
      <c r="C214" s="2" t="s">
        <v>545</v>
      </c>
      <c r="D214" s="2" t="s">
        <v>546</v>
      </c>
      <c r="E214" s="2" t="s">
        <v>555</v>
      </c>
      <c r="F214" s="15">
        <v>34.889327000000002</v>
      </c>
      <c r="G214" s="15">
        <v>25.726189999999999</v>
      </c>
      <c r="H214" s="28">
        <v>45041</v>
      </c>
      <c r="I214" s="2" t="s">
        <v>159</v>
      </c>
      <c r="J214" s="24" t="s">
        <v>29</v>
      </c>
      <c r="K214" s="25" t="s">
        <v>225</v>
      </c>
      <c r="L214" s="25" t="s">
        <v>1061</v>
      </c>
      <c r="M214" s="25">
        <v>1</v>
      </c>
      <c r="N214" s="25" t="s">
        <v>301</v>
      </c>
      <c r="O214" s="25" t="s">
        <v>301</v>
      </c>
      <c r="P214" s="26">
        <v>0</v>
      </c>
      <c r="Q214" s="25" t="s">
        <v>301</v>
      </c>
      <c r="R214" s="25" t="s">
        <v>556</v>
      </c>
      <c r="S214" s="25">
        <v>0</v>
      </c>
      <c r="T214" s="2" t="s">
        <v>1070</v>
      </c>
      <c r="U214" s="2" t="s">
        <v>767</v>
      </c>
      <c r="V214" s="2">
        <v>1</v>
      </c>
      <c r="W214" s="2" t="s">
        <v>548</v>
      </c>
      <c r="X214" s="2" t="s">
        <v>34</v>
      </c>
      <c r="Y214" s="2" t="s">
        <v>35</v>
      </c>
      <c r="Z214" s="2" t="s">
        <v>28</v>
      </c>
      <c r="AA214" s="2" t="s">
        <v>31</v>
      </c>
      <c r="AB214" s="2" t="s">
        <v>31</v>
      </c>
      <c r="AC214" s="2" t="s">
        <v>31</v>
      </c>
      <c r="AD214" s="2" t="s">
        <v>31</v>
      </c>
      <c r="AE214" s="2" t="s">
        <v>31</v>
      </c>
      <c r="AF214" s="2" t="s">
        <v>557</v>
      </c>
      <c r="AH214" s="1">
        <f t="shared" si="7"/>
        <v>1</v>
      </c>
      <c r="AI214" s="1">
        <f t="shared" si="6"/>
        <v>5</v>
      </c>
      <c r="AJ214" s="49">
        <v>20.902815347078231</v>
      </c>
      <c r="AK214" s="49">
        <v>24.596080303240694</v>
      </c>
      <c r="AL214" s="49">
        <v>27.459993282705568</v>
      </c>
      <c r="AM214" s="49">
        <v>-0.73801642186021144</v>
      </c>
      <c r="AN214" s="49">
        <v>1.8129646333901257</v>
      </c>
      <c r="AO214" s="49">
        <v>3.7489999162033207</v>
      </c>
      <c r="AP214" s="49">
        <v>1.3992805161330892</v>
      </c>
      <c r="AQ214" s="49">
        <v>1</v>
      </c>
    </row>
    <row r="215" spans="1:43" ht="13.8">
      <c r="A215" s="2">
        <v>214</v>
      </c>
      <c r="B215" s="2" t="s">
        <v>544</v>
      </c>
      <c r="C215" s="2" t="s">
        <v>545</v>
      </c>
      <c r="D215" s="2" t="s">
        <v>546</v>
      </c>
      <c r="E215" s="2" t="s">
        <v>558</v>
      </c>
      <c r="F215" s="15">
        <v>35.253475000000002</v>
      </c>
      <c r="G215" s="15">
        <v>26.224681</v>
      </c>
      <c r="H215" s="29">
        <v>45078</v>
      </c>
      <c r="I215" s="2" t="s">
        <v>159</v>
      </c>
      <c r="J215" s="24" t="s">
        <v>29</v>
      </c>
      <c r="K215" s="25" t="s">
        <v>559</v>
      </c>
      <c r="L215" s="25" t="s">
        <v>1061</v>
      </c>
      <c r="M215" s="25">
        <v>1</v>
      </c>
      <c r="N215" s="25" t="s">
        <v>301</v>
      </c>
      <c r="O215" s="25" t="s">
        <v>301</v>
      </c>
      <c r="P215" s="26">
        <v>0</v>
      </c>
      <c r="Q215" s="25" t="s">
        <v>301</v>
      </c>
      <c r="R215" s="25" t="s">
        <v>556</v>
      </c>
      <c r="S215" s="25">
        <v>0</v>
      </c>
      <c r="T215" s="2" t="s">
        <v>1070</v>
      </c>
      <c r="U215" s="2" t="s">
        <v>767</v>
      </c>
      <c r="V215" s="2">
        <v>1</v>
      </c>
      <c r="W215" s="2" t="s">
        <v>548</v>
      </c>
      <c r="X215" s="2" t="s">
        <v>34</v>
      </c>
      <c r="Y215" s="2" t="s">
        <v>35</v>
      </c>
      <c r="Z215" s="2" t="s">
        <v>31</v>
      </c>
      <c r="AA215" s="2" t="s">
        <v>28</v>
      </c>
      <c r="AB215" s="2" t="s">
        <v>31</v>
      </c>
      <c r="AC215" s="2" t="s">
        <v>31</v>
      </c>
      <c r="AD215" s="2" t="s">
        <v>31</v>
      </c>
      <c r="AE215" s="2" t="s">
        <v>31</v>
      </c>
      <c r="AF215" s="2" t="s">
        <v>560</v>
      </c>
      <c r="AH215" s="1">
        <f t="shared" si="7"/>
        <v>1</v>
      </c>
      <c r="AI215" s="1">
        <f t="shared" si="6"/>
        <v>5</v>
      </c>
      <c r="AJ215" s="49">
        <v>20.605664668788563</v>
      </c>
      <c r="AK215" s="49">
        <v>24.468145523491561</v>
      </c>
      <c r="AL215" s="49">
        <v>27.019993292540335</v>
      </c>
      <c r="AM215" s="49">
        <v>-0.27650478834018422</v>
      </c>
      <c r="AN215" s="49">
        <v>2.090885822830276</v>
      </c>
      <c r="AO215" s="49">
        <v>4.0499999094754457</v>
      </c>
      <c r="AP215" s="49">
        <v>27.982459785098648</v>
      </c>
      <c r="AQ215" s="49">
        <v>16</v>
      </c>
    </row>
    <row r="216" spans="1:43" ht="13.8">
      <c r="A216" s="2">
        <v>215</v>
      </c>
      <c r="B216" s="2" t="s">
        <v>310</v>
      </c>
      <c r="C216" s="2" t="s">
        <v>295</v>
      </c>
      <c r="D216" s="2" t="s">
        <v>311</v>
      </c>
      <c r="E216" s="2" t="s">
        <v>561</v>
      </c>
      <c r="F216" s="15">
        <v>38.732860000000002</v>
      </c>
      <c r="G216" s="15">
        <v>1.4452</v>
      </c>
      <c r="H216" s="30">
        <v>44582</v>
      </c>
      <c r="I216" s="2" t="s">
        <v>27</v>
      </c>
      <c r="J216" s="24" t="s">
        <v>29</v>
      </c>
      <c r="K216" s="25" t="s">
        <v>92</v>
      </c>
      <c r="L216" s="25" t="s">
        <v>1061</v>
      </c>
      <c r="M216" s="25">
        <v>1</v>
      </c>
      <c r="N216" s="25" t="s">
        <v>562</v>
      </c>
      <c r="O216" s="25" t="s">
        <v>31</v>
      </c>
      <c r="P216" s="26" t="s">
        <v>31</v>
      </c>
      <c r="Q216" s="27" t="s">
        <v>301</v>
      </c>
      <c r="R216" s="25" t="s">
        <v>303</v>
      </c>
      <c r="S216" s="25">
        <v>0</v>
      </c>
      <c r="T216" s="2" t="s">
        <v>1070</v>
      </c>
      <c r="U216" s="2" t="s">
        <v>767</v>
      </c>
      <c r="V216" s="2">
        <v>1</v>
      </c>
      <c r="W216" s="2" t="s">
        <v>563</v>
      </c>
      <c r="X216" s="2" t="s">
        <v>34</v>
      </c>
      <c r="Y216" s="2" t="s">
        <v>31</v>
      </c>
      <c r="Z216" s="2" t="s">
        <v>31</v>
      </c>
      <c r="AA216" s="2" t="s">
        <v>31</v>
      </c>
      <c r="AB216" s="2" t="s">
        <v>31</v>
      </c>
      <c r="AC216" s="2" t="s">
        <v>31</v>
      </c>
      <c r="AD216" s="2" t="s">
        <v>31</v>
      </c>
      <c r="AE216" s="2" t="s">
        <v>31</v>
      </c>
      <c r="AF216" s="2" t="s">
        <v>491</v>
      </c>
      <c r="AH216" s="1">
        <f t="shared" si="7"/>
        <v>0</v>
      </c>
      <c r="AI216" s="1">
        <f t="shared" si="6"/>
        <v>6</v>
      </c>
      <c r="AJ216" s="49">
        <v>20.819883842082579</v>
      </c>
      <c r="AK216" s="49">
        <v>26.765536776488691</v>
      </c>
      <c r="AL216" s="49">
        <v>29.589993235096358</v>
      </c>
      <c r="AM216" s="49">
        <v>0.30855478762381061</v>
      </c>
      <c r="AN216" s="49">
        <v>1.6586005064056513</v>
      </c>
      <c r="AO216" s="49">
        <v>3.3257499256636933</v>
      </c>
      <c r="AP216" s="49">
        <v>245.08645786498872</v>
      </c>
      <c r="AQ216" s="49">
        <v>92</v>
      </c>
    </row>
    <row r="217" spans="1:43" ht="13.8">
      <c r="A217" s="2">
        <v>216</v>
      </c>
      <c r="B217" s="2" t="s">
        <v>310</v>
      </c>
      <c r="C217" s="2" t="s">
        <v>348</v>
      </c>
      <c r="D217" s="2" t="s">
        <v>428</v>
      </c>
      <c r="E217" s="2" t="s">
        <v>564</v>
      </c>
      <c r="F217" s="15">
        <v>36.817309999999999</v>
      </c>
      <c r="G217" s="15">
        <v>-2.548</v>
      </c>
      <c r="H217" s="30">
        <v>44670</v>
      </c>
      <c r="I217" s="2" t="s">
        <v>27</v>
      </c>
      <c r="J217" s="24" t="s">
        <v>29</v>
      </c>
      <c r="K217" s="25" t="s">
        <v>301</v>
      </c>
      <c r="L217" s="25" t="s">
        <v>1059</v>
      </c>
      <c r="M217" s="25">
        <v>1</v>
      </c>
      <c r="N217" s="25" t="s">
        <v>565</v>
      </c>
      <c r="O217" s="25" t="s">
        <v>31</v>
      </c>
      <c r="P217" s="26" t="s">
        <v>31</v>
      </c>
      <c r="Q217" s="27" t="s">
        <v>301</v>
      </c>
      <c r="R217" s="25" t="s">
        <v>303</v>
      </c>
      <c r="S217" s="25">
        <v>0</v>
      </c>
      <c r="T217" s="2" t="s">
        <v>1070</v>
      </c>
      <c r="U217" s="2" t="s">
        <v>767</v>
      </c>
      <c r="V217" s="2">
        <v>1</v>
      </c>
      <c r="W217" s="2" t="s">
        <v>563</v>
      </c>
      <c r="X217" s="2" t="s">
        <v>74</v>
      </c>
      <c r="Y217" s="2" t="s">
        <v>31</v>
      </c>
      <c r="Z217" s="2" t="s">
        <v>31</v>
      </c>
      <c r="AA217" s="2" t="s">
        <v>31</v>
      </c>
      <c r="AB217" s="2" t="s">
        <v>31</v>
      </c>
      <c r="AC217" s="2" t="s">
        <v>31</v>
      </c>
      <c r="AD217" s="2" t="s">
        <v>31</v>
      </c>
      <c r="AE217" s="2" t="s">
        <v>31</v>
      </c>
      <c r="AF217" s="2" t="s">
        <v>491</v>
      </c>
      <c r="AH217" s="1">
        <f t="shared" si="7"/>
        <v>0</v>
      </c>
      <c r="AI217" s="1">
        <f t="shared" si="6"/>
        <v>6</v>
      </c>
      <c r="AJ217" s="49">
        <v>18.830596215313737</v>
      </c>
      <c r="AK217" s="49">
        <v>23.337058592251591</v>
      </c>
      <c r="AL217" s="49">
        <v>28.069993269071006</v>
      </c>
      <c r="AM217" s="49">
        <v>1.5117335278539579</v>
      </c>
      <c r="AN217" s="49">
        <v>3.8827716523437235</v>
      </c>
      <c r="AO217" s="49">
        <v>5.5229998765513315</v>
      </c>
      <c r="AP217" s="49">
        <v>131.01016520463287</v>
      </c>
      <c r="AQ217" s="49">
        <v>37</v>
      </c>
    </row>
    <row r="218" spans="1:43" ht="13.8" hidden="1">
      <c r="A218" s="2">
        <v>217</v>
      </c>
      <c r="B218" s="2" t="s">
        <v>310</v>
      </c>
      <c r="C218" s="2" t="s">
        <v>24</v>
      </c>
      <c r="D218" s="2" t="s">
        <v>483</v>
      </c>
      <c r="E218" s="2" t="s">
        <v>566</v>
      </c>
      <c r="F218" s="15">
        <v>41.062080000000002</v>
      </c>
      <c r="G218" s="15">
        <v>1.0795999999999999</v>
      </c>
      <c r="H218" s="30">
        <v>44831</v>
      </c>
      <c r="I218" s="2" t="s">
        <v>77</v>
      </c>
      <c r="J218" s="24" t="s">
        <v>28</v>
      </c>
      <c r="K218" s="25" t="s">
        <v>84</v>
      </c>
      <c r="L218" s="25" t="s">
        <v>1059</v>
      </c>
      <c r="M218" s="25">
        <v>1</v>
      </c>
      <c r="N218" s="25" t="s">
        <v>567</v>
      </c>
      <c r="O218" s="25" t="s">
        <v>31</v>
      </c>
      <c r="P218" s="26" t="s">
        <v>31</v>
      </c>
      <c r="Q218" s="27" t="s">
        <v>84</v>
      </c>
      <c r="R218" s="25" t="s">
        <v>85</v>
      </c>
      <c r="S218" s="25" t="s">
        <v>31</v>
      </c>
      <c r="T218" s="2" t="s">
        <v>1070</v>
      </c>
      <c r="U218" s="2" t="s">
        <v>767</v>
      </c>
      <c r="V218" s="2">
        <v>1</v>
      </c>
      <c r="W218" s="2" t="s">
        <v>563</v>
      </c>
      <c r="X218" s="2" t="s">
        <v>34</v>
      </c>
      <c r="Y218" s="2" t="s">
        <v>31</v>
      </c>
      <c r="Z218" s="2" t="s">
        <v>31</v>
      </c>
      <c r="AA218" s="2" t="s">
        <v>31</v>
      </c>
      <c r="AB218" s="2" t="s">
        <v>31</v>
      </c>
      <c r="AC218" s="2" t="s">
        <v>31</v>
      </c>
      <c r="AD218" s="2" t="s">
        <v>31</v>
      </c>
      <c r="AE218" s="2" t="s">
        <v>31</v>
      </c>
      <c r="AF218" s="2" t="s">
        <v>491</v>
      </c>
      <c r="AH218" s="1">
        <f t="shared" si="7"/>
        <v>0</v>
      </c>
      <c r="AI218" s="1">
        <f t="shared" si="6"/>
        <v>6</v>
      </c>
      <c r="AJ218" s="49">
        <v>19.83676057638586</v>
      </c>
      <c r="AK218" s="49">
        <v>26.38499330673363</v>
      </c>
      <c r="AL218" s="49">
        <v>28.919993250072025</v>
      </c>
      <c r="AM218" s="49">
        <v>1.3720664076880904</v>
      </c>
      <c r="AN218" s="49">
        <v>2.2286113632301312</v>
      </c>
      <c r="AO218" s="49">
        <v>4.0864999086596079</v>
      </c>
      <c r="AP218" s="49">
        <v>241.97888119935706</v>
      </c>
      <c r="AQ218" s="49">
        <v>79</v>
      </c>
    </row>
    <row r="219" spans="1:43" ht="13.8" hidden="1">
      <c r="A219" s="2">
        <v>218</v>
      </c>
      <c r="B219" s="2" t="s">
        <v>310</v>
      </c>
      <c r="C219" s="2" t="s">
        <v>24</v>
      </c>
      <c r="D219" s="2" t="s">
        <v>483</v>
      </c>
      <c r="E219" s="2" t="s">
        <v>568</v>
      </c>
      <c r="F219" s="15">
        <v>41.934240000000003</v>
      </c>
      <c r="G219" s="15">
        <v>3.2159900000000001</v>
      </c>
      <c r="H219" s="30">
        <v>44834</v>
      </c>
      <c r="I219" s="2" t="s">
        <v>31</v>
      </c>
      <c r="J219" s="24" t="s">
        <v>28</v>
      </c>
      <c r="K219" s="25" t="s">
        <v>301</v>
      </c>
      <c r="L219" s="25" t="s">
        <v>1059</v>
      </c>
      <c r="M219" s="25">
        <v>1</v>
      </c>
      <c r="N219" s="25" t="s">
        <v>562</v>
      </c>
      <c r="O219" s="25" t="s">
        <v>31</v>
      </c>
      <c r="P219" s="26" t="s">
        <v>31</v>
      </c>
      <c r="Q219" s="27" t="s">
        <v>43</v>
      </c>
      <c r="R219" s="25" t="s">
        <v>44</v>
      </c>
      <c r="S219" s="25" t="s">
        <v>31</v>
      </c>
      <c r="T219" s="2" t="s">
        <v>1070</v>
      </c>
      <c r="U219" s="2" t="s">
        <v>767</v>
      </c>
      <c r="V219" s="2">
        <v>1</v>
      </c>
      <c r="W219" s="2" t="s">
        <v>563</v>
      </c>
      <c r="X219" s="2" t="s">
        <v>34</v>
      </c>
      <c r="Y219" s="2" t="s">
        <v>31</v>
      </c>
      <c r="Z219" s="2" t="s">
        <v>31</v>
      </c>
      <c r="AA219" s="2" t="s">
        <v>31</v>
      </c>
      <c r="AB219" s="2" t="s">
        <v>31</v>
      </c>
      <c r="AC219" s="2" t="s">
        <v>31</v>
      </c>
      <c r="AD219" s="2" t="s">
        <v>31</v>
      </c>
      <c r="AE219" s="2" t="s">
        <v>31</v>
      </c>
      <c r="AF219" s="2" t="s">
        <v>491</v>
      </c>
      <c r="AH219" s="1">
        <f t="shared" si="7"/>
        <v>0</v>
      </c>
      <c r="AI219" s="1">
        <f t="shared" si="6"/>
        <v>6</v>
      </c>
      <c r="AJ219" s="49">
        <v>18.465664716621269</v>
      </c>
      <c r="AK219" s="49">
        <v>24.13738466131943</v>
      </c>
      <c r="AL219" s="49">
        <v>27.559993280470394</v>
      </c>
      <c r="AM219" s="49">
        <v>2.5286581626581657</v>
      </c>
      <c r="AN219" s="49">
        <v>4.0452227356691797</v>
      </c>
      <c r="AO219" s="49">
        <v>5.7524998714216053</v>
      </c>
      <c r="AP219" s="49">
        <v>195.95765446652854</v>
      </c>
      <c r="AQ219" s="49">
        <v>68</v>
      </c>
    </row>
    <row r="220" spans="1:43" ht="13.8" hidden="1">
      <c r="A220" s="2">
        <v>219</v>
      </c>
      <c r="B220" s="2" t="s">
        <v>310</v>
      </c>
      <c r="C220" s="2" t="s">
        <v>24</v>
      </c>
      <c r="D220" s="2" t="s">
        <v>483</v>
      </c>
      <c r="E220" s="2" t="s">
        <v>569</v>
      </c>
      <c r="F220" s="15">
        <v>41.832639999999998</v>
      </c>
      <c r="G220" s="15">
        <v>3.09138</v>
      </c>
      <c r="H220" s="30">
        <v>44835</v>
      </c>
      <c r="I220" s="2" t="s">
        <v>27</v>
      </c>
      <c r="J220" s="24" t="s">
        <v>28</v>
      </c>
      <c r="K220" s="25" t="s">
        <v>50</v>
      </c>
      <c r="L220" s="25" t="s">
        <v>1059</v>
      </c>
      <c r="M220" s="25">
        <v>1</v>
      </c>
      <c r="N220" s="25" t="s">
        <v>562</v>
      </c>
      <c r="O220" s="25" t="s">
        <v>31</v>
      </c>
      <c r="P220" s="26" t="s">
        <v>31</v>
      </c>
      <c r="Q220" s="27" t="s">
        <v>43</v>
      </c>
      <c r="R220" s="25" t="s">
        <v>44</v>
      </c>
      <c r="S220" s="25" t="s">
        <v>31</v>
      </c>
      <c r="T220" s="2" t="s">
        <v>1070</v>
      </c>
      <c r="U220" s="2" t="s">
        <v>767</v>
      </c>
      <c r="V220" s="2">
        <v>1</v>
      </c>
      <c r="W220" s="2" t="s">
        <v>563</v>
      </c>
      <c r="X220" s="2" t="s">
        <v>34</v>
      </c>
      <c r="Y220" s="2" t="s">
        <v>31</v>
      </c>
      <c r="Z220" s="2" t="s">
        <v>31</v>
      </c>
      <c r="AA220" s="2" t="s">
        <v>31</v>
      </c>
      <c r="AB220" s="2" t="s">
        <v>31</v>
      </c>
      <c r="AC220" s="2" t="s">
        <v>31</v>
      </c>
      <c r="AD220" s="2" t="s">
        <v>31</v>
      </c>
      <c r="AE220" s="2" t="s">
        <v>31</v>
      </c>
      <c r="AF220" s="2" t="s">
        <v>491</v>
      </c>
      <c r="AH220" s="1">
        <f t="shared" si="7"/>
        <v>0</v>
      </c>
      <c r="AI220" s="1">
        <f t="shared" si="6"/>
        <v>6</v>
      </c>
      <c r="AJ220" s="49">
        <v>18.614568822882045</v>
      </c>
      <c r="AK220" s="49">
        <v>24.475536827674183</v>
      </c>
      <c r="AL220" s="49">
        <v>27.559993280470394</v>
      </c>
      <c r="AM220" s="49">
        <v>2.3530362487754042</v>
      </c>
      <c r="AN220" s="49">
        <v>3.6990488303632931</v>
      </c>
      <c r="AO220" s="49">
        <v>5.5084998768754296</v>
      </c>
      <c r="AP220" s="49">
        <v>188.16869374130977</v>
      </c>
      <c r="AQ220" s="49">
        <v>65</v>
      </c>
    </row>
    <row r="221" spans="1:43" ht="13.8" hidden="1">
      <c r="A221" s="2">
        <v>220</v>
      </c>
      <c r="B221" s="2" t="s">
        <v>310</v>
      </c>
      <c r="C221" s="2" t="s">
        <v>348</v>
      </c>
      <c r="D221" s="2" t="s">
        <v>428</v>
      </c>
      <c r="E221" s="2" t="s">
        <v>564</v>
      </c>
      <c r="F221" s="15">
        <v>36.763280000000002</v>
      </c>
      <c r="G221" s="15">
        <v>-2.0916700000000001</v>
      </c>
      <c r="H221" s="30">
        <v>44835</v>
      </c>
      <c r="I221" s="2" t="s">
        <v>27</v>
      </c>
      <c r="J221" s="24" t="s">
        <v>28</v>
      </c>
      <c r="K221" s="25" t="s">
        <v>50</v>
      </c>
      <c r="L221" s="25" t="s">
        <v>1059</v>
      </c>
      <c r="M221" s="25">
        <v>1</v>
      </c>
      <c r="N221" s="25" t="s">
        <v>570</v>
      </c>
      <c r="O221" s="25" t="s">
        <v>31</v>
      </c>
      <c r="P221" s="26" t="s">
        <v>31</v>
      </c>
      <c r="Q221" s="27" t="s">
        <v>96</v>
      </c>
      <c r="R221" s="25" t="s">
        <v>571</v>
      </c>
      <c r="S221" s="25" t="s">
        <v>31</v>
      </c>
      <c r="T221" s="2" t="s">
        <v>1070</v>
      </c>
      <c r="U221" s="2" t="s">
        <v>767</v>
      </c>
      <c r="V221" s="2">
        <v>1</v>
      </c>
      <c r="W221" s="2" t="s">
        <v>563</v>
      </c>
      <c r="X221" s="2" t="s">
        <v>74</v>
      </c>
      <c r="Y221" s="2" t="s">
        <v>31</v>
      </c>
      <c r="Z221" s="2" t="s">
        <v>31</v>
      </c>
      <c r="AA221" s="2" t="s">
        <v>31</v>
      </c>
      <c r="AB221" s="2" t="s">
        <v>31</v>
      </c>
      <c r="AC221" s="2" t="s">
        <v>31</v>
      </c>
      <c r="AD221" s="2" t="s">
        <v>31</v>
      </c>
      <c r="AE221" s="2" t="s">
        <v>31</v>
      </c>
      <c r="AF221" s="2" t="s">
        <v>491</v>
      </c>
      <c r="AH221" s="1">
        <f t="shared" si="7"/>
        <v>0</v>
      </c>
      <c r="AI221" s="1">
        <f t="shared" si="6"/>
        <v>6</v>
      </c>
      <c r="AJ221" s="49">
        <v>19.3023222321671</v>
      </c>
      <c r="AK221" s="49">
        <v>23.897493362333595</v>
      </c>
      <c r="AL221" s="49">
        <v>28.23999326527121</v>
      </c>
      <c r="AM221" s="49">
        <v>1.2302616163371272</v>
      </c>
      <c r="AN221" s="49">
        <v>3.5089374215691351</v>
      </c>
      <c r="AO221" s="49">
        <v>5.427999878674747</v>
      </c>
      <c r="AP221" s="49">
        <v>138.29649251000063</v>
      </c>
      <c r="AQ221" s="49">
        <v>44</v>
      </c>
    </row>
    <row r="222" spans="1:43" ht="13.8" hidden="1">
      <c r="A222" s="2">
        <v>221</v>
      </c>
      <c r="B222" s="2" t="s">
        <v>310</v>
      </c>
      <c r="C222" s="2" t="s">
        <v>24</v>
      </c>
      <c r="D222" s="2" t="s">
        <v>483</v>
      </c>
      <c r="E222" s="2" t="s">
        <v>569</v>
      </c>
      <c r="F222" s="15">
        <v>41.832720000000002</v>
      </c>
      <c r="G222" s="15">
        <v>3.09144</v>
      </c>
      <c r="H222" s="30">
        <v>44836</v>
      </c>
      <c r="I222" s="2" t="s">
        <v>27</v>
      </c>
      <c r="J222" s="24" t="s">
        <v>28</v>
      </c>
      <c r="K222" s="25" t="s">
        <v>50</v>
      </c>
      <c r="L222" s="25" t="s">
        <v>1059</v>
      </c>
      <c r="M222" s="25">
        <v>1</v>
      </c>
      <c r="N222" s="25" t="s">
        <v>562</v>
      </c>
      <c r="O222" s="25" t="s">
        <v>31</v>
      </c>
      <c r="P222" s="26" t="s">
        <v>31</v>
      </c>
      <c r="Q222" s="27" t="s">
        <v>43</v>
      </c>
      <c r="R222" s="25" t="s">
        <v>44</v>
      </c>
      <c r="S222" s="25" t="s">
        <v>31</v>
      </c>
      <c r="T222" s="2" t="s">
        <v>1070</v>
      </c>
      <c r="U222" s="2" t="s">
        <v>767</v>
      </c>
      <c r="V222" s="2">
        <v>1</v>
      </c>
      <c r="W222" s="2" t="s">
        <v>563</v>
      </c>
      <c r="X222" s="2" t="s">
        <v>34</v>
      </c>
      <c r="Y222" s="2" t="s">
        <v>31</v>
      </c>
      <c r="Z222" s="2" t="s">
        <v>31</v>
      </c>
      <c r="AA222" s="2" t="s">
        <v>31</v>
      </c>
      <c r="AB222" s="2" t="s">
        <v>31</v>
      </c>
      <c r="AC222" s="2" t="s">
        <v>31</v>
      </c>
      <c r="AD222" s="2" t="s">
        <v>31</v>
      </c>
      <c r="AE222" s="2" t="s">
        <v>31</v>
      </c>
      <c r="AF222" s="2" t="s">
        <v>491</v>
      </c>
      <c r="AH222" s="1">
        <f t="shared" si="7"/>
        <v>0</v>
      </c>
      <c r="AI222" s="1">
        <f t="shared" si="6"/>
        <v>6</v>
      </c>
      <c r="AJ222" s="49">
        <v>18.614568822882045</v>
      </c>
      <c r="AK222" s="49">
        <v>24.475536827674183</v>
      </c>
      <c r="AL222" s="49">
        <v>27.559993280470394</v>
      </c>
      <c r="AM222" s="49">
        <v>2.3530362487754042</v>
      </c>
      <c r="AN222" s="49">
        <v>3.6990488303632931</v>
      </c>
      <c r="AO222" s="49">
        <v>5.5084998768754296</v>
      </c>
      <c r="AP222" s="49">
        <v>188.16869374130977</v>
      </c>
      <c r="AQ222" s="49">
        <v>65</v>
      </c>
    </row>
    <row r="223" spans="1:43" ht="13.8" hidden="1">
      <c r="A223" s="2">
        <v>222</v>
      </c>
      <c r="B223" s="2" t="s">
        <v>310</v>
      </c>
      <c r="C223" s="2" t="s">
        <v>295</v>
      </c>
      <c r="D223" s="2" t="s">
        <v>311</v>
      </c>
      <c r="E223" s="2" t="s">
        <v>572</v>
      </c>
      <c r="F223" s="15">
        <v>39.932769999999998</v>
      </c>
      <c r="G223" s="15">
        <v>3.0346700000000002</v>
      </c>
      <c r="H223" s="30">
        <v>44837</v>
      </c>
      <c r="I223" s="2" t="s">
        <v>27</v>
      </c>
      <c r="J223" s="24" t="s">
        <v>28</v>
      </c>
      <c r="K223" s="25" t="s">
        <v>437</v>
      </c>
      <c r="L223" s="25" t="s">
        <v>1061</v>
      </c>
      <c r="M223" s="25">
        <v>1</v>
      </c>
      <c r="N223" s="25" t="s">
        <v>562</v>
      </c>
      <c r="O223" s="25" t="s">
        <v>31</v>
      </c>
      <c r="P223" s="26" t="s">
        <v>31</v>
      </c>
      <c r="Q223" s="27" t="s">
        <v>43</v>
      </c>
      <c r="R223" s="25" t="s">
        <v>44</v>
      </c>
      <c r="S223" s="25" t="s">
        <v>31</v>
      </c>
      <c r="T223" s="2" t="s">
        <v>1070</v>
      </c>
      <c r="U223" s="2" t="s">
        <v>767</v>
      </c>
      <c r="V223" s="2">
        <v>1</v>
      </c>
      <c r="W223" s="2" t="s">
        <v>563</v>
      </c>
      <c r="X223" s="2" t="s">
        <v>34</v>
      </c>
      <c r="Y223" s="2" t="s">
        <v>31</v>
      </c>
      <c r="Z223" s="2" t="s">
        <v>31</v>
      </c>
      <c r="AA223" s="2" t="s">
        <v>31</v>
      </c>
      <c r="AB223" s="2" t="s">
        <v>31</v>
      </c>
      <c r="AC223" s="2" t="s">
        <v>31</v>
      </c>
      <c r="AD223" s="2" t="s">
        <v>31</v>
      </c>
      <c r="AE223" s="2" t="s">
        <v>31</v>
      </c>
      <c r="AF223" s="2" t="s">
        <v>491</v>
      </c>
      <c r="AH223" s="1">
        <f t="shared" si="7"/>
        <v>0</v>
      </c>
      <c r="AI223" s="1">
        <f t="shared" si="6"/>
        <v>6</v>
      </c>
      <c r="AJ223" s="49">
        <v>20.655582475891986</v>
      </c>
      <c r="AK223" s="49">
        <v>26.80423242779769</v>
      </c>
      <c r="AL223" s="49">
        <v>30.05999322459104</v>
      </c>
      <c r="AM223" s="49">
        <v>0.44700272973473726</v>
      </c>
      <c r="AN223" s="49">
        <v>1.6381928981661431</v>
      </c>
      <c r="AO223" s="49">
        <v>3.3107499259989694</v>
      </c>
      <c r="AP223" s="49">
        <v>245.45448229469068</v>
      </c>
      <c r="AQ223" s="49">
        <v>89</v>
      </c>
    </row>
    <row r="224" spans="1:43" ht="13.8" hidden="1">
      <c r="A224" s="2">
        <v>223</v>
      </c>
      <c r="B224" s="2" t="s">
        <v>310</v>
      </c>
      <c r="C224" s="2" t="s">
        <v>24</v>
      </c>
      <c r="D224" s="2" t="s">
        <v>483</v>
      </c>
      <c r="E224" s="2" t="s">
        <v>573</v>
      </c>
      <c r="F224" s="15">
        <v>40.867919999999998</v>
      </c>
      <c r="G224" s="15">
        <v>0.80595000000000006</v>
      </c>
      <c r="H224" s="30">
        <v>44841</v>
      </c>
      <c r="I224" s="2" t="s">
        <v>27</v>
      </c>
      <c r="J224" s="24" t="s">
        <v>28</v>
      </c>
      <c r="K224" s="25" t="s">
        <v>301</v>
      </c>
      <c r="L224" s="25" t="s">
        <v>1059</v>
      </c>
      <c r="M224" s="25">
        <v>1</v>
      </c>
      <c r="N224" s="25" t="s">
        <v>562</v>
      </c>
      <c r="O224" s="25" t="s">
        <v>31</v>
      </c>
      <c r="P224" s="26" t="s">
        <v>31</v>
      </c>
      <c r="Q224" s="27" t="s">
        <v>43</v>
      </c>
      <c r="R224" s="25" t="s">
        <v>44</v>
      </c>
      <c r="S224" s="25" t="s">
        <v>31</v>
      </c>
      <c r="T224" s="2" t="s">
        <v>1070</v>
      </c>
      <c r="U224" s="2" t="s">
        <v>767</v>
      </c>
      <c r="V224" s="2">
        <v>1</v>
      </c>
      <c r="W224" s="2" t="s">
        <v>563</v>
      </c>
      <c r="X224" s="2" t="s">
        <v>34</v>
      </c>
      <c r="Y224" s="2" t="s">
        <v>31</v>
      </c>
      <c r="Z224" s="2" t="s">
        <v>31</v>
      </c>
      <c r="AA224" s="2" t="s">
        <v>31</v>
      </c>
      <c r="AB224" s="2" t="s">
        <v>31</v>
      </c>
      <c r="AC224" s="2" t="s">
        <v>31</v>
      </c>
      <c r="AD224" s="2" t="s">
        <v>31</v>
      </c>
      <c r="AE224" s="2" t="s">
        <v>31</v>
      </c>
      <c r="AF224" s="2" t="s">
        <v>491</v>
      </c>
      <c r="AH224" s="1">
        <f t="shared" si="7"/>
        <v>0</v>
      </c>
      <c r="AI224" s="1">
        <f t="shared" si="6"/>
        <v>6</v>
      </c>
      <c r="AJ224" s="49">
        <v>19.619500307269401</v>
      </c>
      <c r="AK224" s="49">
        <v>26.366949828876066</v>
      </c>
      <c r="AL224" s="49">
        <v>28.93999324962499</v>
      </c>
      <c r="AM224" s="49">
        <v>1.420455447702401</v>
      </c>
      <c r="AN224" s="49">
        <v>2.1739347340174668</v>
      </c>
      <c r="AO224" s="49">
        <v>3.925999912247061</v>
      </c>
      <c r="AP224" s="49">
        <v>237.33839449956116</v>
      </c>
      <c r="AQ224" s="49">
        <v>79</v>
      </c>
    </row>
    <row r="225" spans="1:43" ht="13.8" hidden="1">
      <c r="A225" s="2">
        <v>224</v>
      </c>
      <c r="B225" s="2" t="s">
        <v>310</v>
      </c>
      <c r="C225" s="2" t="s">
        <v>348</v>
      </c>
      <c r="D225" s="2" t="s">
        <v>428</v>
      </c>
      <c r="E225" s="2" t="s">
        <v>564</v>
      </c>
      <c r="F225" s="15">
        <v>36.811680000000003</v>
      </c>
      <c r="G225" s="15">
        <v>-2.5663</v>
      </c>
      <c r="H225" s="30">
        <v>44842</v>
      </c>
      <c r="I225" s="2" t="s">
        <v>27</v>
      </c>
      <c r="J225" s="24" t="s">
        <v>28</v>
      </c>
      <c r="K225" s="25" t="s">
        <v>96</v>
      </c>
      <c r="L225" s="25" t="s">
        <v>1059</v>
      </c>
      <c r="M225" s="25">
        <v>1</v>
      </c>
      <c r="N225" s="25" t="s">
        <v>570</v>
      </c>
      <c r="O225" s="25" t="s">
        <v>31</v>
      </c>
      <c r="P225" s="26" t="s">
        <v>31</v>
      </c>
      <c r="Q225" s="27" t="s">
        <v>96</v>
      </c>
      <c r="R225" s="25" t="s">
        <v>571</v>
      </c>
      <c r="S225" s="25" t="s">
        <v>31</v>
      </c>
      <c r="T225" s="2" t="s">
        <v>1070</v>
      </c>
      <c r="U225" s="2" t="s">
        <v>767</v>
      </c>
      <c r="V225" s="2">
        <v>1</v>
      </c>
      <c r="W225" s="2" t="s">
        <v>563</v>
      </c>
      <c r="X225" s="2" t="s">
        <v>74</v>
      </c>
      <c r="Y225" s="2" t="s">
        <v>31</v>
      </c>
      <c r="Z225" s="2" t="s">
        <v>31</v>
      </c>
      <c r="AA225" s="2" t="s">
        <v>31</v>
      </c>
      <c r="AB225" s="2" t="s">
        <v>31</v>
      </c>
      <c r="AC225" s="2" t="s">
        <v>31</v>
      </c>
      <c r="AD225" s="2" t="s">
        <v>31</v>
      </c>
      <c r="AE225" s="2" t="s">
        <v>31</v>
      </c>
      <c r="AF225" s="2" t="s">
        <v>491</v>
      </c>
      <c r="AH225" s="1">
        <f t="shared" si="7"/>
        <v>0</v>
      </c>
      <c r="AI225" s="1">
        <f t="shared" si="6"/>
        <v>6</v>
      </c>
      <c r="AJ225" s="49">
        <v>18.830596215313737</v>
      </c>
      <c r="AK225" s="49">
        <v>23.337058592251591</v>
      </c>
      <c r="AL225" s="49">
        <v>28.069993269071006</v>
      </c>
      <c r="AM225" s="49">
        <v>1.5117335278539579</v>
      </c>
      <c r="AN225" s="49">
        <v>3.8827716523437235</v>
      </c>
      <c r="AO225" s="49">
        <v>5.5229998765513315</v>
      </c>
      <c r="AP225" s="49">
        <v>131.01016520463287</v>
      </c>
      <c r="AQ225" s="49">
        <v>37</v>
      </c>
    </row>
    <row r="226" spans="1:43" ht="13.8" hidden="1">
      <c r="A226" s="2">
        <v>225</v>
      </c>
      <c r="B226" s="2" t="s">
        <v>310</v>
      </c>
      <c r="C226" s="2" t="s">
        <v>295</v>
      </c>
      <c r="D226" s="2" t="s">
        <v>311</v>
      </c>
      <c r="E226" s="2" t="s">
        <v>574</v>
      </c>
      <c r="F226" s="15">
        <v>39.681910000000002</v>
      </c>
      <c r="G226" s="15">
        <v>3.4563299999999999</v>
      </c>
      <c r="H226" s="30">
        <v>44844</v>
      </c>
      <c r="I226" s="2" t="s">
        <v>77</v>
      </c>
      <c r="J226" s="24" t="s">
        <v>28</v>
      </c>
      <c r="K226" s="25" t="s">
        <v>96</v>
      </c>
      <c r="L226" s="25" t="s">
        <v>1059</v>
      </c>
      <c r="M226" s="25">
        <v>1</v>
      </c>
      <c r="N226" s="25" t="s">
        <v>562</v>
      </c>
      <c r="O226" s="25" t="s">
        <v>31</v>
      </c>
      <c r="P226" s="26" t="s">
        <v>31</v>
      </c>
      <c r="Q226" s="27" t="s">
        <v>43</v>
      </c>
      <c r="R226" s="25" t="s">
        <v>44</v>
      </c>
      <c r="S226" s="25" t="s">
        <v>31</v>
      </c>
      <c r="T226" s="2" t="s">
        <v>1070</v>
      </c>
      <c r="U226" s="2" t="s">
        <v>767</v>
      </c>
      <c r="V226" s="2">
        <v>1</v>
      </c>
      <c r="W226" s="2" t="s">
        <v>563</v>
      </c>
      <c r="X226" s="2" t="s">
        <v>34</v>
      </c>
      <c r="Y226" s="2" t="s">
        <v>31</v>
      </c>
      <c r="Z226" s="2" t="s">
        <v>31</v>
      </c>
      <c r="AA226" s="2" t="s">
        <v>31</v>
      </c>
      <c r="AB226" s="2" t="s">
        <v>31</v>
      </c>
      <c r="AC226" s="2" t="s">
        <v>31</v>
      </c>
      <c r="AD226" s="2" t="s">
        <v>31</v>
      </c>
      <c r="AE226" s="2" t="s">
        <v>31</v>
      </c>
      <c r="AF226" s="2" t="s">
        <v>491</v>
      </c>
      <c r="AH226" s="1">
        <f t="shared" si="7"/>
        <v>0</v>
      </c>
      <c r="AI226" s="1">
        <f t="shared" si="6"/>
        <v>6</v>
      </c>
      <c r="AJ226" s="49">
        <v>20.686349598491958</v>
      </c>
      <c r="AK226" s="49">
        <v>26.670210691662874</v>
      </c>
      <c r="AL226" s="49">
        <v>29.439993238449119</v>
      </c>
      <c r="AM226" s="49">
        <v>0.43186779856618057</v>
      </c>
      <c r="AN226" s="49">
        <v>1.7613233301965727</v>
      </c>
      <c r="AO226" s="49">
        <v>3.5359999209642403</v>
      </c>
      <c r="AP226" s="49">
        <v>247.15012448552872</v>
      </c>
      <c r="AQ226" s="49">
        <v>92</v>
      </c>
    </row>
    <row r="227" spans="1:43" ht="13.8" hidden="1">
      <c r="A227" s="2">
        <v>226</v>
      </c>
      <c r="B227" s="2" t="s">
        <v>310</v>
      </c>
      <c r="C227" s="2" t="s">
        <v>24</v>
      </c>
      <c r="D227" s="2" t="s">
        <v>483</v>
      </c>
      <c r="E227" s="2" t="s">
        <v>575</v>
      </c>
      <c r="F227" s="15">
        <v>42.239379999999997</v>
      </c>
      <c r="G227" s="15">
        <v>3.2251799999999999</v>
      </c>
      <c r="H227" s="30">
        <v>44845</v>
      </c>
      <c r="I227" s="2" t="s">
        <v>27</v>
      </c>
      <c r="J227" s="24" t="s">
        <v>28</v>
      </c>
      <c r="K227" s="25" t="s">
        <v>43</v>
      </c>
      <c r="L227" s="25" t="s">
        <v>1059</v>
      </c>
      <c r="M227" s="25">
        <v>1</v>
      </c>
      <c r="N227" s="25" t="s">
        <v>562</v>
      </c>
      <c r="O227" s="25" t="s">
        <v>31</v>
      </c>
      <c r="P227" s="26" t="s">
        <v>31</v>
      </c>
      <c r="Q227" s="27" t="s">
        <v>43</v>
      </c>
      <c r="R227" s="25" t="s">
        <v>44</v>
      </c>
      <c r="S227" s="25" t="s">
        <v>31</v>
      </c>
      <c r="T227" s="2" t="s">
        <v>1070</v>
      </c>
      <c r="U227" s="2" t="s">
        <v>767</v>
      </c>
      <c r="V227" s="2">
        <v>1</v>
      </c>
      <c r="W227" s="2" t="s">
        <v>563</v>
      </c>
      <c r="X227" s="2" t="s">
        <v>34</v>
      </c>
      <c r="Y227" s="2" t="s">
        <v>31</v>
      </c>
      <c r="Z227" s="2" t="s">
        <v>31</v>
      </c>
      <c r="AA227" s="2" t="s">
        <v>31</v>
      </c>
      <c r="AB227" s="2" t="s">
        <v>31</v>
      </c>
      <c r="AC227" s="2" t="s">
        <v>31</v>
      </c>
      <c r="AD227" s="2" t="s">
        <v>31</v>
      </c>
      <c r="AE227" s="2" t="s">
        <v>31</v>
      </c>
      <c r="AF227" s="2" t="s">
        <v>491</v>
      </c>
      <c r="AH227" s="1">
        <f t="shared" si="7"/>
        <v>0</v>
      </c>
      <c r="AI227" s="1">
        <f t="shared" si="6"/>
        <v>6</v>
      </c>
      <c r="AJ227" s="49">
        <v>18.10799349173913</v>
      </c>
      <c r="AK227" s="49">
        <v>23.534015109588402</v>
      </c>
      <c r="AL227" s="49">
        <v>26.089993313327454</v>
      </c>
      <c r="AM227" s="49">
        <v>2.9856485634025396</v>
      </c>
      <c r="AN227" s="49">
        <v>4.7201466336269338</v>
      </c>
      <c r="AO227" s="49">
        <v>6.1307498629670576</v>
      </c>
      <c r="AP227" s="49">
        <v>215.17201376334873</v>
      </c>
      <c r="AQ227" s="49">
        <v>82</v>
      </c>
    </row>
    <row r="228" spans="1:43" ht="13.8" hidden="1">
      <c r="A228" s="2">
        <v>227</v>
      </c>
      <c r="B228" s="2" t="s">
        <v>310</v>
      </c>
      <c r="C228" s="2" t="s">
        <v>348</v>
      </c>
      <c r="D228" s="2" t="s">
        <v>428</v>
      </c>
      <c r="E228" s="2" t="s">
        <v>564</v>
      </c>
      <c r="F228" s="15">
        <v>36.818060000000003</v>
      </c>
      <c r="G228" s="15">
        <v>-2.5430600000000001</v>
      </c>
      <c r="H228" s="30">
        <v>44845</v>
      </c>
      <c r="I228" s="2" t="s">
        <v>27</v>
      </c>
      <c r="J228" s="24" t="s">
        <v>28</v>
      </c>
      <c r="K228" s="25" t="s">
        <v>81</v>
      </c>
      <c r="L228" s="25" t="s">
        <v>1059</v>
      </c>
      <c r="M228" s="25">
        <v>1</v>
      </c>
      <c r="N228" s="25" t="s">
        <v>570</v>
      </c>
      <c r="O228" s="25" t="s">
        <v>31</v>
      </c>
      <c r="P228" s="26" t="s">
        <v>31</v>
      </c>
      <c r="Q228" s="27" t="s">
        <v>96</v>
      </c>
      <c r="R228" s="25" t="s">
        <v>571</v>
      </c>
      <c r="S228" s="25" t="s">
        <v>31</v>
      </c>
      <c r="T228" s="2" t="s">
        <v>1070</v>
      </c>
      <c r="U228" s="2" t="s">
        <v>767</v>
      </c>
      <c r="V228" s="2">
        <v>1</v>
      </c>
      <c r="W228" s="2" t="s">
        <v>563</v>
      </c>
      <c r="X228" s="2" t="s">
        <v>74</v>
      </c>
      <c r="Y228" s="2" t="s">
        <v>31</v>
      </c>
      <c r="Z228" s="2" t="s">
        <v>31</v>
      </c>
      <c r="AA228" s="2" t="s">
        <v>31</v>
      </c>
      <c r="AB228" s="2" t="s">
        <v>31</v>
      </c>
      <c r="AC228" s="2" t="s">
        <v>31</v>
      </c>
      <c r="AD228" s="2" t="s">
        <v>31</v>
      </c>
      <c r="AE228" s="2" t="s">
        <v>31</v>
      </c>
      <c r="AF228" s="2" t="s">
        <v>491</v>
      </c>
      <c r="AH228" s="1">
        <f t="shared" si="7"/>
        <v>0</v>
      </c>
      <c r="AI228" s="1">
        <f t="shared" si="6"/>
        <v>6</v>
      </c>
      <c r="AJ228" s="49">
        <v>18.830596215313737</v>
      </c>
      <c r="AK228" s="49">
        <v>23.337058592251591</v>
      </c>
      <c r="AL228" s="49">
        <v>28.069993269071006</v>
      </c>
      <c r="AM228" s="49">
        <v>1.5117335278539579</v>
      </c>
      <c r="AN228" s="49">
        <v>3.8827716523437235</v>
      </c>
      <c r="AO228" s="49">
        <v>5.5229998765513315</v>
      </c>
      <c r="AP228" s="49">
        <v>131.01016520463287</v>
      </c>
      <c r="AQ228" s="49">
        <v>37</v>
      </c>
    </row>
    <row r="229" spans="1:43" ht="13.8" hidden="1">
      <c r="A229" s="2">
        <v>228</v>
      </c>
      <c r="B229" s="2" t="s">
        <v>310</v>
      </c>
      <c r="C229" s="2" t="s">
        <v>295</v>
      </c>
      <c r="D229" s="2" t="s">
        <v>311</v>
      </c>
      <c r="E229" s="2" t="s">
        <v>576</v>
      </c>
      <c r="F229" s="15">
        <v>39.824420000000003</v>
      </c>
      <c r="G229" s="15">
        <v>4.2243599999999999</v>
      </c>
      <c r="H229" s="30">
        <v>44847</v>
      </c>
      <c r="I229" s="2" t="s">
        <v>31</v>
      </c>
      <c r="J229" s="24" t="s">
        <v>28</v>
      </c>
      <c r="K229" s="25" t="s">
        <v>301</v>
      </c>
      <c r="L229" s="25" t="s">
        <v>1059</v>
      </c>
      <c r="M229" s="25">
        <v>1</v>
      </c>
      <c r="N229" s="25" t="s">
        <v>565</v>
      </c>
      <c r="O229" s="25" t="s">
        <v>31</v>
      </c>
      <c r="P229" s="26" t="s">
        <v>31</v>
      </c>
      <c r="Q229" s="27" t="s">
        <v>84</v>
      </c>
      <c r="R229" s="25" t="s">
        <v>85</v>
      </c>
      <c r="S229" s="25" t="s">
        <v>31</v>
      </c>
      <c r="T229" s="2" t="s">
        <v>1070</v>
      </c>
      <c r="U229" s="2" t="s">
        <v>767</v>
      </c>
      <c r="V229" s="2">
        <v>1</v>
      </c>
      <c r="W229" s="2" t="s">
        <v>563</v>
      </c>
      <c r="X229" s="2" t="s">
        <v>34</v>
      </c>
      <c r="Y229" s="2" t="s">
        <v>31</v>
      </c>
      <c r="Z229" s="2" t="s">
        <v>31</v>
      </c>
      <c r="AA229" s="2" t="s">
        <v>31</v>
      </c>
      <c r="AB229" s="2" t="s">
        <v>31</v>
      </c>
      <c r="AC229" s="2" t="s">
        <v>31</v>
      </c>
      <c r="AD229" s="2" t="s">
        <v>31</v>
      </c>
      <c r="AE229" s="2" t="s">
        <v>245</v>
      </c>
      <c r="AF229" s="2" t="s">
        <v>577</v>
      </c>
      <c r="AH229" s="1">
        <f t="shared" si="7"/>
        <v>1</v>
      </c>
      <c r="AI229" s="1">
        <f t="shared" si="6"/>
        <v>5</v>
      </c>
      <c r="AJ229" s="49">
        <v>20.626212613534754</v>
      </c>
      <c r="AK229" s="49">
        <v>26.511297651736594</v>
      </c>
      <c r="AL229" s="49">
        <v>29.989993226155661</v>
      </c>
      <c r="AM229" s="49">
        <v>0.54109313859055697</v>
      </c>
      <c r="AN229" s="49">
        <v>1.8823586535781782</v>
      </c>
      <c r="AO229" s="49">
        <v>3.7482499162200824</v>
      </c>
      <c r="AP229" s="49">
        <v>245.67178043255086</v>
      </c>
      <c r="AQ229" s="49">
        <v>92</v>
      </c>
    </row>
    <row r="230" spans="1:43" ht="13.8" hidden="1">
      <c r="A230" s="2">
        <v>229</v>
      </c>
      <c r="B230" s="2" t="s">
        <v>310</v>
      </c>
      <c r="C230" s="2" t="s">
        <v>295</v>
      </c>
      <c r="D230" s="2" t="s">
        <v>311</v>
      </c>
      <c r="E230" s="2" t="s">
        <v>578</v>
      </c>
      <c r="F230" s="15">
        <v>39.364220000000003</v>
      </c>
      <c r="G230" s="15">
        <v>3.2333699999999999</v>
      </c>
      <c r="H230" s="30">
        <v>44848</v>
      </c>
      <c r="I230" s="2" t="s">
        <v>27</v>
      </c>
      <c r="J230" s="24" t="s">
        <v>28</v>
      </c>
      <c r="K230" s="25" t="s">
        <v>437</v>
      </c>
      <c r="L230" s="25" t="s">
        <v>1061</v>
      </c>
      <c r="M230" s="25">
        <v>1</v>
      </c>
      <c r="N230" s="25" t="s">
        <v>567</v>
      </c>
      <c r="O230" s="25" t="s">
        <v>31</v>
      </c>
      <c r="P230" s="26" t="s">
        <v>31</v>
      </c>
      <c r="Q230" s="27" t="s">
        <v>84</v>
      </c>
      <c r="R230" s="25" t="s">
        <v>85</v>
      </c>
      <c r="S230" s="25" t="s">
        <v>31</v>
      </c>
      <c r="T230" s="2" t="s">
        <v>1070</v>
      </c>
      <c r="U230" s="2" t="s">
        <v>767</v>
      </c>
      <c r="V230" s="2">
        <v>1</v>
      </c>
      <c r="W230" s="2" t="s">
        <v>563</v>
      </c>
      <c r="X230" s="2" t="s">
        <v>34</v>
      </c>
      <c r="Y230" s="2" t="s">
        <v>31</v>
      </c>
      <c r="Z230" s="2" t="s">
        <v>31</v>
      </c>
      <c r="AA230" s="2" t="s">
        <v>31</v>
      </c>
      <c r="AB230" s="2" t="s">
        <v>31</v>
      </c>
      <c r="AC230" s="2" t="s">
        <v>31</v>
      </c>
      <c r="AD230" s="2" t="s">
        <v>31</v>
      </c>
      <c r="AE230" s="2" t="s">
        <v>31</v>
      </c>
      <c r="AF230" s="2" t="s">
        <v>491</v>
      </c>
      <c r="AH230" s="1">
        <f t="shared" si="7"/>
        <v>0</v>
      </c>
      <c r="AI230" s="1">
        <f t="shared" si="6"/>
        <v>6</v>
      </c>
      <c r="AJ230" s="49">
        <v>20.780979733363111</v>
      </c>
      <c r="AK230" s="49">
        <v>26.791949819376576</v>
      </c>
      <c r="AL230" s="49">
        <v>29.629993234202288</v>
      </c>
      <c r="AM230" s="49">
        <v>0.36221026587657207</v>
      </c>
      <c r="AN230" s="49">
        <v>1.6917553969689281</v>
      </c>
      <c r="AO230" s="49">
        <v>3.4714999224059291</v>
      </c>
      <c r="AP230" s="49">
        <v>251.8419200795835</v>
      </c>
      <c r="AQ230" s="49">
        <v>92</v>
      </c>
    </row>
    <row r="231" spans="1:43" ht="13.8" hidden="1">
      <c r="A231" s="2">
        <v>230</v>
      </c>
      <c r="B231" s="2" t="s">
        <v>310</v>
      </c>
      <c r="C231" s="2" t="s">
        <v>295</v>
      </c>
      <c r="D231" s="2" t="s">
        <v>311</v>
      </c>
      <c r="E231" s="2" t="s">
        <v>579</v>
      </c>
      <c r="F231" s="15">
        <v>38.9801</v>
      </c>
      <c r="G231" s="15">
        <v>1.2962</v>
      </c>
      <c r="H231" s="30">
        <v>44848</v>
      </c>
      <c r="I231" s="2" t="s">
        <v>159</v>
      </c>
      <c r="J231" s="24" t="s">
        <v>28</v>
      </c>
      <c r="K231" s="25" t="s">
        <v>301</v>
      </c>
      <c r="L231" s="25" t="s">
        <v>1059</v>
      </c>
      <c r="M231" s="25">
        <v>1</v>
      </c>
      <c r="N231" s="25" t="s">
        <v>567</v>
      </c>
      <c r="O231" s="25" t="s">
        <v>31</v>
      </c>
      <c r="P231" s="26" t="s">
        <v>31</v>
      </c>
      <c r="Q231" s="27" t="s">
        <v>84</v>
      </c>
      <c r="R231" s="25" t="s">
        <v>85</v>
      </c>
      <c r="S231" s="25" t="s">
        <v>31</v>
      </c>
      <c r="T231" s="2" t="s">
        <v>1070</v>
      </c>
      <c r="U231" s="2" t="s">
        <v>767</v>
      </c>
      <c r="V231" s="2">
        <v>1</v>
      </c>
      <c r="W231" s="2" t="s">
        <v>563</v>
      </c>
      <c r="X231" s="2" t="s">
        <v>34</v>
      </c>
      <c r="Y231" s="2" t="s">
        <v>31</v>
      </c>
      <c r="Z231" s="2" t="s">
        <v>31</v>
      </c>
      <c r="AA231" s="2" t="s">
        <v>31</v>
      </c>
      <c r="AB231" s="2" t="s">
        <v>31</v>
      </c>
      <c r="AC231" s="2" t="s">
        <v>31</v>
      </c>
      <c r="AD231" s="2" t="s">
        <v>31</v>
      </c>
      <c r="AE231" s="2" t="s">
        <v>245</v>
      </c>
      <c r="AF231" s="2" t="s">
        <v>577</v>
      </c>
      <c r="AH231" s="1">
        <f t="shared" si="7"/>
        <v>1</v>
      </c>
      <c r="AI231" s="1">
        <f t="shared" si="6"/>
        <v>5</v>
      </c>
      <c r="AJ231" s="49">
        <v>20.803582472583933</v>
      </c>
      <c r="AK231" s="49">
        <v>26.787384602087311</v>
      </c>
      <c r="AL231" s="49">
        <v>29.739993231743597</v>
      </c>
      <c r="AM231" s="49">
        <v>0.3167136915510344</v>
      </c>
      <c r="AN231" s="49">
        <v>1.5752880082678291</v>
      </c>
      <c r="AO231" s="49">
        <v>3.2817499266471728</v>
      </c>
      <c r="AP231" s="49">
        <v>228.71020798664776</v>
      </c>
      <c r="AQ231" s="49">
        <v>85</v>
      </c>
    </row>
    <row r="232" spans="1:43" ht="13.8" hidden="1">
      <c r="A232" s="2">
        <v>231</v>
      </c>
      <c r="B232" s="2" t="s">
        <v>310</v>
      </c>
      <c r="C232" s="2" t="s">
        <v>295</v>
      </c>
      <c r="D232" s="2" t="s">
        <v>311</v>
      </c>
      <c r="E232" s="2" t="s">
        <v>580</v>
      </c>
      <c r="F232" s="15">
        <v>39.535429999999998</v>
      </c>
      <c r="G232" s="15">
        <v>3.3394499999999998</v>
      </c>
      <c r="H232" s="30">
        <v>44849</v>
      </c>
      <c r="I232" s="2" t="s">
        <v>27</v>
      </c>
      <c r="J232" s="24" t="s">
        <v>28</v>
      </c>
      <c r="K232" s="25" t="s">
        <v>277</v>
      </c>
      <c r="L232" s="25" t="s">
        <v>1062</v>
      </c>
      <c r="M232" s="25">
        <v>1</v>
      </c>
      <c r="N232" s="25" t="s">
        <v>567</v>
      </c>
      <c r="O232" s="25" t="s">
        <v>31</v>
      </c>
      <c r="P232" s="26" t="s">
        <v>31</v>
      </c>
      <c r="Q232" s="27" t="s">
        <v>84</v>
      </c>
      <c r="R232" s="25" t="s">
        <v>85</v>
      </c>
      <c r="S232" s="25" t="s">
        <v>31</v>
      </c>
      <c r="T232" s="2" t="s">
        <v>1070</v>
      </c>
      <c r="U232" s="2" t="s">
        <v>767</v>
      </c>
      <c r="V232" s="2">
        <v>1</v>
      </c>
      <c r="W232" s="2" t="s">
        <v>563</v>
      </c>
      <c r="X232" s="2" t="s">
        <v>34</v>
      </c>
      <c r="Y232" s="2" t="s">
        <v>31</v>
      </c>
      <c r="Z232" s="2" t="s">
        <v>31</v>
      </c>
      <c r="AA232" s="2" t="s">
        <v>31</v>
      </c>
      <c r="AB232" s="2" t="s">
        <v>31</v>
      </c>
      <c r="AC232" s="2" t="s">
        <v>31</v>
      </c>
      <c r="AD232" s="2" t="s">
        <v>31</v>
      </c>
      <c r="AE232" s="2" t="s">
        <v>31</v>
      </c>
      <c r="AF232" s="2" t="s">
        <v>491</v>
      </c>
      <c r="AH232" s="1">
        <f t="shared" si="7"/>
        <v>0</v>
      </c>
      <c r="AI232" s="1">
        <f t="shared" si="6"/>
        <v>6</v>
      </c>
      <c r="AJ232" s="49">
        <v>20.731089323519345</v>
      </c>
      <c r="AK232" s="49">
        <v>26.708145473423659</v>
      </c>
      <c r="AL232" s="49">
        <v>29.459993238002085</v>
      </c>
      <c r="AM232" s="49">
        <v>0.38542396398784268</v>
      </c>
      <c r="AN232" s="49">
        <v>1.7242092005913547</v>
      </c>
      <c r="AO232" s="49">
        <v>3.5027499217074372</v>
      </c>
      <c r="AP232" s="49">
        <v>246.80096515804482</v>
      </c>
      <c r="AQ232" s="49">
        <v>92</v>
      </c>
    </row>
    <row r="233" spans="1:43" ht="13.8" hidden="1">
      <c r="A233" s="2">
        <v>232</v>
      </c>
      <c r="B233" s="2" t="s">
        <v>310</v>
      </c>
      <c r="C233" s="2" t="s">
        <v>295</v>
      </c>
      <c r="D233" s="2" t="s">
        <v>311</v>
      </c>
      <c r="E233" s="2" t="s">
        <v>580</v>
      </c>
      <c r="F233" s="15">
        <v>39.547280000000001</v>
      </c>
      <c r="G233" s="15">
        <v>3.35514</v>
      </c>
      <c r="H233" s="30">
        <v>44849</v>
      </c>
      <c r="I233" s="2" t="s">
        <v>27</v>
      </c>
      <c r="J233" s="24" t="s">
        <v>28</v>
      </c>
      <c r="K233" s="25" t="s">
        <v>54</v>
      </c>
      <c r="L233" s="25" t="s">
        <v>1062</v>
      </c>
      <c r="M233" s="25">
        <v>1</v>
      </c>
      <c r="N233" s="25" t="s">
        <v>562</v>
      </c>
      <c r="O233" s="25" t="s">
        <v>31</v>
      </c>
      <c r="P233" s="26" t="s">
        <v>31</v>
      </c>
      <c r="Q233" s="27" t="s">
        <v>43</v>
      </c>
      <c r="R233" s="25" t="s">
        <v>44</v>
      </c>
      <c r="S233" s="25" t="s">
        <v>31</v>
      </c>
      <c r="T233" s="2" t="s">
        <v>1070</v>
      </c>
      <c r="U233" s="2" t="s">
        <v>767</v>
      </c>
      <c r="V233" s="2">
        <v>1</v>
      </c>
      <c r="W233" s="2" t="s">
        <v>563</v>
      </c>
      <c r="X233" s="2" t="s">
        <v>34</v>
      </c>
      <c r="Y233" s="2" t="s">
        <v>31</v>
      </c>
      <c r="Z233" s="2" t="s">
        <v>31</v>
      </c>
      <c r="AA233" s="2" t="s">
        <v>31</v>
      </c>
      <c r="AB233" s="2" t="s">
        <v>31</v>
      </c>
      <c r="AC233" s="2" t="s">
        <v>31</v>
      </c>
      <c r="AD233" s="2" t="s">
        <v>31</v>
      </c>
      <c r="AE233" s="2" t="s">
        <v>31</v>
      </c>
      <c r="AF233" s="2" t="s">
        <v>491</v>
      </c>
      <c r="AH233" s="1">
        <f t="shared" si="7"/>
        <v>0</v>
      </c>
      <c r="AI233" s="1">
        <f t="shared" si="6"/>
        <v>6</v>
      </c>
      <c r="AJ233" s="49">
        <v>20.731089323519345</v>
      </c>
      <c r="AK233" s="49">
        <v>26.708145473423659</v>
      </c>
      <c r="AL233" s="49">
        <v>29.459993238002085</v>
      </c>
      <c r="AM233" s="49">
        <v>0.38542396398784268</v>
      </c>
      <c r="AN233" s="49">
        <v>1.7242092005913547</v>
      </c>
      <c r="AO233" s="49">
        <v>3.5027499217074372</v>
      </c>
      <c r="AP233" s="49">
        <v>246.80096515804482</v>
      </c>
      <c r="AQ233" s="49">
        <v>92</v>
      </c>
    </row>
    <row r="234" spans="1:43" ht="13.8" hidden="1">
      <c r="A234" s="2">
        <v>233</v>
      </c>
      <c r="B234" s="2" t="s">
        <v>310</v>
      </c>
      <c r="C234" s="2" t="s">
        <v>295</v>
      </c>
      <c r="D234" s="2" t="s">
        <v>311</v>
      </c>
      <c r="E234" s="2" t="s">
        <v>580</v>
      </c>
      <c r="F234" s="15">
        <v>39.541730000000001</v>
      </c>
      <c r="G234" s="15">
        <v>3.34551</v>
      </c>
      <c r="H234" s="30">
        <v>44849</v>
      </c>
      <c r="I234" s="2" t="s">
        <v>27</v>
      </c>
      <c r="J234" s="24" t="s">
        <v>28</v>
      </c>
      <c r="K234" s="25" t="s">
        <v>54</v>
      </c>
      <c r="L234" s="25" t="s">
        <v>1062</v>
      </c>
      <c r="M234" s="25">
        <v>1</v>
      </c>
      <c r="N234" s="25" t="s">
        <v>562</v>
      </c>
      <c r="O234" s="25" t="s">
        <v>31</v>
      </c>
      <c r="P234" s="26" t="s">
        <v>31</v>
      </c>
      <c r="Q234" s="27" t="s">
        <v>43</v>
      </c>
      <c r="R234" s="25" t="s">
        <v>44</v>
      </c>
      <c r="S234" s="25" t="s">
        <v>31</v>
      </c>
      <c r="T234" s="2" t="s">
        <v>1070</v>
      </c>
      <c r="U234" s="2" t="s">
        <v>767</v>
      </c>
      <c r="V234" s="2">
        <v>1</v>
      </c>
      <c r="W234" s="2" t="s">
        <v>563</v>
      </c>
      <c r="X234" s="2" t="s">
        <v>34</v>
      </c>
      <c r="Y234" s="2" t="s">
        <v>31</v>
      </c>
      <c r="Z234" s="2" t="s">
        <v>31</v>
      </c>
      <c r="AA234" s="2" t="s">
        <v>31</v>
      </c>
      <c r="AB234" s="2" t="s">
        <v>31</v>
      </c>
      <c r="AC234" s="2" t="s">
        <v>31</v>
      </c>
      <c r="AD234" s="2" t="s">
        <v>31</v>
      </c>
      <c r="AE234" s="2" t="s">
        <v>31</v>
      </c>
      <c r="AF234" s="2" t="s">
        <v>491</v>
      </c>
      <c r="AH234" s="1">
        <f t="shared" si="7"/>
        <v>0</v>
      </c>
      <c r="AI234" s="1">
        <f t="shared" si="6"/>
        <v>6</v>
      </c>
      <c r="AJ234" s="49">
        <v>20.731089323519345</v>
      </c>
      <c r="AK234" s="49">
        <v>26.708145473423659</v>
      </c>
      <c r="AL234" s="49">
        <v>29.459993238002085</v>
      </c>
      <c r="AM234" s="49">
        <v>0.38542396398784268</v>
      </c>
      <c r="AN234" s="49">
        <v>1.7242092005913547</v>
      </c>
      <c r="AO234" s="49">
        <v>3.5027499217074372</v>
      </c>
      <c r="AP234" s="49">
        <v>246.80096515804482</v>
      </c>
      <c r="AQ234" s="49">
        <v>92</v>
      </c>
    </row>
    <row r="235" spans="1:43" ht="13.8" hidden="1">
      <c r="A235" s="2">
        <v>234</v>
      </c>
      <c r="B235" s="2" t="s">
        <v>310</v>
      </c>
      <c r="C235" s="2" t="s">
        <v>295</v>
      </c>
      <c r="D235" s="2" t="s">
        <v>311</v>
      </c>
      <c r="E235" s="2" t="s">
        <v>580</v>
      </c>
      <c r="F235" s="15">
        <v>39.545140000000004</v>
      </c>
      <c r="G235" s="15">
        <v>3.35236</v>
      </c>
      <c r="H235" s="30">
        <v>44849</v>
      </c>
      <c r="I235" s="2" t="s">
        <v>27</v>
      </c>
      <c r="J235" s="24" t="s">
        <v>28</v>
      </c>
      <c r="K235" s="25" t="s">
        <v>437</v>
      </c>
      <c r="L235" s="25" t="s">
        <v>1061</v>
      </c>
      <c r="M235" s="25">
        <v>1</v>
      </c>
      <c r="N235" s="25" t="s">
        <v>567</v>
      </c>
      <c r="O235" s="25" t="s">
        <v>31</v>
      </c>
      <c r="P235" s="26" t="s">
        <v>31</v>
      </c>
      <c r="Q235" s="27" t="s">
        <v>84</v>
      </c>
      <c r="R235" s="25" t="s">
        <v>85</v>
      </c>
      <c r="S235" s="25" t="s">
        <v>31</v>
      </c>
      <c r="T235" s="2" t="s">
        <v>1070</v>
      </c>
      <c r="U235" s="2" t="s">
        <v>767</v>
      </c>
      <c r="V235" s="2">
        <v>1</v>
      </c>
      <c r="W235" s="2" t="s">
        <v>563</v>
      </c>
      <c r="X235" s="2" t="s">
        <v>34</v>
      </c>
      <c r="Y235" s="2" t="s">
        <v>31</v>
      </c>
      <c r="Z235" s="2" t="s">
        <v>31</v>
      </c>
      <c r="AA235" s="2" t="s">
        <v>31</v>
      </c>
      <c r="AB235" s="2" t="s">
        <v>31</v>
      </c>
      <c r="AC235" s="2" t="s">
        <v>31</v>
      </c>
      <c r="AD235" s="2" t="s">
        <v>31</v>
      </c>
      <c r="AE235" s="2" t="s">
        <v>31</v>
      </c>
      <c r="AF235" s="2" t="s">
        <v>491</v>
      </c>
      <c r="AH235" s="1">
        <f t="shared" si="7"/>
        <v>0</v>
      </c>
      <c r="AI235" s="1">
        <f t="shared" si="6"/>
        <v>6</v>
      </c>
      <c r="AJ235" s="49">
        <v>20.731089323519345</v>
      </c>
      <c r="AK235" s="49">
        <v>26.708145473423659</v>
      </c>
      <c r="AL235" s="49">
        <v>29.459993238002085</v>
      </c>
      <c r="AM235" s="49">
        <v>0.38542396398784268</v>
      </c>
      <c r="AN235" s="49">
        <v>1.7242092005913547</v>
      </c>
      <c r="AO235" s="49">
        <v>3.5027499217074372</v>
      </c>
      <c r="AP235" s="49">
        <v>246.80096515804482</v>
      </c>
      <c r="AQ235" s="49">
        <v>92</v>
      </c>
    </row>
    <row r="236" spans="1:43" ht="13.8" hidden="1">
      <c r="A236" s="2">
        <v>235</v>
      </c>
      <c r="B236" s="2" t="s">
        <v>310</v>
      </c>
      <c r="C236" s="2" t="s">
        <v>295</v>
      </c>
      <c r="D236" s="2" t="s">
        <v>311</v>
      </c>
      <c r="E236" s="2" t="s">
        <v>580</v>
      </c>
      <c r="F236" s="15">
        <v>39.545310000000001</v>
      </c>
      <c r="G236" s="15">
        <v>3.3517399999999999</v>
      </c>
      <c r="H236" s="30">
        <v>44850</v>
      </c>
      <c r="I236" s="2" t="s">
        <v>27</v>
      </c>
      <c r="J236" s="24" t="s">
        <v>28</v>
      </c>
      <c r="K236" s="25" t="s">
        <v>38</v>
      </c>
      <c r="L236" s="25" t="s">
        <v>1062</v>
      </c>
      <c r="M236" s="25">
        <v>1</v>
      </c>
      <c r="N236" s="25" t="s">
        <v>570</v>
      </c>
      <c r="O236" s="25" t="s">
        <v>31</v>
      </c>
      <c r="P236" s="26" t="s">
        <v>31</v>
      </c>
      <c r="Q236" s="27" t="s">
        <v>96</v>
      </c>
      <c r="R236" s="25" t="s">
        <v>571</v>
      </c>
      <c r="S236" s="25" t="s">
        <v>31</v>
      </c>
      <c r="T236" s="2" t="s">
        <v>1070</v>
      </c>
      <c r="U236" s="2" t="s">
        <v>767</v>
      </c>
      <c r="V236" s="2">
        <v>1</v>
      </c>
      <c r="W236" s="2" t="s">
        <v>563</v>
      </c>
      <c r="X236" s="2" t="s">
        <v>34</v>
      </c>
      <c r="Y236" s="2" t="s">
        <v>31</v>
      </c>
      <c r="Z236" s="2" t="s">
        <v>31</v>
      </c>
      <c r="AA236" s="2" t="s">
        <v>31</v>
      </c>
      <c r="AB236" s="2" t="s">
        <v>31</v>
      </c>
      <c r="AC236" s="2" t="s">
        <v>31</v>
      </c>
      <c r="AD236" s="2" t="s">
        <v>31</v>
      </c>
      <c r="AE236" s="2" t="s">
        <v>31</v>
      </c>
      <c r="AF236" s="2" t="s">
        <v>491</v>
      </c>
      <c r="AH236" s="1">
        <f t="shared" si="7"/>
        <v>0</v>
      </c>
      <c r="AI236" s="1">
        <f t="shared" si="6"/>
        <v>6</v>
      </c>
      <c r="AJ236" s="49">
        <v>20.731089323519345</v>
      </c>
      <c r="AK236" s="49">
        <v>26.708145473423659</v>
      </c>
      <c r="AL236" s="49">
        <v>29.459993238002085</v>
      </c>
      <c r="AM236" s="49">
        <v>0.38542396398784268</v>
      </c>
      <c r="AN236" s="49">
        <v>1.7242092005913547</v>
      </c>
      <c r="AO236" s="49">
        <v>3.5027499217074372</v>
      </c>
      <c r="AP236" s="49">
        <v>246.80096515804482</v>
      </c>
      <c r="AQ236" s="49">
        <v>92</v>
      </c>
    </row>
    <row r="237" spans="1:43" ht="13.8" hidden="1">
      <c r="A237" s="2">
        <v>236</v>
      </c>
      <c r="B237" s="2" t="s">
        <v>310</v>
      </c>
      <c r="C237" s="2" t="s">
        <v>24</v>
      </c>
      <c r="D237" s="2" t="s">
        <v>483</v>
      </c>
      <c r="E237" s="2" t="s">
        <v>573</v>
      </c>
      <c r="F237" s="15">
        <v>40.886870000000002</v>
      </c>
      <c r="G237" s="15">
        <v>0.80696000000000001</v>
      </c>
      <c r="H237" s="30">
        <v>44851</v>
      </c>
      <c r="I237" s="2" t="s">
        <v>77</v>
      </c>
      <c r="J237" s="24" t="s">
        <v>28</v>
      </c>
      <c r="K237" s="25" t="s">
        <v>50</v>
      </c>
      <c r="L237" s="25" t="s">
        <v>1059</v>
      </c>
      <c r="M237" s="25">
        <v>1</v>
      </c>
      <c r="N237" s="25" t="s">
        <v>570</v>
      </c>
      <c r="O237" s="25" t="s">
        <v>31</v>
      </c>
      <c r="P237" s="26" t="s">
        <v>31</v>
      </c>
      <c r="Q237" s="27" t="s">
        <v>96</v>
      </c>
      <c r="R237" s="25" t="s">
        <v>571</v>
      </c>
      <c r="S237" s="25" t="s">
        <v>31</v>
      </c>
      <c r="T237" s="2" t="s">
        <v>1070</v>
      </c>
      <c r="U237" s="2" t="s">
        <v>767</v>
      </c>
      <c r="V237" s="2">
        <v>1</v>
      </c>
      <c r="W237" s="2" t="s">
        <v>563</v>
      </c>
      <c r="X237" s="2" t="s">
        <v>34</v>
      </c>
      <c r="Y237" s="2" t="s">
        <v>31</v>
      </c>
      <c r="Z237" s="2" t="s">
        <v>31</v>
      </c>
      <c r="AA237" s="2" t="s">
        <v>31</v>
      </c>
      <c r="AB237" s="2" t="s">
        <v>31</v>
      </c>
      <c r="AC237" s="2" t="s">
        <v>31</v>
      </c>
      <c r="AD237" s="2" t="s">
        <v>31</v>
      </c>
      <c r="AE237" s="2" t="s">
        <v>31</v>
      </c>
      <c r="AF237" s="2" t="s">
        <v>491</v>
      </c>
      <c r="AH237" s="1">
        <f t="shared" si="7"/>
        <v>0</v>
      </c>
      <c r="AI237" s="1">
        <f t="shared" si="6"/>
        <v>6</v>
      </c>
      <c r="AJ237" s="49">
        <v>19.652075649007038</v>
      </c>
      <c r="AK237" s="49">
        <v>26.358145481246769</v>
      </c>
      <c r="AL237" s="49">
        <v>28.969993248954438</v>
      </c>
      <c r="AM237" s="49">
        <v>1.4402232554797327</v>
      </c>
      <c r="AN237" s="49">
        <v>2.2242173415892146</v>
      </c>
      <c r="AO237" s="49">
        <v>3.9604999114759281</v>
      </c>
      <c r="AP237" s="49">
        <v>240.28068182382518</v>
      </c>
      <c r="AQ237" s="49">
        <v>79</v>
      </c>
    </row>
    <row r="238" spans="1:43" ht="13.8" hidden="1">
      <c r="A238" s="2">
        <v>237</v>
      </c>
      <c r="B238" s="2" t="s">
        <v>310</v>
      </c>
      <c r="C238" s="2" t="s">
        <v>348</v>
      </c>
      <c r="D238" s="2" t="s">
        <v>368</v>
      </c>
      <c r="E238" s="2" t="s">
        <v>581</v>
      </c>
      <c r="F238" s="15">
        <v>37.578670000000002</v>
      </c>
      <c r="G238" s="15">
        <v>-1.2051099999999999</v>
      </c>
      <c r="H238" s="30">
        <v>44851</v>
      </c>
      <c r="I238" s="2" t="s">
        <v>77</v>
      </c>
      <c r="J238" s="24" t="s">
        <v>28</v>
      </c>
      <c r="K238" s="25" t="s">
        <v>38</v>
      </c>
      <c r="L238" s="25" t="s">
        <v>1062</v>
      </c>
      <c r="M238" s="25">
        <v>1</v>
      </c>
      <c r="N238" s="25" t="s">
        <v>562</v>
      </c>
      <c r="O238" s="25" t="s">
        <v>31</v>
      </c>
      <c r="P238" s="26" t="s">
        <v>31</v>
      </c>
      <c r="Q238" s="27" t="s">
        <v>43</v>
      </c>
      <c r="R238" s="25" t="s">
        <v>44</v>
      </c>
      <c r="S238" s="25" t="s">
        <v>31</v>
      </c>
      <c r="T238" s="2" t="s">
        <v>1070</v>
      </c>
      <c r="U238" s="2" t="s">
        <v>767</v>
      </c>
      <c r="V238" s="2">
        <v>1</v>
      </c>
      <c r="W238" s="2" t="s">
        <v>563</v>
      </c>
      <c r="X238" s="2" t="s">
        <v>34</v>
      </c>
      <c r="Y238" s="2" t="s">
        <v>31</v>
      </c>
      <c r="Z238" s="2" t="s">
        <v>31</v>
      </c>
      <c r="AA238" s="2" t="s">
        <v>31</v>
      </c>
      <c r="AB238" s="2" t="s">
        <v>31</v>
      </c>
      <c r="AC238" s="2" t="s">
        <v>31</v>
      </c>
      <c r="AD238" s="2" t="s">
        <v>31</v>
      </c>
      <c r="AE238" s="2" t="s">
        <v>31</v>
      </c>
      <c r="AF238" s="2" t="s">
        <v>491</v>
      </c>
      <c r="AH238" s="1">
        <f t="shared" si="7"/>
        <v>0</v>
      </c>
      <c r="AI238" s="1">
        <f t="shared" si="6"/>
        <v>6</v>
      </c>
      <c r="AJ238" s="49">
        <v>20.463637274702844</v>
      </c>
      <c r="AK238" s="49">
        <v>25.861515057564716</v>
      </c>
      <c r="AL238" s="49">
        <v>28.979993248730921</v>
      </c>
      <c r="AM238" s="49">
        <v>0.51635957749955952</v>
      </c>
      <c r="AN238" s="49">
        <v>2.0143803897576973</v>
      </c>
      <c r="AO238" s="49">
        <v>3.9602499114815153</v>
      </c>
      <c r="AP238" s="49">
        <v>181.60989721146703</v>
      </c>
      <c r="AQ238" s="49">
        <v>69</v>
      </c>
    </row>
    <row r="239" spans="1:43" ht="13.8" hidden="1">
      <c r="A239" s="2">
        <v>238</v>
      </c>
      <c r="B239" s="2" t="s">
        <v>310</v>
      </c>
      <c r="C239" s="2" t="s">
        <v>24</v>
      </c>
      <c r="D239" s="2" t="s">
        <v>483</v>
      </c>
      <c r="E239" s="2" t="s">
        <v>573</v>
      </c>
      <c r="F239" s="15">
        <v>40.886800000000001</v>
      </c>
      <c r="G239" s="15">
        <v>0.80681999999999998</v>
      </c>
      <c r="H239" s="30">
        <v>44851</v>
      </c>
      <c r="I239" s="2" t="s">
        <v>27</v>
      </c>
      <c r="J239" s="24" t="s">
        <v>28</v>
      </c>
      <c r="K239" s="25" t="s">
        <v>301</v>
      </c>
      <c r="L239" s="25" t="s">
        <v>1059</v>
      </c>
      <c r="M239" s="25">
        <v>1</v>
      </c>
      <c r="N239" s="25" t="s">
        <v>562</v>
      </c>
      <c r="O239" s="25" t="s">
        <v>31</v>
      </c>
      <c r="P239" s="26" t="s">
        <v>31</v>
      </c>
      <c r="Q239" s="27" t="s">
        <v>43</v>
      </c>
      <c r="R239" s="25" t="s">
        <v>44</v>
      </c>
      <c r="S239" s="25" t="s">
        <v>31</v>
      </c>
      <c r="T239" s="2" t="s">
        <v>1070</v>
      </c>
      <c r="U239" s="2" t="s">
        <v>767</v>
      </c>
      <c r="V239" s="2">
        <v>1</v>
      </c>
      <c r="W239" s="2" t="s">
        <v>563</v>
      </c>
      <c r="X239" s="2" t="s">
        <v>34</v>
      </c>
      <c r="Y239" s="2" t="s">
        <v>31</v>
      </c>
      <c r="Z239" s="2" t="s">
        <v>31</v>
      </c>
      <c r="AA239" s="2" t="s">
        <v>31</v>
      </c>
      <c r="AB239" s="2" t="s">
        <v>31</v>
      </c>
      <c r="AC239" s="2" t="s">
        <v>31</v>
      </c>
      <c r="AD239" s="2" t="s">
        <v>31</v>
      </c>
      <c r="AE239" s="2" t="s">
        <v>31</v>
      </c>
      <c r="AF239" s="2" t="s">
        <v>491</v>
      </c>
      <c r="AH239" s="1">
        <f t="shared" si="7"/>
        <v>0</v>
      </c>
      <c r="AI239" s="1">
        <f t="shared" si="6"/>
        <v>6</v>
      </c>
      <c r="AJ239" s="49">
        <v>19.652075649007038</v>
      </c>
      <c r="AK239" s="49">
        <v>26.358145481246769</v>
      </c>
      <c r="AL239" s="49">
        <v>28.969993248954438</v>
      </c>
      <c r="AM239" s="49">
        <v>1.4402232554797327</v>
      </c>
      <c r="AN239" s="49">
        <v>2.2242173415892146</v>
      </c>
      <c r="AO239" s="49">
        <v>3.9604999114759281</v>
      </c>
      <c r="AP239" s="49">
        <v>240.28068182382518</v>
      </c>
      <c r="AQ239" s="49">
        <v>79</v>
      </c>
    </row>
    <row r="240" spans="1:43" ht="13.8" hidden="1">
      <c r="A240" s="2">
        <v>239</v>
      </c>
      <c r="B240" s="2" t="s">
        <v>310</v>
      </c>
      <c r="C240" s="2" t="s">
        <v>24</v>
      </c>
      <c r="D240" s="2" t="s">
        <v>483</v>
      </c>
      <c r="E240" s="2" t="s">
        <v>582</v>
      </c>
      <c r="F240" s="15">
        <v>41.677669999999999</v>
      </c>
      <c r="G240" s="15">
        <v>2.8080099999999999</v>
      </c>
      <c r="H240" s="30">
        <v>44853</v>
      </c>
      <c r="I240" s="2" t="s">
        <v>77</v>
      </c>
      <c r="J240" s="24" t="s">
        <v>28</v>
      </c>
      <c r="K240" s="25" t="s">
        <v>301</v>
      </c>
      <c r="L240" s="25" t="s">
        <v>1059</v>
      </c>
      <c r="M240" s="25">
        <v>1</v>
      </c>
      <c r="N240" s="25" t="s">
        <v>570</v>
      </c>
      <c r="O240" s="25" t="s">
        <v>31</v>
      </c>
      <c r="P240" s="26" t="s">
        <v>31</v>
      </c>
      <c r="Q240" s="27" t="s">
        <v>96</v>
      </c>
      <c r="R240" s="25" t="s">
        <v>571</v>
      </c>
      <c r="S240" s="25" t="s">
        <v>31</v>
      </c>
      <c r="T240" s="2" t="s">
        <v>1070</v>
      </c>
      <c r="U240" s="2" t="s">
        <v>767</v>
      </c>
      <c r="V240" s="2">
        <v>1</v>
      </c>
      <c r="W240" s="2" t="s">
        <v>563</v>
      </c>
      <c r="X240" s="2" t="s">
        <v>34</v>
      </c>
      <c r="Y240" s="2" t="s">
        <v>31</v>
      </c>
      <c r="Z240" s="2" t="s">
        <v>31</v>
      </c>
      <c r="AA240" s="2" t="s">
        <v>31</v>
      </c>
      <c r="AB240" s="2" t="s">
        <v>31</v>
      </c>
      <c r="AC240" s="2" t="s">
        <v>31</v>
      </c>
      <c r="AD240" s="2" t="s">
        <v>31</v>
      </c>
      <c r="AE240" s="2" t="s">
        <v>31</v>
      </c>
      <c r="AF240" s="2" t="s">
        <v>491</v>
      </c>
      <c r="AH240" s="1">
        <f t="shared" si="7"/>
        <v>0</v>
      </c>
      <c r="AI240" s="1">
        <f t="shared" si="6"/>
        <v>6</v>
      </c>
      <c r="AJ240" s="49">
        <v>18.94481539084293</v>
      </c>
      <c r="AK240" s="49">
        <v>24.921080295976378</v>
      </c>
      <c r="AL240" s="49">
        <v>28.039993269741558</v>
      </c>
      <c r="AM240" s="49">
        <v>2.0043266675285749</v>
      </c>
      <c r="AN240" s="49">
        <v>3.1501819948053367</v>
      </c>
      <c r="AO240" s="49">
        <v>5.0852498863358058</v>
      </c>
      <c r="AP240" s="49">
        <v>181.91305067487755</v>
      </c>
      <c r="AQ240" s="49">
        <v>66</v>
      </c>
    </row>
    <row r="241" spans="1:43" ht="13.8" hidden="1">
      <c r="A241" s="2">
        <v>240</v>
      </c>
      <c r="B241" s="2" t="s">
        <v>310</v>
      </c>
      <c r="C241" s="2" t="s">
        <v>295</v>
      </c>
      <c r="D241" s="2" t="s">
        <v>311</v>
      </c>
      <c r="E241" s="2" t="s">
        <v>583</v>
      </c>
      <c r="F241" s="15">
        <v>38.674100000000003</v>
      </c>
      <c r="G241" s="15">
        <v>1.5279700000000001</v>
      </c>
      <c r="H241" s="30">
        <v>44853</v>
      </c>
      <c r="I241" s="2" t="s">
        <v>27</v>
      </c>
      <c r="J241" s="24" t="s">
        <v>28</v>
      </c>
      <c r="K241" s="25" t="s">
        <v>301</v>
      </c>
      <c r="L241" s="25" t="s">
        <v>1059</v>
      </c>
      <c r="M241" s="25">
        <v>1</v>
      </c>
      <c r="N241" s="25" t="s">
        <v>565</v>
      </c>
      <c r="O241" s="25" t="s">
        <v>31</v>
      </c>
      <c r="P241" s="26" t="s">
        <v>31</v>
      </c>
      <c r="Q241" s="27" t="s">
        <v>84</v>
      </c>
      <c r="R241" s="25" t="s">
        <v>85</v>
      </c>
      <c r="S241" s="25" t="s">
        <v>31</v>
      </c>
      <c r="T241" s="2" t="s">
        <v>1070</v>
      </c>
      <c r="U241" s="2" t="s">
        <v>767</v>
      </c>
      <c r="V241" s="2">
        <v>1</v>
      </c>
      <c r="W241" s="2" t="s">
        <v>563</v>
      </c>
      <c r="X241" s="2" t="s">
        <v>34</v>
      </c>
      <c r="Y241" s="2" t="s">
        <v>31</v>
      </c>
      <c r="Z241" s="2" t="s">
        <v>31</v>
      </c>
      <c r="AA241" s="2" t="s">
        <v>31</v>
      </c>
      <c r="AB241" s="2" t="s">
        <v>31</v>
      </c>
      <c r="AC241" s="2" t="s">
        <v>31</v>
      </c>
      <c r="AD241" s="2" t="s">
        <v>31</v>
      </c>
      <c r="AE241" s="2" t="s">
        <v>31</v>
      </c>
      <c r="AF241" s="2" t="s">
        <v>491</v>
      </c>
      <c r="AH241" s="1">
        <f t="shared" si="7"/>
        <v>0</v>
      </c>
      <c r="AI241" s="1">
        <f t="shared" si="6"/>
        <v>6</v>
      </c>
      <c r="AJ241" s="49">
        <v>20.836404389658522</v>
      </c>
      <c r="AK241" s="49">
        <v>26.733362864164356</v>
      </c>
      <c r="AL241" s="49">
        <v>29.509993236884497</v>
      </c>
      <c r="AM241" s="49">
        <v>0.30895958213531105</v>
      </c>
      <c r="AN241" s="49">
        <v>1.7327445264875319</v>
      </c>
      <c r="AO241" s="49">
        <v>3.3522499250713729</v>
      </c>
      <c r="AP241" s="49">
        <v>244.3877667760116</v>
      </c>
      <c r="AQ241" s="49">
        <v>89</v>
      </c>
    </row>
    <row r="242" spans="1:43" ht="13.8" hidden="1">
      <c r="A242" s="2">
        <v>241</v>
      </c>
      <c r="B242" s="2" t="s">
        <v>310</v>
      </c>
      <c r="C242" s="2" t="s">
        <v>295</v>
      </c>
      <c r="D242" s="2" t="s">
        <v>311</v>
      </c>
      <c r="E242" s="2" t="s">
        <v>583</v>
      </c>
      <c r="F242" s="15">
        <v>39.010800000000003</v>
      </c>
      <c r="G242" s="15">
        <v>1.2975000000000001</v>
      </c>
      <c r="H242" s="30">
        <v>44853</v>
      </c>
      <c r="I242" s="2" t="s">
        <v>27</v>
      </c>
      <c r="J242" s="24" t="s">
        <v>28</v>
      </c>
      <c r="K242" s="25" t="s">
        <v>301</v>
      </c>
      <c r="L242" s="25" t="s">
        <v>1059</v>
      </c>
      <c r="M242" s="25">
        <v>1</v>
      </c>
      <c r="N242" s="25" t="s">
        <v>565</v>
      </c>
      <c r="O242" s="25" t="s">
        <v>31</v>
      </c>
      <c r="P242" s="26" t="s">
        <v>31</v>
      </c>
      <c r="Q242" s="27" t="s">
        <v>84</v>
      </c>
      <c r="R242" s="25" t="s">
        <v>85</v>
      </c>
      <c r="S242" s="25" t="s">
        <v>31</v>
      </c>
      <c r="T242" s="2" t="s">
        <v>1070</v>
      </c>
      <c r="U242" s="2" t="s">
        <v>767</v>
      </c>
      <c r="V242" s="2">
        <v>1</v>
      </c>
      <c r="W242" s="2" t="s">
        <v>563</v>
      </c>
      <c r="X242" s="2" t="s">
        <v>34</v>
      </c>
      <c r="Y242" s="2" t="s">
        <v>31</v>
      </c>
      <c r="Z242" s="2" t="s">
        <v>31</v>
      </c>
      <c r="AA242" s="2" t="s">
        <v>31</v>
      </c>
      <c r="AB242" s="2" t="s">
        <v>31</v>
      </c>
      <c r="AC242" s="2" t="s">
        <v>31</v>
      </c>
      <c r="AD242" s="2" t="s">
        <v>31</v>
      </c>
      <c r="AE242" s="2" t="s">
        <v>31</v>
      </c>
      <c r="AF242" s="2" t="s">
        <v>491</v>
      </c>
      <c r="AH242" s="1">
        <f t="shared" si="7"/>
        <v>0</v>
      </c>
      <c r="AI242" s="1">
        <f t="shared" si="6"/>
        <v>6</v>
      </c>
      <c r="AJ242" s="49">
        <v>20.803582472583933</v>
      </c>
      <c r="AK242" s="49">
        <v>26.787384602087311</v>
      </c>
      <c r="AL242" s="49">
        <v>29.739993231743597</v>
      </c>
      <c r="AM242" s="49">
        <v>0.3167136915510344</v>
      </c>
      <c r="AN242" s="49">
        <v>1.5752880082678291</v>
      </c>
      <c r="AO242" s="49">
        <v>3.2817499266471728</v>
      </c>
      <c r="AP242" s="49">
        <v>228.71020798664776</v>
      </c>
      <c r="AQ242" s="49">
        <v>85</v>
      </c>
    </row>
    <row r="243" spans="1:43" ht="13.8" hidden="1">
      <c r="A243" s="2">
        <v>242</v>
      </c>
      <c r="B243" s="2" t="s">
        <v>310</v>
      </c>
      <c r="C243" s="2" t="s">
        <v>295</v>
      </c>
      <c r="D243" s="2" t="s">
        <v>311</v>
      </c>
      <c r="E243" s="2" t="s">
        <v>583</v>
      </c>
      <c r="F243" s="15">
        <v>39.010770000000001</v>
      </c>
      <c r="G243" s="15">
        <v>1.2974000000000001</v>
      </c>
      <c r="H243" s="30">
        <v>44853</v>
      </c>
      <c r="I243" s="2" t="s">
        <v>27</v>
      </c>
      <c r="J243" s="24" t="s">
        <v>28</v>
      </c>
      <c r="K243" s="25" t="s">
        <v>301</v>
      </c>
      <c r="L243" s="25" t="s">
        <v>1059</v>
      </c>
      <c r="M243" s="25">
        <v>1</v>
      </c>
      <c r="N243" s="25" t="s">
        <v>565</v>
      </c>
      <c r="O243" s="25" t="s">
        <v>31</v>
      </c>
      <c r="P243" s="26" t="s">
        <v>31</v>
      </c>
      <c r="Q243" s="27" t="s">
        <v>84</v>
      </c>
      <c r="R243" s="25" t="s">
        <v>85</v>
      </c>
      <c r="S243" s="25" t="s">
        <v>31</v>
      </c>
      <c r="T243" s="2" t="s">
        <v>1070</v>
      </c>
      <c r="U243" s="2" t="s">
        <v>767</v>
      </c>
      <c r="V243" s="2">
        <v>1</v>
      </c>
      <c r="W243" s="2" t="s">
        <v>563</v>
      </c>
      <c r="X243" s="2" t="s">
        <v>34</v>
      </c>
      <c r="Y243" s="2" t="s">
        <v>31</v>
      </c>
      <c r="Z243" s="2" t="s">
        <v>31</v>
      </c>
      <c r="AA243" s="2" t="s">
        <v>31</v>
      </c>
      <c r="AB243" s="2" t="s">
        <v>31</v>
      </c>
      <c r="AC243" s="2" t="s">
        <v>31</v>
      </c>
      <c r="AD243" s="2" t="s">
        <v>31</v>
      </c>
      <c r="AE243" s="2" t="s">
        <v>31</v>
      </c>
      <c r="AF243" s="2" t="s">
        <v>491</v>
      </c>
      <c r="AH243" s="1">
        <f t="shared" si="7"/>
        <v>0</v>
      </c>
      <c r="AI243" s="1">
        <f t="shared" si="6"/>
        <v>6</v>
      </c>
      <c r="AJ243" s="49">
        <v>20.803582472583933</v>
      </c>
      <c r="AK243" s="49">
        <v>26.787384602087311</v>
      </c>
      <c r="AL243" s="49">
        <v>29.739993231743597</v>
      </c>
      <c r="AM243" s="49">
        <v>0.3167136915510344</v>
      </c>
      <c r="AN243" s="49">
        <v>1.5752880082678291</v>
      </c>
      <c r="AO243" s="49">
        <v>3.2817499266471728</v>
      </c>
      <c r="AP243" s="49">
        <v>228.71020798664776</v>
      </c>
      <c r="AQ243" s="49">
        <v>85</v>
      </c>
    </row>
    <row r="244" spans="1:43" ht="13.8" hidden="1">
      <c r="A244" s="2">
        <v>243</v>
      </c>
      <c r="B244" s="2" t="s">
        <v>310</v>
      </c>
      <c r="C244" s="2" t="s">
        <v>295</v>
      </c>
      <c r="D244" s="2" t="s">
        <v>311</v>
      </c>
      <c r="E244" s="2" t="s">
        <v>584</v>
      </c>
      <c r="F244" s="15">
        <v>39.829079999999998</v>
      </c>
      <c r="G244" s="15">
        <v>4.2185699999999997</v>
      </c>
      <c r="H244" s="30">
        <v>44854</v>
      </c>
      <c r="I244" s="2" t="s">
        <v>31</v>
      </c>
      <c r="J244" s="24" t="s">
        <v>28</v>
      </c>
      <c r="K244" s="25" t="s">
        <v>301</v>
      </c>
      <c r="L244" s="25" t="s">
        <v>1059</v>
      </c>
      <c r="M244" s="25">
        <v>1</v>
      </c>
      <c r="N244" s="25" t="s">
        <v>562</v>
      </c>
      <c r="O244" s="25" t="s">
        <v>31</v>
      </c>
      <c r="P244" s="26" t="s">
        <v>31</v>
      </c>
      <c r="Q244" s="27" t="s">
        <v>43</v>
      </c>
      <c r="R244" s="25" t="s">
        <v>44</v>
      </c>
      <c r="S244" s="25" t="s">
        <v>31</v>
      </c>
      <c r="T244" s="2" t="s">
        <v>1070</v>
      </c>
      <c r="U244" s="2" t="s">
        <v>767</v>
      </c>
      <c r="V244" s="2">
        <v>1</v>
      </c>
      <c r="W244" s="2" t="s">
        <v>563</v>
      </c>
      <c r="X244" s="2" t="s">
        <v>34</v>
      </c>
      <c r="Y244" s="2" t="s">
        <v>31</v>
      </c>
      <c r="Z244" s="2" t="s">
        <v>31</v>
      </c>
      <c r="AA244" s="2" t="s">
        <v>31</v>
      </c>
      <c r="AB244" s="2" t="s">
        <v>31</v>
      </c>
      <c r="AC244" s="2" t="s">
        <v>31</v>
      </c>
      <c r="AD244" s="2" t="s">
        <v>31</v>
      </c>
      <c r="AE244" s="2" t="s">
        <v>31</v>
      </c>
      <c r="AF244" s="2" t="s">
        <v>491</v>
      </c>
      <c r="AH244" s="1">
        <f t="shared" si="7"/>
        <v>0</v>
      </c>
      <c r="AI244" s="1">
        <f t="shared" si="6"/>
        <v>6</v>
      </c>
      <c r="AJ244" s="49">
        <v>20.649993434921019</v>
      </c>
      <c r="AK244" s="49">
        <v>26.549449824796874</v>
      </c>
      <c r="AL244" s="49">
        <v>30.029993225261592</v>
      </c>
      <c r="AM244" s="49">
        <v>0.5112308104909089</v>
      </c>
      <c r="AN244" s="49">
        <v>1.846692893505806</v>
      </c>
      <c r="AO244" s="49">
        <v>3.7004999172873809</v>
      </c>
      <c r="AP244" s="49">
        <v>245.78659763428567</v>
      </c>
      <c r="AQ244" s="49">
        <v>92</v>
      </c>
    </row>
    <row r="245" spans="1:43" ht="13.8" hidden="1">
      <c r="A245" s="2">
        <v>244</v>
      </c>
      <c r="B245" s="2" t="s">
        <v>310</v>
      </c>
      <c r="C245" s="2" t="s">
        <v>295</v>
      </c>
      <c r="D245" s="2" t="s">
        <v>311</v>
      </c>
      <c r="E245" s="2" t="s">
        <v>585</v>
      </c>
      <c r="F245" s="15">
        <v>38.962980000000002</v>
      </c>
      <c r="G245" s="15">
        <v>1.22153</v>
      </c>
      <c r="H245" s="30">
        <v>44854</v>
      </c>
      <c r="I245" s="2" t="s">
        <v>31</v>
      </c>
      <c r="J245" s="24" t="s">
        <v>28</v>
      </c>
      <c r="K245" s="25" t="s">
        <v>301</v>
      </c>
      <c r="L245" s="25" t="s">
        <v>1059</v>
      </c>
      <c r="M245" s="25">
        <v>1</v>
      </c>
      <c r="N245" s="25" t="s">
        <v>565</v>
      </c>
      <c r="O245" s="25" t="s">
        <v>31</v>
      </c>
      <c r="P245" s="26" t="s">
        <v>31</v>
      </c>
      <c r="Q245" s="27" t="s">
        <v>84</v>
      </c>
      <c r="R245" s="25" t="s">
        <v>85</v>
      </c>
      <c r="S245" s="25" t="s">
        <v>31</v>
      </c>
      <c r="T245" s="2" t="s">
        <v>1070</v>
      </c>
      <c r="U245" s="2" t="s">
        <v>767</v>
      </c>
      <c r="V245" s="2">
        <v>1</v>
      </c>
      <c r="W245" s="2" t="s">
        <v>563</v>
      </c>
      <c r="X245" s="2" t="s">
        <v>34</v>
      </c>
      <c r="Y245" s="2" t="s">
        <v>31</v>
      </c>
      <c r="Z245" s="2" t="s">
        <v>31</v>
      </c>
      <c r="AA245" s="2" t="s">
        <v>31</v>
      </c>
      <c r="AB245" s="2" t="s">
        <v>31</v>
      </c>
      <c r="AC245" s="2" t="s">
        <v>31</v>
      </c>
      <c r="AD245" s="2" t="s">
        <v>31</v>
      </c>
      <c r="AE245" s="2" t="s">
        <v>31</v>
      </c>
      <c r="AF245" s="2" t="s">
        <v>491</v>
      </c>
      <c r="AH245" s="1">
        <f t="shared" si="7"/>
        <v>0</v>
      </c>
      <c r="AI245" s="1">
        <f t="shared" si="6"/>
        <v>6</v>
      </c>
      <c r="AJ245" s="49">
        <v>20.79188384270843</v>
      </c>
      <c r="AK245" s="49">
        <v>26.762275906996361</v>
      </c>
      <c r="AL245" s="49">
        <v>29.739993231743597</v>
      </c>
      <c r="AM245" s="49">
        <v>0.328359581701687</v>
      </c>
      <c r="AN245" s="49">
        <v>1.6105325726974435</v>
      </c>
      <c r="AO245" s="49">
        <v>3.2799999266862869</v>
      </c>
      <c r="AP245" s="49">
        <v>226.97492845554194</v>
      </c>
      <c r="AQ245" s="49">
        <v>84</v>
      </c>
    </row>
    <row r="246" spans="1:43" ht="13.8" hidden="1">
      <c r="A246" s="2">
        <v>245</v>
      </c>
      <c r="B246" s="2" t="s">
        <v>310</v>
      </c>
      <c r="C246" s="2" t="s">
        <v>295</v>
      </c>
      <c r="D246" s="2" t="s">
        <v>311</v>
      </c>
      <c r="E246" s="2" t="s">
        <v>586</v>
      </c>
      <c r="F246" s="15">
        <v>39.852739999999997</v>
      </c>
      <c r="G246" s="15">
        <v>2.8003200000000001</v>
      </c>
      <c r="H246" s="30">
        <v>44854</v>
      </c>
      <c r="I246" s="2" t="s">
        <v>159</v>
      </c>
      <c r="J246" s="24" t="s">
        <v>28</v>
      </c>
      <c r="K246" s="25" t="s">
        <v>224</v>
      </c>
      <c r="L246" s="25" t="s">
        <v>1059</v>
      </c>
      <c r="M246" s="25">
        <v>1</v>
      </c>
      <c r="N246" s="25" t="s">
        <v>567</v>
      </c>
      <c r="O246" s="25" t="s">
        <v>31</v>
      </c>
      <c r="P246" s="26" t="s">
        <v>31</v>
      </c>
      <c r="Q246" s="27" t="s">
        <v>84</v>
      </c>
      <c r="R246" s="25" t="s">
        <v>85</v>
      </c>
      <c r="S246" s="25" t="s">
        <v>31</v>
      </c>
      <c r="T246" s="2" t="s">
        <v>1070</v>
      </c>
      <c r="U246" s="2" t="s">
        <v>767</v>
      </c>
      <c r="V246" s="2">
        <v>1</v>
      </c>
      <c r="W246" s="2" t="s">
        <v>563</v>
      </c>
      <c r="X246" s="2" t="s">
        <v>34</v>
      </c>
      <c r="Y246" s="2" t="s">
        <v>31</v>
      </c>
      <c r="Z246" s="2" t="s">
        <v>245</v>
      </c>
      <c r="AA246" s="2" t="s">
        <v>31</v>
      </c>
      <c r="AB246" s="2" t="s">
        <v>31</v>
      </c>
      <c r="AC246" s="2" t="s">
        <v>31</v>
      </c>
      <c r="AD246" s="2" t="s">
        <v>31</v>
      </c>
      <c r="AE246" s="2" t="s">
        <v>31</v>
      </c>
      <c r="AF246" s="2" t="s">
        <v>138</v>
      </c>
      <c r="AH246" s="1">
        <f t="shared" si="7"/>
        <v>1</v>
      </c>
      <c r="AI246" s="1">
        <f t="shared" si="6"/>
        <v>5</v>
      </c>
      <c r="AJ246" s="49">
        <v>20.789801650974148</v>
      </c>
      <c r="AK246" s="49">
        <v>26.952493294049017</v>
      </c>
      <c r="AL246" s="49">
        <v>29.699993232637667</v>
      </c>
      <c r="AM246" s="49">
        <v>0.33043903371000266</v>
      </c>
      <c r="AN246" s="49">
        <v>1.4262173594259051</v>
      </c>
      <c r="AO246" s="49">
        <v>3.2192499280441567</v>
      </c>
      <c r="AP246" s="49">
        <v>230.21466738606071</v>
      </c>
      <c r="AQ246" s="49">
        <v>83</v>
      </c>
    </row>
    <row r="247" spans="1:43" ht="13.8" hidden="1">
      <c r="A247" s="2">
        <v>246</v>
      </c>
      <c r="B247" s="2" t="s">
        <v>310</v>
      </c>
      <c r="C247" s="2" t="s">
        <v>295</v>
      </c>
      <c r="D247" s="2" t="s">
        <v>311</v>
      </c>
      <c r="E247" s="2" t="s">
        <v>587</v>
      </c>
      <c r="F247" s="15">
        <v>38.962899999999998</v>
      </c>
      <c r="G247" s="15">
        <v>1.22113</v>
      </c>
      <c r="H247" s="30">
        <v>44854</v>
      </c>
      <c r="I247" s="2" t="s">
        <v>31</v>
      </c>
      <c r="J247" s="24" t="s">
        <v>28</v>
      </c>
      <c r="K247" s="25" t="s">
        <v>301</v>
      </c>
      <c r="L247" s="25" t="s">
        <v>1059</v>
      </c>
      <c r="M247" s="25">
        <v>1</v>
      </c>
      <c r="N247" s="25" t="s">
        <v>565</v>
      </c>
      <c r="O247" s="25" t="s">
        <v>31</v>
      </c>
      <c r="P247" s="26" t="s">
        <v>31</v>
      </c>
      <c r="Q247" s="27" t="s">
        <v>84</v>
      </c>
      <c r="R247" s="25" t="s">
        <v>85</v>
      </c>
      <c r="S247" s="25" t="s">
        <v>31</v>
      </c>
      <c r="T247" s="2" t="s">
        <v>1070</v>
      </c>
      <c r="U247" s="2" t="s">
        <v>767</v>
      </c>
      <c r="V247" s="2">
        <v>1</v>
      </c>
      <c r="W247" s="2" t="s">
        <v>563</v>
      </c>
      <c r="X247" s="2" t="s">
        <v>34</v>
      </c>
      <c r="Y247" s="2" t="s">
        <v>31</v>
      </c>
      <c r="Z247" s="2" t="s">
        <v>31</v>
      </c>
      <c r="AA247" s="2" t="s">
        <v>31</v>
      </c>
      <c r="AB247" s="2" t="s">
        <v>31</v>
      </c>
      <c r="AC247" s="2" t="s">
        <v>31</v>
      </c>
      <c r="AD247" s="2" t="s">
        <v>31</v>
      </c>
      <c r="AE247" s="2" t="s">
        <v>31</v>
      </c>
      <c r="AF247" s="2" t="s">
        <v>491</v>
      </c>
      <c r="AH247" s="1">
        <f t="shared" si="7"/>
        <v>0</v>
      </c>
      <c r="AI247" s="1">
        <f t="shared" si="6"/>
        <v>6</v>
      </c>
      <c r="AJ247" s="49">
        <v>20.79188384270843</v>
      </c>
      <c r="AK247" s="49">
        <v>26.762275906996361</v>
      </c>
      <c r="AL247" s="49">
        <v>29.739993231743597</v>
      </c>
      <c r="AM247" s="49">
        <v>0.328359581701687</v>
      </c>
      <c r="AN247" s="49">
        <v>1.6105325726974435</v>
      </c>
      <c r="AO247" s="49">
        <v>3.2799999266862869</v>
      </c>
      <c r="AP247" s="49">
        <v>226.97492845554194</v>
      </c>
      <c r="AQ247" s="49">
        <v>84</v>
      </c>
    </row>
    <row r="248" spans="1:43" ht="13.8" hidden="1">
      <c r="A248" s="2">
        <v>247</v>
      </c>
      <c r="B248" s="2" t="s">
        <v>310</v>
      </c>
      <c r="C248" s="2" t="s">
        <v>295</v>
      </c>
      <c r="D248" s="2" t="s">
        <v>311</v>
      </c>
      <c r="E248" s="2" t="s">
        <v>588</v>
      </c>
      <c r="F248" s="15">
        <v>39.587820000000001</v>
      </c>
      <c r="G248" s="15">
        <v>2.32918</v>
      </c>
      <c r="H248" s="30">
        <v>44854</v>
      </c>
      <c r="I248" s="2" t="s">
        <v>31</v>
      </c>
      <c r="J248" s="24" t="s">
        <v>28</v>
      </c>
      <c r="K248" s="25" t="s">
        <v>301</v>
      </c>
      <c r="L248" s="25" t="s">
        <v>1059</v>
      </c>
      <c r="M248" s="25">
        <v>1</v>
      </c>
      <c r="N248" s="25" t="s">
        <v>562</v>
      </c>
      <c r="O248" s="25" t="s">
        <v>31</v>
      </c>
      <c r="P248" s="26" t="s">
        <v>31</v>
      </c>
      <c r="Q248" s="27" t="s">
        <v>43</v>
      </c>
      <c r="R248" s="25" t="s">
        <v>44</v>
      </c>
      <c r="S248" s="25" t="s">
        <v>31</v>
      </c>
      <c r="T248" s="2" t="s">
        <v>1070</v>
      </c>
      <c r="U248" s="2" t="s">
        <v>767</v>
      </c>
      <c r="V248" s="2">
        <v>1</v>
      </c>
      <c r="W248" s="2" t="s">
        <v>563</v>
      </c>
      <c r="X248" s="2" t="s">
        <v>34</v>
      </c>
      <c r="Y248" s="2" t="s">
        <v>31</v>
      </c>
      <c r="Z248" s="2" t="s">
        <v>31</v>
      </c>
      <c r="AA248" s="2" t="s">
        <v>31</v>
      </c>
      <c r="AB248" s="2" t="s">
        <v>31</v>
      </c>
      <c r="AC248" s="2" t="s">
        <v>31</v>
      </c>
      <c r="AD248" s="2" t="s">
        <v>31</v>
      </c>
      <c r="AE248" s="2" t="s">
        <v>31</v>
      </c>
      <c r="AF248" s="2" t="s">
        <v>491</v>
      </c>
      <c r="AH248" s="1">
        <f t="shared" si="7"/>
        <v>0</v>
      </c>
      <c r="AI248" s="1">
        <f t="shared" si="6"/>
        <v>6</v>
      </c>
      <c r="AJ248" s="49">
        <v>20.871089320390105</v>
      </c>
      <c r="AK248" s="49">
        <v>26.923254164267782</v>
      </c>
      <c r="AL248" s="49">
        <v>29.729993231967114</v>
      </c>
      <c r="AM248" s="49">
        <v>0.30366095211675803</v>
      </c>
      <c r="AN248" s="49">
        <v>1.4952608361435324</v>
      </c>
      <c r="AO248" s="49">
        <v>3.268749926937744</v>
      </c>
      <c r="AP248" s="49">
        <v>245.16389188085293</v>
      </c>
      <c r="AQ248" s="49">
        <v>92</v>
      </c>
    </row>
    <row r="249" spans="1:43" ht="13.8" hidden="1">
      <c r="A249" s="2">
        <v>248</v>
      </c>
      <c r="B249" s="2" t="s">
        <v>310</v>
      </c>
      <c r="C249" s="2" t="s">
        <v>295</v>
      </c>
      <c r="D249" s="2" t="s">
        <v>311</v>
      </c>
      <c r="E249" s="2" t="s">
        <v>589</v>
      </c>
      <c r="F249" s="15">
        <v>39.816270000000003</v>
      </c>
      <c r="G249" s="15">
        <v>4.2398800000000003</v>
      </c>
      <c r="H249" s="30">
        <v>44854</v>
      </c>
      <c r="I249" s="2" t="s">
        <v>31</v>
      </c>
      <c r="J249" s="24" t="s">
        <v>28</v>
      </c>
      <c r="K249" s="25" t="s">
        <v>301</v>
      </c>
      <c r="L249" s="25" t="s">
        <v>1059</v>
      </c>
      <c r="M249" s="25">
        <v>1</v>
      </c>
      <c r="N249" s="25" t="s">
        <v>570</v>
      </c>
      <c r="O249" s="25" t="s">
        <v>31</v>
      </c>
      <c r="P249" s="26" t="s">
        <v>31</v>
      </c>
      <c r="Q249" s="27" t="s">
        <v>96</v>
      </c>
      <c r="R249" s="25" t="s">
        <v>571</v>
      </c>
      <c r="S249" s="25" t="s">
        <v>31</v>
      </c>
      <c r="T249" s="2" t="s">
        <v>1070</v>
      </c>
      <c r="U249" s="2" t="s">
        <v>767</v>
      </c>
      <c r="V249" s="2">
        <v>1</v>
      </c>
      <c r="W249" s="2" t="s">
        <v>563</v>
      </c>
      <c r="X249" s="2" t="s">
        <v>34</v>
      </c>
      <c r="Y249" s="2" t="s">
        <v>31</v>
      </c>
      <c r="Z249" s="2" t="s">
        <v>31</v>
      </c>
      <c r="AA249" s="2" t="s">
        <v>31</v>
      </c>
      <c r="AB249" s="2" t="s">
        <v>31</v>
      </c>
      <c r="AC249" s="2" t="s">
        <v>31</v>
      </c>
      <c r="AD249" s="2" t="s">
        <v>31</v>
      </c>
      <c r="AE249" s="2" t="s">
        <v>31</v>
      </c>
      <c r="AF249" s="2" t="s">
        <v>491</v>
      </c>
      <c r="AH249" s="1">
        <f t="shared" si="7"/>
        <v>0</v>
      </c>
      <c r="AI249" s="1">
        <f t="shared" si="6"/>
        <v>6</v>
      </c>
      <c r="AJ249" s="49">
        <v>20.626212613534754</v>
      </c>
      <c r="AK249" s="49">
        <v>26.511297651736594</v>
      </c>
      <c r="AL249" s="49">
        <v>29.989993226155661</v>
      </c>
      <c r="AM249" s="49">
        <v>0.54109313859055697</v>
      </c>
      <c r="AN249" s="49">
        <v>1.8823586535781782</v>
      </c>
      <c r="AO249" s="49">
        <v>3.7482499162200824</v>
      </c>
      <c r="AP249" s="49">
        <v>245.67178043255086</v>
      </c>
      <c r="AQ249" s="49">
        <v>92</v>
      </c>
    </row>
    <row r="250" spans="1:43" ht="13.8" hidden="1">
      <c r="A250" s="2">
        <v>249</v>
      </c>
      <c r="B250" s="2" t="s">
        <v>310</v>
      </c>
      <c r="C250" s="2" t="s">
        <v>295</v>
      </c>
      <c r="D250" s="2" t="s">
        <v>311</v>
      </c>
      <c r="E250" s="2" t="s">
        <v>587</v>
      </c>
      <c r="F250" s="15">
        <v>38.970269999999999</v>
      </c>
      <c r="G250" s="15">
        <v>1.27702</v>
      </c>
      <c r="H250" s="30">
        <v>44855</v>
      </c>
      <c r="I250" s="2" t="s">
        <v>31</v>
      </c>
      <c r="J250" s="24" t="s">
        <v>28</v>
      </c>
      <c r="K250" s="25" t="s">
        <v>301</v>
      </c>
      <c r="L250" s="25" t="s">
        <v>1059</v>
      </c>
      <c r="M250" s="25">
        <v>1</v>
      </c>
      <c r="N250" s="25" t="s">
        <v>567</v>
      </c>
      <c r="O250" s="25" t="s">
        <v>31</v>
      </c>
      <c r="P250" s="26" t="s">
        <v>31</v>
      </c>
      <c r="Q250" s="27" t="s">
        <v>84</v>
      </c>
      <c r="R250" s="25" t="s">
        <v>85</v>
      </c>
      <c r="S250" s="25" t="s">
        <v>31</v>
      </c>
      <c r="T250" s="2" t="s">
        <v>1070</v>
      </c>
      <c r="U250" s="2" t="s">
        <v>767</v>
      </c>
      <c r="V250" s="2">
        <v>1</v>
      </c>
      <c r="W250" s="2" t="s">
        <v>563</v>
      </c>
      <c r="X250" s="2" t="s">
        <v>34</v>
      </c>
      <c r="Y250" s="2" t="s">
        <v>31</v>
      </c>
      <c r="Z250" s="2" t="s">
        <v>31</v>
      </c>
      <c r="AA250" s="2" t="s">
        <v>31</v>
      </c>
      <c r="AB250" s="2" t="s">
        <v>31</v>
      </c>
      <c r="AC250" s="2" t="s">
        <v>31</v>
      </c>
      <c r="AD250" s="2" t="s">
        <v>31</v>
      </c>
      <c r="AE250" s="2" t="s">
        <v>31</v>
      </c>
      <c r="AF250" s="2" t="s">
        <v>491</v>
      </c>
      <c r="AH250" s="1">
        <f t="shared" si="7"/>
        <v>0</v>
      </c>
      <c r="AI250" s="1">
        <f t="shared" si="6"/>
        <v>6</v>
      </c>
      <c r="AJ250" s="49">
        <v>20.803582472583933</v>
      </c>
      <c r="AK250" s="49">
        <v>26.787384602087311</v>
      </c>
      <c r="AL250" s="49">
        <v>29.739993231743597</v>
      </c>
      <c r="AM250" s="49">
        <v>0.3167136915510344</v>
      </c>
      <c r="AN250" s="49">
        <v>1.5752880082678291</v>
      </c>
      <c r="AO250" s="49">
        <v>3.2817499266471728</v>
      </c>
      <c r="AP250" s="49">
        <v>228.71020798664776</v>
      </c>
      <c r="AQ250" s="49">
        <v>85</v>
      </c>
    </row>
    <row r="251" spans="1:43" ht="13.8" hidden="1">
      <c r="A251" s="2">
        <v>250</v>
      </c>
      <c r="B251" s="2" t="s">
        <v>310</v>
      </c>
      <c r="C251" s="2" t="s">
        <v>348</v>
      </c>
      <c r="D251" s="2" t="s">
        <v>428</v>
      </c>
      <c r="E251" s="2" t="s">
        <v>564</v>
      </c>
      <c r="F251" s="15">
        <v>36.818399999999997</v>
      </c>
      <c r="G251" s="15">
        <v>-2.5420400000000001</v>
      </c>
      <c r="H251" s="30">
        <v>44855</v>
      </c>
      <c r="I251" s="2" t="s">
        <v>77</v>
      </c>
      <c r="J251" s="24" t="s">
        <v>28</v>
      </c>
      <c r="K251" s="25" t="s">
        <v>301</v>
      </c>
      <c r="L251" s="25" t="s">
        <v>1059</v>
      </c>
      <c r="M251" s="25">
        <v>1</v>
      </c>
      <c r="N251" s="25" t="s">
        <v>570</v>
      </c>
      <c r="O251" s="25" t="s">
        <v>31</v>
      </c>
      <c r="P251" s="26" t="s">
        <v>31</v>
      </c>
      <c r="Q251" s="27" t="s">
        <v>96</v>
      </c>
      <c r="R251" s="25" t="s">
        <v>571</v>
      </c>
      <c r="S251" s="25" t="s">
        <v>31</v>
      </c>
      <c r="T251" s="2" t="s">
        <v>1070</v>
      </c>
      <c r="U251" s="2" t="s">
        <v>767</v>
      </c>
      <c r="V251" s="2">
        <v>1</v>
      </c>
      <c r="W251" s="2" t="s">
        <v>563</v>
      </c>
      <c r="X251" s="2" t="s">
        <v>34</v>
      </c>
      <c r="Y251" s="2" t="s">
        <v>31</v>
      </c>
      <c r="Z251" s="2" t="s">
        <v>31</v>
      </c>
      <c r="AA251" s="2" t="s">
        <v>31</v>
      </c>
      <c r="AB251" s="2" t="s">
        <v>31</v>
      </c>
      <c r="AC251" s="2" t="s">
        <v>31</v>
      </c>
      <c r="AD251" s="2" t="s">
        <v>31</v>
      </c>
      <c r="AE251" s="2" t="s">
        <v>31</v>
      </c>
      <c r="AF251" s="2" t="s">
        <v>491</v>
      </c>
      <c r="AH251" s="1">
        <f t="shared" si="7"/>
        <v>0</v>
      </c>
      <c r="AI251" s="1">
        <f t="shared" si="6"/>
        <v>6</v>
      </c>
      <c r="AJ251" s="49">
        <v>18.830596215313737</v>
      </c>
      <c r="AK251" s="49">
        <v>23.337058592251591</v>
      </c>
      <c r="AL251" s="49">
        <v>28.069993269071006</v>
      </c>
      <c r="AM251" s="49">
        <v>1.5117335278539579</v>
      </c>
      <c r="AN251" s="49">
        <v>3.8827716523437235</v>
      </c>
      <c r="AO251" s="49">
        <v>5.5229998765513315</v>
      </c>
      <c r="AP251" s="49">
        <v>131.01016520463287</v>
      </c>
      <c r="AQ251" s="49">
        <v>37</v>
      </c>
    </row>
    <row r="252" spans="1:43" ht="13.8" hidden="1">
      <c r="A252" s="2">
        <v>251</v>
      </c>
      <c r="B252" s="2" t="s">
        <v>310</v>
      </c>
      <c r="C252" s="2" t="s">
        <v>295</v>
      </c>
      <c r="D252" s="2" t="s">
        <v>590</v>
      </c>
      <c r="E252" s="2" t="s">
        <v>591</v>
      </c>
      <c r="F252" s="15">
        <v>38.2089</v>
      </c>
      <c r="G252" s="15">
        <v>-0.50616000000000005</v>
      </c>
      <c r="H252" s="30">
        <v>44855</v>
      </c>
      <c r="I252" s="2" t="s">
        <v>77</v>
      </c>
      <c r="J252" s="24" t="s">
        <v>28</v>
      </c>
      <c r="K252" s="25" t="s">
        <v>84</v>
      </c>
      <c r="L252" s="25" t="s">
        <v>1059</v>
      </c>
      <c r="M252" s="25">
        <v>1</v>
      </c>
      <c r="N252" s="25" t="s">
        <v>567</v>
      </c>
      <c r="O252" s="25" t="s">
        <v>31</v>
      </c>
      <c r="P252" s="26" t="s">
        <v>31</v>
      </c>
      <c r="Q252" s="27" t="s">
        <v>84</v>
      </c>
      <c r="R252" s="25" t="s">
        <v>85</v>
      </c>
      <c r="S252" s="25" t="s">
        <v>31</v>
      </c>
      <c r="T252" s="2" t="s">
        <v>1070</v>
      </c>
      <c r="U252" s="2" t="s">
        <v>767</v>
      </c>
      <c r="V252" s="2">
        <v>1</v>
      </c>
      <c r="W252" s="2" t="s">
        <v>563</v>
      </c>
      <c r="X252" s="2" t="s">
        <v>34</v>
      </c>
      <c r="Y252" s="2" t="s">
        <v>31</v>
      </c>
      <c r="Z252" s="2" t="s">
        <v>31</v>
      </c>
      <c r="AA252" s="2" t="s">
        <v>31</v>
      </c>
      <c r="AB252" s="2" t="s">
        <v>31</v>
      </c>
      <c r="AC252" s="2" t="s">
        <v>31</v>
      </c>
      <c r="AD252" s="2" t="s">
        <v>31</v>
      </c>
      <c r="AE252" s="2" t="s">
        <v>31</v>
      </c>
      <c r="AF252" s="2" t="s">
        <v>491</v>
      </c>
      <c r="AH252" s="1">
        <f t="shared" si="7"/>
        <v>0</v>
      </c>
      <c r="AI252" s="1">
        <f t="shared" si="6"/>
        <v>6</v>
      </c>
      <c r="AJ252" s="49">
        <v>20.490952342585455</v>
      </c>
      <c r="AK252" s="49">
        <v>26.376623741703316</v>
      </c>
      <c r="AL252" s="49">
        <v>29.609993234649323</v>
      </c>
      <c r="AM252" s="49">
        <v>0.47241094834490188</v>
      </c>
      <c r="AN252" s="49">
        <v>1.6359537677814091</v>
      </c>
      <c r="AO252" s="49">
        <v>3.3914999241940684</v>
      </c>
      <c r="AP252" s="49">
        <v>199.31443249511301</v>
      </c>
      <c r="AQ252" s="49">
        <v>76</v>
      </c>
    </row>
    <row r="253" spans="1:43" ht="13.8" hidden="1">
      <c r="A253" s="2">
        <v>252</v>
      </c>
      <c r="B253" s="2" t="s">
        <v>310</v>
      </c>
      <c r="C253" s="2" t="s">
        <v>295</v>
      </c>
      <c r="D253" s="2" t="s">
        <v>311</v>
      </c>
      <c r="E253" s="2" t="s">
        <v>587</v>
      </c>
      <c r="F253" s="15">
        <v>38.972160000000002</v>
      </c>
      <c r="G253" s="15">
        <v>1.2820499999999999</v>
      </c>
      <c r="H253" s="30">
        <v>44855</v>
      </c>
      <c r="I253" s="2" t="s">
        <v>159</v>
      </c>
      <c r="J253" s="24" t="s">
        <v>28</v>
      </c>
      <c r="K253" s="25" t="s">
        <v>301</v>
      </c>
      <c r="L253" s="25" t="s">
        <v>1059</v>
      </c>
      <c r="M253" s="25">
        <v>1</v>
      </c>
      <c r="N253" s="25" t="s">
        <v>567</v>
      </c>
      <c r="O253" s="25" t="s">
        <v>31</v>
      </c>
      <c r="P253" s="26" t="s">
        <v>31</v>
      </c>
      <c r="Q253" s="27" t="s">
        <v>84</v>
      </c>
      <c r="R253" s="25" t="s">
        <v>85</v>
      </c>
      <c r="S253" s="25" t="s">
        <v>31</v>
      </c>
      <c r="T253" s="2" t="s">
        <v>1070</v>
      </c>
      <c r="U253" s="2" t="s">
        <v>767</v>
      </c>
      <c r="V253" s="2">
        <v>1</v>
      </c>
      <c r="W253" s="2" t="s">
        <v>563</v>
      </c>
      <c r="X253" s="2" t="s">
        <v>34</v>
      </c>
      <c r="Y253" s="2" t="s">
        <v>31</v>
      </c>
      <c r="Z253" s="2" t="s">
        <v>31</v>
      </c>
      <c r="AA253" s="2" t="s">
        <v>31</v>
      </c>
      <c r="AB253" s="2" t="s">
        <v>31</v>
      </c>
      <c r="AC253" s="2" t="s">
        <v>31</v>
      </c>
      <c r="AD253" s="2" t="s">
        <v>31</v>
      </c>
      <c r="AE253" s="2" t="s">
        <v>245</v>
      </c>
      <c r="AF253" s="2" t="s">
        <v>577</v>
      </c>
      <c r="AH253" s="1">
        <f t="shared" si="7"/>
        <v>1</v>
      </c>
      <c r="AI253" s="1">
        <f t="shared" si="6"/>
        <v>5</v>
      </c>
      <c r="AJ253" s="49">
        <v>20.803582472583933</v>
      </c>
      <c r="AK253" s="49">
        <v>26.787384602087311</v>
      </c>
      <c r="AL253" s="49">
        <v>29.739993231743597</v>
      </c>
      <c r="AM253" s="49">
        <v>0.3167136915510344</v>
      </c>
      <c r="AN253" s="49">
        <v>1.5752880082678291</v>
      </c>
      <c r="AO253" s="49">
        <v>3.2817499266471728</v>
      </c>
      <c r="AP253" s="49">
        <v>228.71020798664776</v>
      </c>
      <c r="AQ253" s="49">
        <v>85</v>
      </c>
    </row>
    <row r="254" spans="1:43" ht="13.8" hidden="1">
      <c r="A254" s="2">
        <v>253</v>
      </c>
      <c r="B254" s="2" t="s">
        <v>310</v>
      </c>
      <c r="C254" s="2" t="s">
        <v>295</v>
      </c>
      <c r="D254" s="2" t="s">
        <v>311</v>
      </c>
      <c r="E254" s="2" t="s">
        <v>592</v>
      </c>
      <c r="F254" s="15">
        <v>38.753770000000003</v>
      </c>
      <c r="G254" s="15">
        <v>1.43181</v>
      </c>
      <c r="H254" s="30">
        <v>44856</v>
      </c>
      <c r="I254" s="2" t="s">
        <v>159</v>
      </c>
      <c r="J254" s="24" t="s">
        <v>28</v>
      </c>
      <c r="K254" s="25" t="s">
        <v>301</v>
      </c>
      <c r="L254" s="25" t="s">
        <v>1059</v>
      </c>
      <c r="M254" s="25">
        <v>1</v>
      </c>
      <c r="N254" s="25" t="s">
        <v>562</v>
      </c>
      <c r="O254" s="25" t="s">
        <v>31</v>
      </c>
      <c r="P254" s="26" t="s">
        <v>31</v>
      </c>
      <c r="Q254" s="27" t="s">
        <v>43</v>
      </c>
      <c r="R254" s="25" t="s">
        <v>44</v>
      </c>
      <c r="S254" s="25" t="s">
        <v>31</v>
      </c>
      <c r="T254" s="2" t="s">
        <v>1070</v>
      </c>
      <c r="U254" s="2" t="s">
        <v>767</v>
      </c>
      <c r="V254" s="2">
        <v>1</v>
      </c>
      <c r="W254" s="2" t="s">
        <v>563</v>
      </c>
      <c r="X254" s="2" t="s">
        <v>34</v>
      </c>
      <c r="Y254" s="2" t="s">
        <v>31</v>
      </c>
      <c r="Z254" s="2" t="s">
        <v>245</v>
      </c>
      <c r="AA254" s="2" t="s">
        <v>31</v>
      </c>
      <c r="AB254" s="2" t="s">
        <v>31</v>
      </c>
      <c r="AC254" s="2" t="s">
        <v>31</v>
      </c>
      <c r="AD254" s="2" t="s">
        <v>31</v>
      </c>
      <c r="AE254" s="2" t="s">
        <v>31</v>
      </c>
      <c r="AF254" s="2" t="s">
        <v>138</v>
      </c>
      <c r="AH254" s="1">
        <f t="shared" si="7"/>
        <v>1</v>
      </c>
      <c r="AI254" s="1">
        <f t="shared" si="6"/>
        <v>5</v>
      </c>
      <c r="AJ254" s="49">
        <v>20.819883842082579</v>
      </c>
      <c r="AK254" s="49">
        <v>26.765536776488691</v>
      </c>
      <c r="AL254" s="49">
        <v>29.589993235096358</v>
      </c>
      <c r="AM254" s="49">
        <v>0.30855478762381061</v>
      </c>
      <c r="AN254" s="49">
        <v>1.6586005064056513</v>
      </c>
      <c r="AO254" s="49">
        <v>3.3257499256636933</v>
      </c>
      <c r="AP254" s="49">
        <v>245.08645786498872</v>
      </c>
      <c r="AQ254" s="49">
        <v>92</v>
      </c>
    </row>
    <row r="255" spans="1:43" ht="13.8" hidden="1">
      <c r="A255" s="2">
        <v>254</v>
      </c>
      <c r="B255" s="2" t="s">
        <v>310</v>
      </c>
      <c r="C255" s="2" t="s">
        <v>24</v>
      </c>
      <c r="D255" s="2" t="s">
        <v>483</v>
      </c>
      <c r="E255" s="2" t="s">
        <v>593</v>
      </c>
      <c r="F255" s="15">
        <v>41.511020000000002</v>
      </c>
      <c r="G255" s="15">
        <v>2.4655200000000002</v>
      </c>
      <c r="H255" s="30">
        <v>44857</v>
      </c>
      <c r="I255" s="2" t="s">
        <v>159</v>
      </c>
      <c r="J255" s="24" t="s">
        <v>28</v>
      </c>
      <c r="K255" s="25" t="s">
        <v>92</v>
      </c>
      <c r="L255" s="25" t="s">
        <v>1061</v>
      </c>
      <c r="M255" s="25">
        <v>1</v>
      </c>
      <c r="N255" s="25" t="s">
        <v>565</v>
      </c>
      <c r="O255" s="25" t="s">
        <v>31</v>
      </c>
      <c r="P255" s="26" t="s">
        <v>31</v>
      </c>
      <c r="Q255" s="27" t="s">
        <v>84</v>
      </c>
      <c r="R255" s="25" t="s">
        <v>85</v>
      </c>
      <c r="S255" s="25" t="s">
        <v>31</v>
      </c>
      <c r="T255" s="2" t="s">
        <v>1070</v>
      </c>
      <c r="U255" s="2" t="s">
        <v>767</v>
      </c>
      <c r="V255" s="2">
        <v>1</v>
      </c>
      <c r="W255" s="2" t="s">
        <v>563</v>
      </c>
      <c r="X255" s="2" t="s">
        <v>34</v>
      </c>
      <c r="Y255" s="2" t="s">
        <v>31</v>
      </c>
      <c r="Z255" s="2" t="s">
        <v>245</v>
      </c>
      <c r="AA255" s="2" t="s">
        <v>31</v>
      </c>
      <c r="AB255" s="2" t="s">
        <v>31</v>
      </c>
      <c r="AC255" s="2" t="s">
        <v>31</v>
      </c>
      <c r="AD255" s="2" t="s">
        <v>31</v>
      </c>
      <c r="AE255" s="2" t="s">
        <v>31</v>
      </c>
      <c r="AF255" s="2" t="s">
        <v>138</v>
      </c>
      <c r="AH255" s="1">
        <f t="shared" si="7"/>
        <v>1</v>
      </c>
      <c r="AI255" s="1">
        <f t="shared" si="6"/>
        <v>5</v>
      </c>
      <c r="AJ255" s="49">
        <v>19.202733193297195</v>
      </c>
      <c r="AK255" s="49">
        <v>25.356515068852346</v>
      </c>
      <c r="AL255" s="49">
        <v>28.489993259683274</v>
      </c>
      <c r="AM255" s="49">
        <v>1.7731485905040261</v>
      </c>
      <c r="AN255" s="49">
        <v>2.832999936677516</v>
      </c>
      <c r="AO255" s="49">
        <v>4.7727498933207251</v>
      </c>
      <c r="AP255" s="49">
        <v>207.83650170834494</v>
      </c>
      <c r="AQ255" s="49">
        <v>78</v>
      </c>
    </row>
    <row r="256" spans="1:43" ht="13.8" hidden="1">
      <c r="A256" s="2">
        <v>255</v>
      </c>
      <c r="B256" s="2" t="s">
        <v>310</v>
      </c>
      <c r="C256" s="2" t="s">
        <v>295</v>
      </c>
      <c r="D256" s="2" t="s">
        <v>311</v>
      </c>
      <c r="E256" s="2" t="s">
        <v>594</v>
      </c>
      <c r="F256" s="15">
        <v>39.911630000000002</v>
      </c>
      <c r="G256" s="15">
        <v>4.28775</v>
      </c>
      <c r="H256" s="30">
        <v>44857</v>
      </c>
      <c r="I256" s="2" t="s">
        <v>77</v>
      </c>
      <c r="J256" s="24" t="s">
        <v>28</v>
      </c>
      <c r="K256" s="25" t="s">
        <v>50</v>
      </c>
      <c r="L256" s="25" t="s">
        <v>1059</v>
      </c>
      <c r="M256" s="25">
        <v>1</v>
      </c>
      <c r="N256" s="25" t="s">
        <v>567</v>
      </c>
      <c r="O256" s="25" t="s">
        <v>31</v>
      </c>
      <c r="P256" s="26" t="s">
        <v>31</v>
      </c>
      <c r="Q256" s="27" t="s">
        <v>84</v>
      </c>
      <c r="R256" s="25" t="s">
        <v>85</v>
      </c>
      <c r="S256" s="25" t="s">
        <v>31</v>
      </c>
      <c r="T256" s="2" t="s">
        <v>1070</v>
      </c>
      <c r="U256" s="2" t="s">
        <v>767</v>
      </c>
      <c r="V256" s="2">
        <v>1</v>
      </c>
      <c r="W256" s="2" t="s">
        <v>563</v>
      </c>
      <c r="X256" s="2" t="s">
        <v>34</v>
      </c>
      <c r="Y256" s="2" t="s">
        <v>31</v>
      </c>
      <c r="Z256" s="2" t="s">
        <v>31</v>
      </c>
      <c r="AA256" s="2" t="s">
        <v>31</v>
      </c>
      <c r="AB256" s="2" t="s">
        <v>31</v>
      </c>
      <c r="AC256" s="2" t="s">
        <v>31</v>
      </c>
      <c r="AD256" s="2" t="s">
        <v>31</v>
      </c>
      <c r="AE256" s="2" t="s">
        <v>31</v>
      </c>
      <c r="AF256" s="2" t="s">
        <v>491</v>
      </c>
      <c r="AH256" s="1">
        <f t="shared" si="7"/>
        <v>0</v>
      </c>
      <c r="AI256" s="1">
        <f t="shared" si="6"/>
        <v>6</v>
      </c>
      <c r="AJ256" s="49">
        <v>20.465116726724567</v>
      </c>
      <c r="AK256" s="49">
        <v>26.262710700771208</v>
      </c>
      <c r="AL256" s="49">
        <v>29.779993230849527</v>
      </c>
      <c r="AM256" s="49">
        <v>0.68541505317293028</v>
      </c>
      <c r="AN256" s="49">
        <v>2.0630298451920361</v>
      </c>
      <c r="AO256" s="49">
        <v>3.9809999110177152</v>
      </c>
      <c r="AP256" s="49">
        <v>222.12259034308167</v>
      </c>
      <c r="AQ256" s="49">
        <v>82</v>
      </c>
    </row>
    <row r="257" spans="1:43" ht="13.8" hidden="1">
      <c r="A257" s="2">
        <v>256</v>
      </c>
      <c r="B257" s="2" t="s">
        <v>310</v>
      </c>
      <c r="C257" s="2" t="s">
        <v>295</v>
      </c>
      <c r="D257" s="2" t="s">
        <v>311</v>
      </c>
      <c r="E257" s="2" t="s">
        <v>595</v>
      </c>
      <c r="F257" s="15">
        <v>39.951300000000003</v>
      </c>
      <c r="G257" s="15">
        <v>4.27027</v>
      </c>
      <c r="H257" s="30">
        <v>44857</v>
      </c>
      <c r="I257" s="2" t="s">
        <v>77</v>
      </c>
      <c r="J257" s="24" t="s">
        <v>28</v>
      </c>
      <c r="K257" s="25" t="s">
        <v>96</v>
      </c>
      <c r="L257" s="25" t="s">
        <v>1059</v>
      </c>
      <c r="M257" s="25">
        <v>1</v>
      </c>
      <c r="N257" s="25" t="s">
        <v>570</v>
      </c>
      <c r="O257" s="25" t="s">
        <v>31</v>
      </c>
      <c r="P257" s="26" t="s">
        <v>31</v>
      </c>
      <c r="Q257" s="27" t="s">
        <v>96</v>
      </c>
      <c r="R257" s="25" t="s">
        <v>571</v>
      </c>
      <c r="S257" s="25" t="s">
        <v>31</v>
      </c>
      <c r="T257" s="2" t="s">
        <v>1070</v>
      </c>
      <c r="U257" s="2" t="s">
        <v>767</v>
      </c>
      <c r="V257" s="2">
        <v>1</v>
      </c>
      <c r="W257" s="2" t="s">
        <v>563</v>
      </c>
      <c r="X257" s="2" t="s">
        <v>34</v>
      </c>
      <c r="Y257" s="2" t="s">
        <v>31</v>
      </c>
      <c r="Z257" s="2" t="s">
        <v>31</v>
      </c>
      <c r="AA257" s="2" t="s">
        <v>31</v>
      </c>
      <c r="AB257" s="2" t="s">
        <v>31</v>
      </c>
      <c r="AC257" s="2" t="s">
        <v>31</v>
      </c>
      <c r="AD257" s="2" t="s">
        <v>31</v>
      </c>
      <c r="AE257" s="2" t="s">
        <v>31</v>
      </c>
      <c r="AF257" s="2" t="s">
        <v>491</v>
      </c>
      <c r="AH257" s="1">
        <f t="shared" si="7"/>
        <v>0</v>
      </c>
      <c r="AI257" s="1">
        <f t="shared" si="6"/>
        <v>6</v>
      </c>
      <c r="AJ257" s="49">
        <v>20.421801659199584</v>
      </c>
      <c r="AK257" s="49">
        <v>26.197167223975349</v>
      </c>
      <c r="AL257" s="49">
        <v>29.709993232414149</v>
      </c>
      <c r="AM257" s="49">
        <v>0.72153970989972738</v>
      </c>
      <c r="AN257" s="49">
        <v>2.1163477787828957</v>
      </c>
      <c r="AO257" s="49">
        <v>4.0202499101404108</v>
      </c>
      <c r="AP257" s="49">
        <v>234.20475722844873</v>
      </c>
      <c r="AQ257" s="49">
        <v>89</v>
      </c>
    </row>
    <row r="258" spans="1:43" ht="13.8" hidden="1">
      <c r="A258" s="2">
        <v>257</v>
      </c>
      <c r="B258" s="2" t="s">
        <v>310</v>
      </c>
      <c r="C258" s="2" t="s">
        <v>24</v>
      </c>
      <c r="D258" s="2" t="s">
        <v>483</v>
      </c>
      <c r="E258" s="2" t="s">
        <v>596</v>
      </c>
      <c r="F258" s="15">
        <v>42.106619999999999</v>
      </c>
      <c r="G258" s="15">
        <v>3.1695700000000002</v>
      </c>
      <c r="H258" s="30">
        <v>44857</v>
      </c>
      <c r="I258" s="2" t="s">
        <v>77</v>
      </c>
      <c r="J258" s="24" t="s">
        <v>28</v>
      </c>
      <c r="K258" s="25" t="s">
        <v>224</v>
      </c>
      <c r="L258" s="25" t="s">
        <v>1059</v>
      </c>
      <c r="M258" s="25">
        <v>1</v>
      </c>
      <c r="N258" s="25" t="s">
        <v>570</v>
      </c>
      <c r="O258" s="25" t="s">
        <v>31</v>
      </c>
      <c r="P258" s="26" t="s">
        <v>31</v>
      </c>
      <c r="Q258" s="27" t="s">
        <v>96</v>
      </c>
      <c r="R258" s="25" t="s">
        <v>571</v>
      </c>
      <c r="S258" s="25" t="s">
        <v>31</v>
      </c>
      <c r="T258" s="2" t="s">
        <v>1070</v>
      </c>
      <c r="U258" s="2" t="s">
        <v>767</v>
      </c>
      <c r="V258" s="2">
        <v>1</v>
      </c>
      <c r="W258" s="2" t="s">
        <v>563</v>
      </c>
      <c r="X258" s="2" t="s">
        <v>34</v>
      </c>
      <c r="Y258" s="2" t="s">
        <v>31</v>
      </c>
      <c r="Z258" s="2" t="s">
        <v>31</v>
      </c>
      <c r="AA258" s="2" t="s">
        <v>31</v>
      </c>
      <c r="AB258" s="2" t="s">
        <v>31</v>
      </c>
      <c r="AC258" s="2" t="s">
        <v>31</v>
      </c>
      <c r="AD258" s="2" t="s">
        <v>31</v>
      </c>
      <c r="AE258" s="2" t="s">
        <v>31</v>
      </c>
      <c r="AF258" s="2" t="s">
        <v>491</v>
      </c>
      <c r="AH258" s="1">
        <f t="shared" si="7"/>
        <v>0</v>
      </c>
      <c r="AI258" s="1">
        <f t="shared" si="6"/>
        <v>6</v>
      </c>
      <c r="AJ258" s="49">
        <v>18.153253764700086</v>
      </c>
      <c r="AK258" s="49">
        <v>23.557384674283441</v>
      </c>
      <c r="AL258" s="49">
        <v>26.449993305280827</v>
      </c>
      <c r="AM258" s="49">
        <v>2.9049225378096475</v>
      </c>
      <c r="AN258" s="49">
        <v>4.6564863089628963</v>
      </c>
      <c r="AO258" s="49">
        <v>6.1379998628050103</v>
      </c>
      <c r="AP258" s="49">
        <v>207.94790639793877</v>
      </c>
      <c r="AQ258" s="49">
        <v>78</v>
      </c>
    </row>
    <row r="259" spans="1:43" ht="13.8" hidden="1">
      <c r="A259" s="2">
        <v>258</v>
      </c>
      <c r="B259" s="2" t="s">
        <v>310</v>
      </c>
      <c r="C259" s="2" t="s">
        <v>295</v>
      </c>
      <c r="D259" s="2" t="s">
        <v>311</v>
      </c>
      <c r="E259" s="2" t="s">
        <v>597</v>
      </c>
      <c r="F259" s="15">
        <v>39.816319999999997</v>
      </c>
      <c r="G259" s="15">
        <v>4.2398499999999997</v>
      </c>
      <c r="H259" s="30">
        <v>44858</v>
      </c>
      <c r="I259" s="2" t="s">
        <v>31</v>
      </c>
      <c r="J259" s="24" t="s">
        <v>28</v>
      </c>
      <c r="K259" s="25" t="s">
        <v>301</v>
      </c>
      <c r="L259" s="25" t="s">
        <v>1059</v>
      </c>
      <c r="M259" s="25">
        <v>1</v>
      </c>
      <c r="N259" s="25" t="s">
        <v>567</v>
      </c>
      <c r="O259" s="25" t="s">
        <v>31</v>
      </c>
      <c r="P259" s="26" t="s">
        <v>31</v>
      </c>
      <c r="Q259" s="27" t="s">
        <v>84</v>
      </c>
      <c r="R259" s="25" t="s">
        <v>85</v>
      </c>
      <c r="S259" s="25" t="s">
        <v>31</v>
      </c>
      <c r="T259" s="2" t="s">
        <v>1070</v>
      </c>
      <c r="U259" s="2" t="s">
        <v>767</v>
      </c>
      <c r="V259" s="2">
        <v>1</v>
      </c>
      <c r="W259" s="2" t="s">
        <v>563</v>
      </c>
      <c r="X259" s="2" t="s">
        <v>34</v>
      </c>
      <c r="Y259" s="2" t="s">
        <v>31</v>
      </c>
      <c r="Z259" s="2" t="s">
        <v>31</v>
      </c>
      <c r="AA259" s="2" t="s">
        <v>31</v>
      </c>
      <c r="AB259" s="2" t="s">
        <v>31</v>
      </c>
      <c r="AC259" s="2" t="s">
        <v>31</v>
      </c>
      <c r="AD259" s="2" t="s">
        <v>31</v>
      </c>
      <c r="AE259" s="2" t="s">
        <v>31</v>
      </c>
      <c r="AF259" s="2" t="s">
        <v>491</v>
      </c>
      <c r="AH259" s="1">
        <f t="shared" si="7"/>
        <v>0</v>
      </c>
      <c r="AI259" s="1">
        <f t="shared" ref="AI259:AI322" si="9">COUNTIF(Z259:AE259,"NA")</f>
        <v>6</v>
      </c>
      <c r="AJ259" s="49">
        <v>20.626212613534754</v>
      </c>
      <c r="AK259" s="49">
        <v>26.511297651736594</v>
      </c>
      <c r="AL259" s="49">
        <v>29.989993226155661</v>
      </c>
      <c r="AM259" s="49">
        <v>0.54109313859055697</v>
      </c>
      <c r="AN259" s="49">
        <v>1.8823586535781782</v>
      </c>
      <c r="AO259" s="49">
        <v>3.7482499162200824</v>
      </c>
      <c r="AP259" s="49">
        <v>245.67178043255086</v>
      </c>
      <c r="AQ259" s="49">
        <v>92</v>
      </c>
    </row>
    <row r="260" spans="1:43" ht="13.8" hidden="1">
      <c r="A260" s="2">
        <v>259</v>
      </c>
      <c r="B260" s="2" t="s">
        <v>310</v>
      </c>
      <c r="C260" s="2" t="s">
        <v>295</v>
      </c>
      <c r="D260" s="2" t="s">
        <v>311</v>
      </c>
      <c r="E260" s="2" t="s">
        <v>598</v>
      </c>
      <c r="F260" s="15">
        <v>39.428899999999999</v>
      </c>
      <c r="G260" s="15">
        <v>3.2737799999999999</v>
      </c>
      <c r="H260" s="30">
        <v>44859</v>
      </c>
      <c r="I260" s="2" t="s">
        <v>77</v>
      </c>
      <c r="J260" s="24" t="s">
        <v>28</v>
      </c>
      <c r="K260" s="25" t="s">
        <v>43</v>
      </c>
      <c r="L260" s="25" t="s">
        <v>1059</v>
      </c>
      <c r="M260" s="25">
        <v>1</v>
      </c>
      <c r="N260" s="25" t="s">
        <v>570</v>
      </c>
      <c r="O260" s="25" t="s">
        <v>31</v>
      </c>
      <c r="P260" s="26" t="s">
        <v>31</v>
      </c>
      <c r="Q260" s="27" t="s">
        <v>96</v>
      </c>
      <c r="R260" s="25" t="s">
        <v>571</v>
      </c>
      <c r="S260" s="25" t="s">
        <v>31</v>
      </c>
      <c r="T260" s="2" t="s">
        <v>1070</v>
      </c>
      <c r="U260" s="2" t="s">
        <v>767</v>
      </c>
      <c r="V260" s="2">
        <v>1</v>
      </c>
      <c r="W260" s="2" t="s">
        <v>563</v>
      </c>
      <c r="X260" s="2" t="s">
        <v>34</v>
      </c>
      <c r="Y260" s="2" t="s">
        <v>31</v>
      </c>
      <c r="Z260" s="2" t="s">
        <v>31</v>
      </c>
      <c r="AA260" s="2" t="s">
        <v>31</v>
      </c>
      <c r="AB260" s="2" t="s">
        <v>31</v>
      </c>
      <c r="AC260" s="2" t="s">
        <v>31</v>
      </c>
      <c r="AD260" s="2" t="s">
        <v>31</v>
      </c>
      <c r="AE260" s="2" t="s">
        <v>31</v>
      </c>
      <c r="AF260" s="2" t="s">
        <v>491</v>
      </c>
      <c r="AH260" s="1">
        <f t="shared" ref="AH260:AH323" si="10">COUNTIF(Z260:AE260, "yes")</f>
        <v>0</v>
      </c>
      <c r="AI260" s="1">
        <f t="shared" si="9"/>
        <v>6</v>
      </c>
      <c r="AJ260" s="49">
        <v>20.764952336461079</v>
      </c>
      <c r="AK260" s="49">
        <v>26.759449820103008</v>
      </c>
      <c r="AL260" s="49">
        <v>29.589993235096358</v>
      </c>
      <c r="AM260" s="49">
        <v>0.36965067666917029</v>
      </c>
      <c r="AN260" s="49">
        <v>1.7062798531660206</v>
      </c>
      <c r="AO260" s="49">
        <v>3.4969999218359575</v>
      </c>
      <c r="AP260" s="49">
        <v>250.02711953363743</v>
      </c>
      <c r="AQ260" s="49">
        <v>92</v>
      </c>
    </row>
    <row r="261" spans="1:43" ht="13.8" hidden="1">
      <c r="A261" s="2">
        <v>260</v>
      </c>
      <c r="B261" s="2" t="s">
        <v>310</v>
      </c>
      <c r="C261" s="2" t="s">
        <v>295</v>
      </c>
      <c r="D261" s="2" t="s">
        <v>311</v>
      </c>
      <c r="E261" s="2" t="s">
        <v>583</v>
      </c>
      <c r="F261" s="15">
        <v>38.993250000000003</v>
      </c>
      <c r="G261" s="15">
        <v>1.2864199999999999</v>
      </c>
      <c r="H261" s="30">
        <v>44859</v>
      </c>
      <c r="I261" s="2" t="s">
        <v>31</v>
      </c>
      <c r="J261" s="24" t="s">
        <v>28</v>
      </c>
      <c r="K261" s="25" t="s">
        <v>301</v>
      </c>
      <c r="L261" s="25" t="s">
        <v>1059</v>
      </c>
      <c r="M261" s="25">
        <v>1</v>
      </c>
      <c r="N261" s="25" t="s">
        <v>567</v>
      </c>
      <c r="O261" s="25" t="s">
        <v>31</v>
      </c>
      <c r="P261" s="26" t="s">
        <v>31</v>
      </c>
      <c r="Q261" s="27" t="s">
        <v>84</v>
      </c>
      <c r="R261" s="25" t="s">
        <v>85</v>
      </c>
      <c r="S261" s="25" t="s">
        <v>31</v>
      </c>
      <c r="T261" s="2" t="s">
        <v>1070</v>
      </c>
      <c r="U261" s="2" t="s">
        <v>767</v>
      </c>
      <c r="V261" s="2">
        <v>1</v>
      </c>
      <c r="W261" s="2" t="s">
        <v>563</v>
      </c>
      <c r="X261" s="2" t="s">
        <v>34</v>
      </c>
      <c r="Y261" s="2" t="s">
        <v>31</v>
      </c>
      <c r="Z261" s="2" t="s">
        <v>31</v>
      </c>
      <c r="AA261" s="2" t="s">
        <v>31</v>
      </c>
      <c r="AB261" s="2" t="s">
        <v>31</v>
      </c>
      <c r="AC261" s="2" t="s">
        <v>31</v>
      </c>
      <c r="AD261" s="2" t="s">
        <v>31</v>
      </c>
      <c r="AE261" s="2" t="s">
        <v>31</v>
      </c>
      <c r="AF261" s="2" t="s">
        <v>491</v>
      </c>
      <c r="AH261" s="1">
        <f t="shared" si="10"/>
        <v>0</v>
      </c>
      <c r="AI261" s="1">
        <f t="shared" si="9"/>
        <v>6</v>
      </c>
      <c r="AJ261" s="49">
        <v>20.803582472583933</v>
      </c>
      <c r="AK261" s="49">
        <v>26.787384602087311</v>
      </c>
      <c r="AL261" s="49">
        <v>29.739993231743597</v>
      </c>
      <c r="AM261" s="49">
        <v>0.3167136915510344</v>
      </c>
      <c r="AN261" s="49">
        <v>1.5752880082678291</v>
      </c>
      <c r="AO261" s="49">
        <v>3.2817499266471728</v>
      </c>
      <c r="AP261" s="49">
        <v>228.71020798664776</v>
      </c>
      <c r="AQ261" s="49">
        <v>85</v>
      </c>
    </row>
    <row r="262" spans="1:43" ht="13.8" hidden="1">
      <c r="A262" s="2">
        <v>261</v>
      </c>
      <c r="B262" s="2" t="s">
        <v>310</v>
      </c>
      <c r="C262" s="2" t="s">
        <v>24</v>
      </c>
      <c r="D262" s="2" t="s">
        <v>483</v>
      </c>
      <c r="E262" s="2" t="s">
        <v>568</v>
      </c>
      <c r="F262" s="15">
        <v>41.934899999999999</v>
      </c>
      <c r="G262" s="15">
        <v>3.2164000000000001</v>
      </c>
      <c r="H262" s="30">
        <v>44860</v>
      </c>
      <c r="I262" s="2" t="s">
        <v>31</v>
      </c>
      <c r="J262" s="24" t="s">
        <v>28</v>
      </c>
      <c r="K262" s="25" t="s">
        <v>54</v>
      </c>
      <c r="L262" s="25" t="s">
        <v>1062</v>
      </c>
      <c r="M262" s="25">
        <v>1</v>
      </c>
      <c r="N262" s="25" t="s">
        <v>567</v>
      </c>
      <c r="O262" s="25" t="s">
        <v>31</v>
      </c>
      <c r="P262" s="26" t="s">
        <v>31</v>
      </c>
      <c r="Q262" s="27" t="s">
        <v>84</v>
      </c>
      <c r="R262" s="25" t="s">
        <v>85</v>
      </c>
      <c r="S262" s="25" t="s">
        <v>31</v>
      </c>
      <c r="T262" s="2" t="s">
        <v>1070</v>
      </c>
      <c r="U262" s="2" t="s">
        <v>767</v>
      </c>
      <c r="V262" s="2">
        <v>1</v>
      </c>
      <c r="W262" s="2" t="s">
        <v>563</v>
      </c>
      <c r="X262" s="2" t="s">
        <v>34</v>
      </c>
      <c r="Y262" s="2" t="s">
        <v>31</v>
      </c>
      <c r="Z262" s="2" t="s">
        <v>31</v>
      </c>
      <c r="AA262" s="2" t="s">
        <v>31</v>
      </c>
      <c r="AB262" s="2" t="s">
        <v>31</v>
      </c>
      <c r="AC262" s="2" t="s">
        <v>31</v>
      </c>
      <c r="AD262" s="2" t="s">
        <v>31</v>
      </c>
      <c r="AE262" s="2" t="s">
        <v>31</v>
      </c>
      <c r="AF262" s="2" t="s">
        <v>491</v>
      </c>
      <c r="AH262" s="1">
        <f t="shared" si="10"/>
        <v>0</v>
      </c>
      <c r="AI262" s="1">
        <f t="shared" si="9"/>
        <v>6</v>
      </c>
      <c r="AJ262" s="49">
        <v>18.465664716621269</v>
      </c>
      <c r="AK262" s="49">
        <v>24.13738466131943</v>
      </c>
      <c r="AL262" s="49">
        <v>27.559993280470394</v>
      </c>
      <c r="AM262" s="49">
        <v>2.5286581626581657</v>
      </c>
      <c r="AN262" s="49">
        <v>4.0452227356691797</v>
      </c>
      <c r="AO262" s="49">
        <v>5.7524998714216053</v>
      </c>
      <c r="AP262" s="49">
        <v>195.95765446652854</v>
      </c>
      <c r="AQ262" s="49">
        <v>68</v>
      </c>
    </row>
    <row r="263" spans="1:43" ht="13.8" hidden="1">
      <c r="A263" s="2">
        <v>262</v>
      </c>
      <c r="B263" s="2" t="s">
        <v>310</v>
      </c>
      <c r="C263" s="2" t="s">
        <v>295</v>
      </c>
      <c r="D263" s="2" t="s">
        <v>311</v>
      </c>
      <c r="E263" s="2" t="s">
        <v>599</v>
      </c>
      <c r="F263" s="15">
        <v>39.802819999999997</v>
      </c>
      <c r="G263" s="15">
        <v>4.2952199999999996</v>
      </c>
      <c r="H263" s="30">
        <v>44860</v>
      </c>
      <c r="I263" s="2" t="s">
        <v>27</v>
      </c>
      <c r="J263" s="24" t="s">
        <v>28</v>
      </c>
      <c r="K263" s="25" t="s">
        <v>301</v>
      </c>
      <c r="L263" s="25" t="s">
        <v>1059</v>
      </c>
      <c r="M263" s="25">
        <v>1</v>
      </c>
      <c r="N263" s="25" t="s">
        <v>567</v>
      </c>
      <c r="O263" s="25" t="s">
        <v>31</v>
      </c>
      <c r="P263" s="26" t="s">
        <v>31</v>
      </c>
      <c r="Q263" s="27" t="s">
        <v>84</v>
      </c>
      <c r="R263" s="25" t="s">
        <v>85</v>
      </c>
      <c r="S263" s="25" t="s">
        <v>31</v>
      </c>
      <c r="T263" s="2" t="s">
        <v>1070</v>
      </c>
      <c r="U263" s="2" t="s">
        <v>767</v>
      </c>
      <c r="V263" s="2">
        <v>1</v>
      </c>
      <c r="W263" s="2" t="s">
        <v>563</v>
      </c>
      <c r="X263" s="2" t="s">
        <v>34</v>
      </c>
      <c r="Y263" s="2" t="s">
        <v>31</v>
      </c>
      <c r="Z263" s="2" t="s">
        <v>31</v>
      </c>
      <c r="AA263" s="2" t="s">
        <v>31</v>
      </c>
      <c r="AB263" s="2" t="s">
        <v>31</v>
      </c>
      <c r="AC263" s="2" t="s">
        <v>31</v>
      </c>
      <c r="AD263" s="2" t="s">
        <v>31</v>
      </c>
      <c r="AE263" s="2" t="s">
        <v>31</v>
      </c>
      <c r="AF263" s="2" t="s">
        <v>491</v>
      </c>
      <c r="AH263" s="1">
        <f t="shared" si="10"/>
        <v>0</v>
      </c>
      <c r="AI263" s="1">
        <f t="shared" si="9"/>
        <v>6</v>
      </c>
      <c r="AJ263" s="49">
        <v>20.597226312812786</v>
      </c>
      <c r="AK263" s="49">
        <v>26.46618895709268</v>
      </c>
      <c r="AL263" s="49">
        <v>29.979993226379179</v>
      </c>
      <c r="AM263" s="49">
        <v>0.57646300081367774</v>
      </c>
      <c r="AN263" s="49">
        <v>1.9259755004293533</v>
      </c>
      <c r="AO263" s="49">
        <v>3.7959999151527875</v>
      </c>
      <c r="AP263" s="49">
        <v>245.59614407060519</v>
      </c>
      <c r="AQ263" s="49">
        <v>92</v>
      </c>
    </row>
    <row r="264" spans="1:43" ht="13.8" hidden="1">
      <c r="A264" s="2">
        <v>263</v>
      </c>
      <c r="B264" s="2" t="s">
        <v>310</v>
      </c>
      <c r="C264" s="2" t="s">
        <v>24</v>
      </c>
      <c r="D264" s="2" t="s">
        <v>483</v>
      </c>
      <c r="E264" s="2" t="s">
        <v>600</v>
      </c>
      <c r="F264" s="15">
        <v>41.891019999999997</v>
      </c>
      <c r="G264" s="15">
        <v>3.1996500000000001</v>
      </c>
      <c r="H264" s="30">
        <v>44861</v>
      </c>
      <c r="I264" s="2" t="s">
        <v>27</v>
      </c>
      <c r="J264" s="24" t="s">
        <v>28</v>
      </c>
      <c r="K264" s="25" t="s">
        <v>50</v>
      </c>
      <c r="L264" s="25" t="s">
        <v>1059</v>
      </c>
      <c r="M264" s="25">
        <v>1</v>
      </c>
      <c r="N264" s="25" t="s">
        <v>565</v>
      </c>
      <c r="O264" s="25" t="s">
        <v>31</v>
      </c>
      <c r="P264" s="26" t="s">
        <v>31</v>
      </c>
      <c r="Q264" s="27" t="s">
        <v>84</v>
      </c>
      <c r="R264" s="25" t="s">
        <v>85</v>
      </c>
      <c r="S264" s="25" t="s">
        <v>31</v>
      </c>
      <c r="T264" s="2" t="s">
        <v>1070</v>
      </c>
      <c r="U264" s="2" t="s">
        <v>767</v>
      </c>
      <c r="V264" s="2">
        <v>1</v>
      </c>
      <c r="W264" s="2" t="s">
        <v>563</v>
      </c>
      <c r="X264" s="2" t="s">
        <v>34</v>
      </c>
      <c r="Y264" s="2" t="s">
        <v>31</v>
      </c>
      <c r="Z264" s="2" t="s">
        <v>31</v>
      </c>
      <c r="AA264" s="2" t="s">
        <v>31</v>
      </c>
      <c r="AB264" s="2" t="s">
        <v>31</v>
      </c>
      <c r="AC264" s="2" t="s">
        <v>31</v>
      </c>
      <c r="AD264" s="2" t="s">
        <v>31</v>
      </c>
      <c r="AE264" s="2" t="s">
        <v>31</v>
      </c>
      <c r="AF264" s="2" t="s">
        <v>491</v>
      </c>
      <c r="AH264" s="1">
        <f t="shared" si="10"/>
        <v>0</v>
      </c>
      <c r="AI264" s="1">
        <f t="shared" si="9"/>
        <v>6</v>
      </c>
      <c r="AJ264" s="49">
        <v>18.465664716621269</v>
      </c>
      <c r="AK264" s="49">
        <v>24.13738466131943</v>
      </c>
      <c r="AL264" s="49">
        <v>27.559993280470394</v>
      </c>
      <c r="AM264" s="49">
        <v>2.5286581626581657</v>
      </c>
      <c r="AN264" s="49">
        <v>4.0452227356691797</v>
      </c>
      <c r="AO264" s="49">
        <v>5.7524998714216053</v>
      </c>
      <c r="AP264" s="49">
        <v>195.95765446652854</v>
      </c>
      <c r="AQ264" s="49">
        <v>68</v>
      </c>
    </row>
    <row r="265" spans="1:43" ht="13.8" hidden="1">
      <c r="A265" s="2">
        <v>264</v>
      </c>
      <c r="B265" s="2" t="s">
        <v>310</v>
      </c>
      <c r="C265" s="2" t="s">
        <v>295</v>
      </c>
      <c r="D265" s="2" t="s">
        <v>590</v>
      </c>
      <c r="E265" s="2" t="s">
        <v>601</v>
      </c>
      <c r="F265" s="15">
        <v>38.167439999999999</v>
      </c>
      <c r="G265" s="15">
        <v>-0.48269000000000001</v>
      </c>
      <c r="H265" s="30">
        <v>44861</v>
      </c>
      <c r="I265" s="2" t="s">
        <v>77</v>
      </c>
      <c r="J265" s="24" t="s">
        <v>28</v>
      </c>
      <c r="K265" s="25" t="s">
        <v>88</v>
      </c>
      <c r="L265" s="25" t="s">
        <v>1059</v>
      </c>
      <c r="M265" s="25">
        <v>1</v>
      </c>
      <c r="N265" s="25" t="s">
        <v>570</v>
      </c>
      <c r="O265" s="25" t="s">
        <v>31</v>
      </c>
      <c r="P265" s="26" t="s">
        <v>31</v>
      </c>
      <c r="Q265" s="27" t="s">
        <v>96</v>
      </c>
      <c r="R265" s="25" t="s">
        <v>571</v>
      </c>
      <c r="S265" s="25" t="s">
        <v>31</v>
      </c>
      <c r="T265" s="2" t="s">
        <v>1070</v>
      </c>
      <c r="U265" s="2" t="s">
        <v>767</v>
      </c>
      <c r="V265" s="2">
        <v>1</v>
      </c>
      <c r="W265" s="2" t="s">
        <v>563</v>
      </c>
      <c r="X265" s="2" t="s">
        <v>34</v>
      </c>
      <c r="Y265" s="2" t="s">
        <v>31</v>
      </c>
      <c r="Z265" s="2" t="s">
        <v>31</v>
      </c>
      <c r="AA265" s="2" t="s">
        <v>31</v>
      </c>
      <c r="AB265" s="2" t="s">
        <v>31</v>
      </c>
      <c r="AC265" s="2" t="s">
        <v>31</v>
      </c>
      <c r="AD265" s="2" t="s">
        <v>31</v>
      </c>
      <c r="AE265" s="2" t="s">
        <v>31</v>
      </c>
      <c r="AF265" s="2" t="s">
        <v>491</v>
      </c>
      <c r="AH265" s="1">
        <f t="shared" si="10"/>
        <v>0</v>
      </c>
      <c r="AI265" s="1">
        <f t="shared" si="9"/>
        <v>6</v>
      </c>
      <c r="AJ265" s="49">
        <v>20.487390698829447</v>
      </c>
      <c r="AK265" s="49">
        <v>26.248254179355207</v>
      </c>
      <c r="AL265" s="49">
        <v>29.489993237331532</v>
      </c>
      <c r="AM265" s="49">
        <v>0.48770409868800457</v>
      </c>
      <c r="AN265" s="49">
        <v>1.7654972431467559</v>
      </c>
      <c r="AO265" s="49">
        <v>3.4782499222550527</v>
      </c>
      <c r="AP265" s="49">
        <v>197.6536827766129</v>
      </c>
      <c r="AQ265" s="49">
        <v>76</v>
      </c>
    </row>
    <row r="266" spans="1:43" ht="13.8" hidden="1">
      <c r="A266" s="2">
        <v>265</v>
      </c>
      <c r="B266" s="2" t="s">
        <v>310</v>
      </c>
      <c r="C266" s="2" t="s">
        <v>295</v>
      </c>
      <c r="D266" s="2" t="s">
        <v>311</v>
      </c>
      <c r="E266" s="2" t="s">
        <v>568</v>
      </c>
      <c r="F266" s="15">
        <v>40.054949999999998</v>
      </c>
      <c r="G266" s="15">
        <v>4.11965</v>
      </c>
      <c r="H266" s="30">
        <v>44861</v>
      </c>
      <c r="I266" s="2" t="s">
        <v>77</v>
      </c>
      <c r="J266" s="24" t="s">
        <v>28</v>
      </c>
      <c r="K266" s="25" t="s">
        <v>50</v>
      </c>
      <c r="L266" s="25" t="s">
        <v>1059</v>
      </c>
      <c r="M266" s="25">
        <v>1</v>
      </c>
      <c r="N266" s="25" t="s">
        <v>562</v>
      </c>
      <c r="O266" s="25" t="s">
        <v>31</v>
      </c>
      <c r="P266" s="26" t="s">
        <v>31</v>
      </c>
      <c r="Q266" s="27" t="s">
        <v>43</v>
      </c>
      <c r="R266" s="25" t="s">
        <v>44</v>
      </c>
      <c r="S266" s="25" t="s">
        <v>31</v>
      </c>
      <c r="T266" s="2" t="s">
        <v>1070</v>
      </c>
      <c r="U266" s="2" t="s">
        <v>767</v>
      </c>
      <c r="V266" s="2">
        <v>1</v>
      </c>
      <c r="W266" s="2" t="s">
        <v>563</v>
      </c>
      <c r="X266" s="2" t="s">
        <v>34</v>
      </c>
      <c r="Y266" s="2" t="s">
        <v>31</v>
      </c>
      <c r="Z266" s="2" t="s">
        <v>31</v>
      </c>
      <c r="AA266" s="2" t="s">
        <v>31</v>
      </c>
      <c r="AB266" s="2" t="s">
        <v>31</v>
      </c>
      <c r="AC266" s="2" t="s">
        <v>31</v>
      </c>
      <c r="AD266" s="2" t="s">
        <v>31</v>
      </c>
      <c r="AE266" s="2" t="s">
        <v>31</v>
      </c>
      <c r="AF266" s="2" t="s">
        <v>491</v>
      </c>
      <c r="AH266" s="1">
        <f t="shared" si="10"/>
        <v>0</v>
      </c>
      <c r="AI266" s="1">
        <f t="shared" si="9"/>
        <v>6</v>
      </c>
      <c r="AJ266" s="49">
        <v>20.435993439704291</v>
      </c>
      <c r="AK266" s="49">
        <v>26.265754178964052</v>
      </c>
      <c r="AL266" s="49">
        <v>29.619993234425806</v>
      </c>
      <c r="AM266" s="49">
        <v>0.69505066939591365</v>
      </c>
      <c r="AN266" s="49">
        <v>2.0811385404394489</v>
      </c>
      <c r="AO266" s="49">
        <v>4.0004999105818584</v>
      </c>
      <c r="AP266" s="49">
        <v>221.64217099898107</v>
      </c>
      <c r="AQ266" s="49">
        <v>81</v>
      </c>
    </row>
    <row r="267" spans="1:43" ht="13.8" hidden="1">
      <c r="A267" s="2">
        <v>266</v>
      </c>
      <c r="B267" s="2" t="s">
        <v>310</v>
      </c>
      <c r="C267" s="2" t="s">
        <v>24</v>
      </c>
      <c r="D267" s="2" t="s">
        <v>483</v>
      </c>
      <c r="E267" s="2" t="s">
        <v>602</v>
      </c>
      <c r="F267" s="15">
        <v>42.283259999999999</v>
      </c>
      <c r="G267" s="15">
        <v>3.2883399999999998</v>
      </c>
      <c r="H267" s="30">
        <v>44861</v>
      </c>
      <c r="I267" s="2" t="s">
        <v>159</v>
      </c>
      <c r="J267" s="24" t="s">
        <v>28</v>
      </c>
      <c r="K267" s="25" t="s">
        <v>88</v>
      </c>
      <c r="L267" s="25" t="s">
        <v>1059</v>
      </c>
      <c r="M267" s="25">
        <v>1</v>
      </c>
      <c r="N267" s="25" t="s">
        <v>570</v>
      </c>
      <c r="O267" s="25" t="s">
        <v>31</v>
      </c>
      <c r="P267" s="26" t="s">
        <v>31</v>
      </c>
      <c r="Q267" s="27" t="s">
        <v>96</v>
      </c>
      <c r="R267" s="25" t="s">
        <v>571</v>
      </c>
      <c r="S267" s="25" t="s">
        <v>31</v>
      </c>
      <c r="T267" s="2" t="s">
        <v>1070</v>
      </c>
      <c r="U267" s="2" t="s">
        <v>767</v>
      </c>
      <c r="V267" s="2">
        <v>1</v>
      </c>
      <c r="W267" s="2" t="s">
        <v>563</v>
      </c>
      <c r="X267" s="2" t="s">
        <v>34</v>
      </c>
      <c r="Y267" s="2" t="s">
        <v>31</v>
      </c>
      <c r="Z267" s="2" t="s">
        <v>245</v>
      </c>
      <c r="AA267" s="2" t="s">
        <v>31</v>
      </c>
      <c r="AB267" s="2" t="s">
        <v>31</v>
      </c>
      <c r="AC267" s="2" t="s">
        <v>31</v>
      </c>
      <c r="AD267" s="2" t="s">
        <v>31</v>
      </c>
      <c r="AE267" s="2" t="s">
        <v>31</v>
      </c>
      <c r="AF267" s="2" t="s">
        <v>138</v>
      </c>
      <c r="AH267" s="1">
        <f t="shared" si="10"/>
        <v>1</v>
      </c>
      <c r="AI267" s="1">
        <f t="shared" si="9"/>
        <v>5</v>
      </c>
      <c r="AJ267" s="49">
        <v>18.077555136255096</v>
      </c>
      <c r="AK267" s="49">
        <v>23.436080329168718</v>
      </c>
      <c r="AL267" s="49">
        <v>26.129993312433385</v>
      </c>
      <c r="AM267" s="49">
        <v>3.0090513026054753</v>
      </c>
      <c r="AN267" s="49">
        <v>4.8073640229818215</v>
      </c>
      <c r="AO267" s="49">
        <v>6.2302498607430614</v>
      </c>
      <c r="AP267" s="49">
        <v>217.70507333527374</v>
      </c>
      <c r="AQ267" s="49">
        <v>84</v>
      </c>
    </row>
    <row r="268" spans="1:43" ht="13.8" hidden="1">
      <c r="A268" s="2">
        <v>267</v>
      </c>
      <c r="B268" s="2" t="s">
        <v>310</v>
      </c>
      <c r="C268" s="2" t="s">
        <v>295</v>
      </c>
      <c r="D268" s="2" t="s">
        <v>590</v>
      </c>
      <c r="E268" s="2" t="s">
        <v>601</v>
      </c>
      <c r="F268" s="15">
        <v>38.166060000000002</v>
      </c>
      <c r="G268" s="15">
        <v>-0.48632999999999998</v>
      </c>
      <c r="H268" s="30">
        <v>44861</v>
      </c>
      <c r="I268" s="2" t="s">
        <v>77</v>
      </c>
      <c r="J268" s="24" t="s">
        <v>28</v>
      </c>
      <c r="K268" s="25" t="s">
        <v>84</v>
      </c>
      <c r="L268" s="25" t="s">
        <v>1059</v>
      </c>
      <c r="M268" s="25">
        <v>1</v>
      </c>
      <c r="N268" s="25" t="s">
        <v>570</v>
      </c>
      <c r="O268" s="25" t="s">
        <v>31</v>
      </c>
      <c r="P268" s="26" t="s">
        <v>31</v>
      </c>
      <c r="Q268" s="27" t="s">
        <v>96</v>
      </c>
      <c r="R268" s="25" t="s">
        <v>571</v>
      </c>
      <c r="S268" s="25" t="s">
        <v>31</v>
      </c>
      <c r="T268" s="2" t="s">
        <v>1070</v>
      </c>
      <c r="U268" s="2" t="s">
        <v>767</v>
      </c>
      <c r="V268" s="2">
        <v>1</v>
      </c>
      <c r="W268" s="2" t="s">
        <v>563</v>
      </c>
      <c r="X268" s="2" t="s">
        <v>74</v>
      </c>
      <c r="Y268" s="2" t="s">
        <v>31</v>
      </c>
      <c r="Z268" s="2" t="s">
        <v>31</v>
      </c>
      <c r="AA268" s="2" t="s">
        <v>31</v>
      </c>
      <c r="AB268" s="2" t="s">
        <v>31</v>
      </c>
      <c r="AC268" s="2" t="s">
        <v>31</v>
      </c>
      <c r="AD268" s="2" t="s">
        <v>31</v>
      </c>
      <c r="AE268" s="2" t="s">
        <v>31</v>
      </c>
      <c r="AF268" s="2" t="s">
        <v>491</v>
      </c>
      <c r="AH268" s="1">
        <f t="shared" si="10"/>
        <v>0</v>
      </c>
      <c r="AI268" s="1">
        <f t="shared" si="9"/>
        <v>6</v>
      </c>
      <c r="AJ268" s="49">
        <v>20.473692068998652</v>
      </c>
      <c r="AK268" s="49">
        <v>26.276297656989254</v>
      </c>
      <c r="AL268" s="49">
        <v>29.619993234425806</v>
      </c>
      <c r="AM268" s="49">
        <v>0.48940067399254894</v>
      </c>
      <c r="AN268" s="49">
        <v>1.7280380048536008</v>
      </c>
      <c r="AO268" s="49">
        <v>3.4739999223500497</v>
      </c>
      <c r="AP268" s="49">
        <v>197.95250095175203</v>
      </c>
      <c r="AQ268" s="49">
        <v>76</v>
      </c>
    </row>
    <row r="269" spans="1:43" ht="13.8" hidden="1">
      <c r="A269" s="2">
        <v>268</v>
      </c>
      <c r="B269" s="2" t="s">
        <v>310</v>
      </c>
      <c r="C269" s="2" t="s">
        <v>348</v>
      </c>
      <c r="D269" s="2" t="s">
        <v>368</v>
      </c>
      <c r="E269" s="2" t="s">
        <v>603</v>
      </c>
      <c r="F269" s="15">
        <v>37.55715</v>
      </c>
      <c r="G269" s="15">
        <v>-1.2706299999999999</v>
      </c>
      <c r="H269" s="30">
        <v>44862</v>
      </c>
      <c r="I269" s="2" t="s">
        <v>159</v>
      </c>
      <c r="J269" s="24" t="s">
        <v>28</v>
      </c>
      <c r="K269" s="25" t="s">
        <v>96</v>
      </c>
      <c r="L269" s="25" t="s">
        <v>1059</v>
      </c>
      <c r="M269" s="25">
        <v>1</v>
      </c>
      <c r="N269" s="25" t="s">
        <v>565</v>
      </c>
      <c r="O269" s="25" t="s">
        <v>31</v>
      </c>
      <c r="P269" s="26" t="s">
        <v>31</v>
      </c>
      <c r="Q269" s="27" t="s">
        <v>84</v>
      </c>
      <c r="R269" s="25" t="s">
        <v>85</v>
      </c>
      <c r="S269" s="25" t="s">
        <v>31</v>
      </c>
      <c r="T269" s="2" t="s">
        <v>1070</v>
      </c>
      <c r="U269" s="2" t="s">
        <v>767</v>
      </c>
      <c r="V269" s="2">
        <v>1</v>
      </c>
      <c r="W269" s="2" t="s">
        <v>563</v>
      </c>
      <c r="X269" s="2" t="s">
        <v>34</v>
      </c>
      <c r="Y269" s="2" t="s">
        <v>31</v>
      </c>
      <c r="Z269" s="2" t="s">
        <v>245</v>
      </c>
      <c r="AA269" s="2" t="s">
        <v>31</v>
      </c>
      <c r="AB269" s="2" t="s">
        <v>31</v>
      </c>
      <c r="AC269" s="2" t="s">
        <v>31</v>
      </c>
      <c r="AD269" s="2" t="s">
        <v>31</v>
      </c>
      <c r="AE269" s="2" t="s">
        <v>31</v>
      </c>
      <c r="AF269" s="2" t="s">
        <v>138</v>
      </c>
      <c r="AH269" s="1">
        <f t="shared" si="10"/>
        <v>1</v>
      </c>
      <c r="AI269" s="1">
        <f t="shared" si="9"/>
        <v>5</v>
      </c>
      <c r="AJ269" s="49">
        <v>20.433527686334752</v>
      </c>
      <c r="AK269" s="49">
        <v>25.819341145463898</v>
      </c>
      <c r="AL269" s="49">
        <v>28.949993249401473</v>
      </c>
      <c r="AM269" s="49">
        <v>0.54253697417472346</v>
      </c>
      <c r="AN269" s="49">
        <v>2.0569754975012744</v>
      </c>
      <c r="AO269" s="49">
        <v>3.9914999107830234</v>
      </c>
      <c r="AP269" s="49">
        <v>182.05318654662238</v>
      </c>
      <c r="AQ269" s="49">
        <v>69</v>
      </c>
    </row>
    <row r="270" spans="1:43" ht="13.8" hidden="1">
      <c r="A270" s="2">
        <v>269</v>
      </c>
      <c r="B270" s="2" t="s">
        <v>310</v>
      </c>
      <c r="C270" s="2" t="s">
        <v>295</v>
      </c>
      <c r="D270" s="2" t="s">
        <v>311</v>
      </c>
      <c r="E270" s="2" t="s">
        <v>587</v>
      </c>
      <c r="F270" s="15">
        <v>38.868690000000001</v>
      </c>
      <c r="G270" s="15">
        <v>1.3350599999999999</v>
      </c>
      <c r="H270" s="30">
        <v>44862</v>
      </c>
      <c r="I270" s="2" t="s">
        <v>159</v>
      </c>
      <c r="J270" s="24" t="s">
        <v>28</v>
      </c>
      <c r="K270" s="25" t="s">
        <v>301</v>
      </c>
      <c r="L270" s="25" t="s">
        <v>1059</v>
      </c>
      <c r="M270" s="25">
        <v>1</v>
      </c>
      <c r="N270" s="25" t="s">
        <v>562</v>
      </c>
      <c r="O270" s="25" t="s">
        <v>31</v>
      </c>
      <c r="P270" s="26" t="s">
        <v>31</v>
      </c>
      <c r="Q270" s="27" t="s">
        <v>43</v>
      </c>
      <c r="R270" s="25" t="s">
        <v>44</v>
      </c>
      <c r="S270" s="25" t="s">
        <v>31</v>
      </c>
      <c r="T270" s="2" t="s">
        <v>1070</v>
      </c>
      <c r="U270" s="2" t="s">
        <v>767</v>
      </c>
      <c r="V270" s="2">
        <v>1</v>
      </c>
      <c r="W270" s="2" t="s">
        <v>563</v>
      </c>
      <c r="X270" s="2" t="s">
        <v>34</v>
      </c>
      <c r="Y270" s="2" t="s">
        <v>31</v>
      </c>
      <c r="Z270" s="2" t="s">
        <v>245</v>
      </c>
      <c r="AA270" s="2" t="s">
        <v>31</v>
      </c>
      <c r="AB270" s="2" t="s">
        <v>31</v>
      </c>
      <c r="AC270" s="2" t="s">
        <v>31</v>
      </c>
      <c r="AD270" s="2" t="s">
        <v>31</v>
      </c>
      <c r="AE270" s="2" t="s">
        <v>31</v>
      </c>
      <c r="AF270" s="2" t="s">
        <v>138</v>
      </c>
      <c r="AH270" s="1">
        <f t="shared" si="10"/>
        <v>1</v>
      </c>
      <c r="AI270" s="1">
        <f t="shared" si="9"/>
        <v>5</v>
      </c>
      <c r="AJ270" s="49">
        <v>20.810486582018655</v>
      </c>
      <c r="AK270" s="49">
        <v>26.789232428132966</v>
      </c>
      <c r="AL270" s="49">
        <v>29.779993230849527</v>
      </c>
      <c r="AM270" s="49">
        <v>0.30787122599525396</v>
      </c>
      <c r="AN270" s="49">
        <v>1.6091901814231</v>
      </c>
      <c r="AO270" s="49">
        <v>3.2664999269880362</v>
      </c>
      <c r="AP270" s="49">
        <v>242.5260493200677</v>
      </c>
      <c r="AQ270" s="49">
        <v>92</v>
      </c>
    </row>
    <row r="271" spans="1:43" ht="13.8" hidden="1">
      <c r="A271" s="2">
        <v>270</v>
      </c>
      <c r="B271" s="2" t="s">
        <v>310</v>
      </c>
      <c r="C271" s="2" t="s">
        <v>295</v>
      </c>
      <c r="D271" s="2" t="s">
        <v>590</v>
      </c>
      <c r="E271" s="2" t="s">
        <v>604</v>
      </c>
      <c r="F271" s="15">
        <v>39.867550000000001</v>
      </c>
      <c r="G271" s="15">
        <v>3.1486299999999998</v>
      </c>
      <c r="H271" s="30">
        <v>44862</v>
      </c>
      <c r="I271" s="2" t="s">
        <v>159</v>
      </c>
      <c r="J271" s="24" t="s">
        <v>28</v>
      </c>
      <c r="K271" s="25" t="s">
        <v>301</v>
      </c>
      <c r="L271" s="25" t="s">
        <v>1059</v>
      </c>
      <c r="M271" s="25">
        <v>1</v>
      </c>
      <c r="N271" s="25" t="s">
        <v>567</v>
      </c>
      <c r="O271" s="25" t="s">
        <v>31</v>
      </c>
      <c r="P271" s="26" t="s">
        <v>31</v>
      </c>
      <c r="Q271" s="27" t="s">
        <v>84</v>
      </c>
      <c r="R271" s="25" t="s">
        <v>85</v>
      </c>
      <c r="S271" s="25" t="s">
        <v>31</v>
      </c>
      <c r="T271" s="2" t="s">
        <v>1070</v>
      </c>
      <c r="U271" s="2" t="s">
        <v>767</v>
      </c>
      <c r="V271" s="2">
        <v>1</v>
      </c>
      <c r="W271" s="2" t="s">
        <v>563</v>
      </c>
      <c r="X271" s="2" t="s">
        <v>34</v>
      </c>
      <c r="Y271" s="2" t="s">
        <v>31</v>
      </c>
      <c r="Z271" s="2" t="s">
        <v>245</v>
      </c>
      <c r="AA271" s="2" t="s">
        <v>31</v>
      </c>
      <c r="AB271" s="2" t="s">
        <v>31</v>
      </c>
      <c r="AC271" s="2" t="s">
        <v>31</v>
      </c>
      <c r="AD271" s="2" t="s">
        <v>31</v>
      </c>
      <c r="AE271" s="2" t="s">
        <v>31</v>
      </c>
      <c r="AF271" s="2" t="s">
        <v>138</v>
      </c>
      <c r="AH271" s="1">
        <f t="shared" si="10"/>
        <v>1</v>
      </c>
      <c r="AI271" s="1">
        <f t="shared" si="9"/>
        <v>5</v>
      </c>
      <c r="AJ271" s="49">
        <v>20.550842752205703</v>
      </c>
      <c r="AK271" s="49">
        <v>26.650428083409398</v>
      </c>
      <c r="AL271" s="49">
        <v>29.679993233084701</v>
      </c>
      <c r="AM271" s="49">
        <v>0.48303697550465158</v>
      </c>
      <c r="AN271" s="49">
        <v>1.7233967006095152</v>
      </c>
      <c r="AO271" s="49">
        <v>3.3957499240990714</v>
      </c>
      <c r="AP271" s="49">
        <v>243.22871401599443</v>
      </c>
      <c r="AQ271" s="49">
        <v>92</v>
      </c>
    </row>
    <row r="272" spans="1:43" ht="13.8" hidden="1">
      <c r="A272" s="2">
        <v>271</v>
      </c>
      <c r="B272" s="2" t="s">
        <v>310</v>
      </c>
      <c r="C272" s="2" t="s">
        <v>295</v>
      </c>
      <c r="D272" s="2" t="s">
        <v>311</v>
      </c>
      <c r="E272" s="2" t="s">
        <v>568</v>
      </c>
      <c r="F272" s="15">
        <v>40.076880000000003</v>
      </c>
      <c r="G272" s="15">
        <v>4.0904699999999998</v>
      </c>
      <c r="H272" s="30">
        <v>44863</v>
      </c>
      <c r="I272" s="2" t="s">
        <v>77</v>
      </c>
      <c r="J272" s="24" t="s">
        <v>28</v>
      </c>
      <c r="K272" s="25" t="s">
        <v>88</v>
      </c>
      <c r="L272" s="25" t="s">
        <v>1059</v>
      </c>
      <c r="M272" s="25">
        <v>1</v>
      </c>
      <c r="N272" s="25" t="s">
        <v>562</v>
      </c>
      <c r="O272" s="25" t="s">
        <v>31</v>
      </c>
      <c r="P272" s="26" t="s">
        <v>31</v>
      </c>
      <c r="Q272" s="27" t="s">
        <v>43</v>
      </c>
      <c r="R272" s="25" t="s">
        <v>44</v>
      </c>
      <c r="S272" s="25" t="s">
        <v>31</v>
      </c>
      <c r="T272" s="2" t="s">
        <v>1070</v>
      </c>
      <c r="U272" s="2" t="s">
        <v>767</v>
      </c>
      <c r="V272" s="2">
        <v>1</v>
      </c>
      <c r="W272" s="2" t="s">
        <v>563</v>
      </c>
      <c r="X272" s="2" t="s">
        <v>34</v>
      </c>
      <c r="Y272" s="2" t="s">
        <v>31</v>
      </c>
      <c r="Z272" s="2" t="s">
        <v>31</v>
      </c>
      <c r="AA272" s="2" t="s">
        <v>245</v>
      </c>
      <c r="AB272" s="2" t="s">
        <v>31</v>
      </c>
      <c r="AC272" s="2" t="s">
        <v>31</v>
      </c>
      <c r="AD272" s="2" t="s">
        <v>31</v>
      </c>
      <c r="AE272" s="2" t="s">
        <v>31</v>
      </c>
      <c r="AF272" s="2" t="s">
        <v>577</v>
      </c>
      <c r="AH272" s="1">
        <f t="shared" si="10"/>
        <v>1</v>
      </c>
      <c r="AI272" s="1">
        <f t="shared" si="9"/>
        <v>5</v>
      </c>
      <c r="AJ272" s="49">
        <v>20.435993439704291</v>
      </c>
      <c r="AK272" s="49">
        <v>26.265754178964052</v>
      </c>
      <c r="AL272" s="49">
        <v>29.619993234425806</v>
      </c>
      <c r="AM272" s="49">
        <v>0.69505066939591365</v>
      </c>
      <c r="AN272" s="49">
        <v>2.0811385404394489</v>
      </c>
      <c r="AO272" s="49">
        <v>4.0004999105818584</v>
      </c>
      <c r="AP272" s="49">
        <v>221.64217099898107</v>
      </c>
      <c r="AQ272" s="49">
        <v>81</v>
      </c>
    </row>
    <row r="273" spans="1:43" ht="13.8" hidden="1">
      <c r="A273" s="2">
        <v>272</v>
      </c>
      <c r="B273" s="2" t="s">
        <v>310</v>
      </c>
      <c r="C273" s="2" t="s">
        <v>295</v>
      </c>
      <c r="D273" s="2" t="s">
        <v>311</v>
      </c>
      <c r="E273" s="2" t="s">
        <v>605</v>
      </c>
      <c r="F273" s="15">
        <v>39.873759999999997</v>
      </c>
      <c r="G273" s="15">
        <v>4.3221800000000004</v>
      </c>
      <c r="H273" s="30">
        <v>44863</v>
      </c>
      <c r="I273" s="2" t="s">
        <v>77</v>
      </c>
      <c r="J273" s="24" t="s">
        <v>28</v>
      </c>
      <c r="K273" s="25" t="s">
        <v>40</v>
      </c>
      <c r="L273" s="25" t="s">
        <v>1061</v>
      </c>
      <c r="M273" s="25">
        <v>1</v>
      </c>
      <c r="N273" s="25" t="s">
        <v>562</v>
      </c>
      <c r="O273" s="25" t="s">
        <v>31</v>
      </c>
      <c r="P273" s="26" t="s">
        <v>31</v>
      </c>
      <c r="Q273" s="27" t="s">
        <v>43</v>
      </c>
      <c r="R273" s="25" t="s">
        <v>44</v>
      </c>
      <c r="S273" s="25" t="s">
        <v>31</v>
      </c>
      <c r="T273" s="2" t="s">
        <v>1070</v>
      </c>
      <c r="U273" s="2" t="s">
        <v>767</v>
      </c>
      <c r="V273" s="2">
        <v>1</v>
      </c>
      <c r="W273" s="2" t="s">
        <v>563</v>
      </c>
      <c r="X273" s="2" t="s">
        <v>34</v>
      </c>
      <c r="Y273" s="2" t="s">
        <v>31</v>
      </c>
      <c r="Z273" s="2" t="s">
        <v>31</v>
      </c>
      <c r="AA273" s="2" t="s">
        <v>31</v>
      </c>
      <c r="AB273" s="2" t="s">
        <v>31</v>
      </c>
      <c r="AC273" s="2" t="s">
        <v>31</v>
      </c>
      <c r="AD273" s="2" t="s">
        <v>31</v>
      </c>
      <c r="AE273" s="2" t="s">
        <v>31</v>
      </c>
      <c r="AF273" s="2" t="s">
        <v>491</v>
      </c>
      <c r="AH273" s="1">
        <f t="shared" si="10"/>
        <v>0</v>
      </c>
      <c r="AI273" s="1">
        <f t="shared" si="9"/>
        <v>6</v>
      </c>
      <c r="AJ273" s="49">
        <v>20.532486588232434</v>
      </c>
      <c r="AK273" s="49">
        <v>26.36314548113501</v>
      </c>
      <c r="AL273" s="49">
        <v>29.919993227720283</v>
      </c>
      <c r="AM273" s="49">
        <v>0.63603080770141129</v>
      </c>
      <c r="AN273" s="49">
        <v>1.9979727814287815</v>
      </c>
      <c r="AO273" s="49">
        <v>3.8967499129008516</v>
      </c>
      <c r="AP273" s="49">
        <v>221.4519432417475</v>
      </c>
      <c r="AQ273" s="49">
        <v>79</v>
      </c>
    </row>
    <row r="274" spans="1:43" ht="13.8" hidden="1">
      <c r="A274" s="2">
        <v>273</v>
      </c>
      <c r="B274" s="2" t="s">
        <v>310</v>
      </c>
      <c r="C274" s="2" t="s">
        <v>295</v>
      </c>
      <c r="D274" s="2" t="s">
        <v>590</v>
      </c>
      <c r="E274" s="2" t="s">
        <v>591</v>
      </c>
      <c r="F274" s="15">
        <v>38.350549999999998</v>
      </c>
      <c r="G274" s="15">
        <v>-0.42244999999999999</v>
      </c>
      <c r="H274" s="30">
        <v>44863</v>
      </c>
      <c r="I274" s="2" t="s">
        <v>27</v>
      </c>
      <c r="J274" s="24" t="s">
        <v>28</v>
      </c>
      <c r="K274" s="25" t="s">
        <v>43</v>
      </c>
      <c r="L274" s="25" t="s">
        <v>1059</v>
      </c>
      <c r="M274" s="25">
        <v>1</v>
      </c>
      <c r="N274" s="25" t="s">
        <v>570</v>
      </c>
      <c r="O274" s="25" t="s">
        <v>31</v>
      </c>
      <c r="P274" s="26" t="s">
        <v>31</v>
      </c>
      <c r="Q274" s="27" t="s">
        <v>96</v>
      </c>
      <c r="R274" s="25" t="s">
        <v>571</v>
      </c>
      <c r="S274" s="25" t="s">
        <v>31</v>
      </c>
      <c r="T274" s="2" t="s">
        <v>1070</v>
      </c>
      <c r="U274" s="2" t="s">
        <v>767</v>
      </c>
      <c r="V274" s="2">
        <v>1</v>
      </c>
      <c r="W274" s="2" t="s">
        <v>563</v>
      </c>
      <c r="X274" s="2" t="s">
        <v>34</v>
      </c>
      <c r="Y274" s="2" t="s">
        <v>31</v>
      </c>
      <c r="Z274" s="2" t="s">
        <v>31</v>
      </c>
      <c r="AA274" s="2" t="s">
        <v>31</v>
      </c>
      <c r="AB274" s="2" t="s">
        <v>31</v>
      </c>
      <c r="AC274" s="2" t="s">
        <v>31</v>
      </c>
      <c r="AD274" s="2" t="s">
        <v>31</v>
      </c>
      <c r="AE274" s="2" t="s">
        <v>31</v>
      </c>
      <c r="AF274" s="2" t="s">
        <v>491</v>
      </c>
      <c r="AH274" s="1">
        <f t="shared" si="10"/>
        <v>0</v>
      </c>
      <c r="AI274" s="1">
        <f t="shared" si="9"/>
        <v>6</v>
      </c>
      <c r="AJ274" s="49">
        <v>20.573089327050923</v>
      </c>
      <c r="AK274" s="49">
        <v>26.569232433050349</v>
      </c>
      <c r="AL274" s="49">
        <v>29.599993234872841</v>
      </c>
      <c r="AM274" s="49">
        <v>0.41337190856863715</v>
      </c>
      <c r="AN274" s="49">
        <v>1.4774320321942118</v>
      </c>
      <c r="AO274" s="49">
        <v>3.1682499291840927</v>
      </c>
      <c r="AP274" s="49">
        <v>200.96706002415593</v>
      </c>
      <c r="AQ274" s="49">
        <v>76</v>
      </c>
    </row>
    <row r="275" spans="1:43" ht="13.8" hidden="1">
      <c r="A275" s="2">
        <v>274</v>
      </c>
      <c r="B275" s="2" t="s">
        <v>310</v>
      </c>
      <c r="C275" s="2" t="s">
        <v>295</v>
      </c>
      <c r="D275" s="2" t="s">
        <v>311</v>
      </c>
      <c r="E275" s="2" t="s">
        <v>595</v>
      </c>
      <c r="F275" s="15">
        <v>39.951740000000001</v>
      </c>
      <c r="G275" s="15">
        <v>4.2649800000000004</v>
      </c>
      <c r="H275" s="30">
        <v>44864</v>
      </c>
      <c r="I275" s="2" t="s">
        <v>77</v>
      </c>
      <c r="J275" s="24" t="s">
        <v>28</v>
      </c>
      <c r="K275" s="25" t="s">
        <v>88</v>
      </c>
      <c r="L275" s="25" t="s">
        <v>1059</v>
      </c>
      <c r="M275" s="25">
        <v>1</v>
      </c>
      <c r="N275" s="25" t="s">
        <v>570</v>
      </c>
      <c r="O275" s="25" t="s">
        <v>31</v>
      </c>
      <c r="P275" s="26" t="s">
        <v>31</v>
      </c>
      <c r="Q275" s="27" t="s">
        <v>96</v>
      </c>
      <c r="R275" s="25" t="s">
        <v>571</v>
      </c>
      <c r="S275" s="25" t="s">
        <v>31</v>
      </c>
      <c r="T275" s="2" t="s">
        <v>1070</v>
      </c>
      <c r="U275" s="2" t="s">
        <v>767</v>
      </c>
      <c r="V275" s="2">
        <v>1</v>
      </c>
      <c r="W275" s="2" t="s">
        <v>563</v>
      </c>
      <c r="X275" s="2" t="s">
        <v>34</v>
      </c>
      <c r="Y275" s="2" t="s">
        <v>31</v>
      </c>
      <c r="Z275" s="2" t="s">
        <v>31</v>
      </c>
      <c r="AA275" s="2" t="s">
        <v>31</v>
      </c>
      <c r="AB275" s="2" t="s">
        <v>31</v>
      </c>
      <c r="AC275" s="2" t="s">
        <v>31</v>
      </c>
      <c r="AD275" s="2" t="s">
        <v>31</v>
      </c>
      <c r="AE275" s="2" t="s">
        <v>31</v>
      </c>
      <c r="AF275" s="2" t="s">
        <v>491</v>
      </c>
      <c r="AH275" s="1">
        <f t="shared" si="10"/>
        <v>0</v>
      </c>
      <c r="AI275" s="1">
        <f t="shared" si="9"/>
        <v>6</v>
      </c>
      <c r="AJ275" s="49">
        <v>20.421801659199584</v>
      </c>
      <c r="AK275" s="49">
        <v>26.197167223975349</v>
      </c>
      <c r="AL275" s="49">
        <v>29.709993232414149</v>
      </c>
      <c r="AM275" s="49">
        <v>0.72153970989972738</v>
      </c>
      <c r="AN275" s="49">
        <v>2.1163477787828957</v>
      </c>
      <c r="AO275" s="49">
        <v>4.0202499101404108</v>
      </c>
      <c r="AP275" s="49">
        <v>234.20475722844873</v>
      </c>
      <c r="AQ275" s="49">
        <v>89</v>
      </c>
    </row>
    <row r="276" spans="1:43" ht="13.8" hidden="1">
      <c r="A276" s="2">
        <v>275</v>
      </c>
      <c r="B276" s="2" t="s">
        <v>310</v>
      </c>
      <c r="C276" s="2" t="s">
        <v>24</v>
      </c>
      <c r="D276" s="2" t="s">
        <v>483</v>
      </c>
      <c r="E276" s="2" t="s">
        <v>606</v>
      </c>
      <c r="F276" s="15">
        <v>42.351260000000003</v>
      </c>
      <c r="G276" s="15">
        <v>3.1850399999999999</v>
      </c>
      <c r="H276" s="30">
        <v>44864</v>
      </c>
      <c r="I276" s="2" t="s">
        <v>77</v>
      </c>
      <c r="J276" s="24" t="s">
        <v>28</v>
      </c>
      <c r="K276" s="25" t="s">
        <v>43</v>
      </c>
      <c r="L276" s="25" t="s">
        <v>1059</v>
      </c>
      <c r="M276" s="25">
        <v>1</v>
      </c>
      <c r="N276" s="25" t="s">
        <v>562</v>
      </c>
      <c r="O276" s="25" t="s">
        <v>31</v>
      </c>
      <c r="P276" s="26" t="s">
        <v>31</v>
      </c>
      <c r="Q276" s="27" t="s">
        <v>43</v>
      </c>
      <c r="R276" s="25" t="s">
        <v>44</v>
      </c>
      <c r="S276" s="25" t="s">
        <v>31</v>
      </c>
      <c r="T276" s="2" t="s">
        <v>1070</v>
      </c>
      <c r="U276" s="2" t="s">
        <v>767</v>
      </c>
      <c r="V276" s="2">
        <v>1</v>
      </c>
      <c r="W276" s="2" t="s">
        <v>563</v>
      </c>
      <c r="X276" s="2" t="s">
        <v>34</v>
      </c>
      <c r="Y276" s="2" t="s">
        <v>31</v>
      </c>
      <c r="Z276" s="2" t="s">
        <v>31</v>
      </c>
      <c r="AA276" s="2" t="s">
        <v>31</v>
      </c>
      <c r="AB276" s="2" t="s">
        <v>31</v>
      </c>
      <c r="AC276" s="2" t="s">
        <v>31</v>
      </c>
      <c r="AD276" s="2" t="s">
        <v>31</v>
      </c>
      <c r="AE276" s="2" t="s">
        <v>31</v>
      </c>
      <c r="AF276" s="2" t="s">
        <v>491</v>
      </c>
      <c r="AH276" s="1">
        <f t="shared" si="10"/>
        <v>0</v>
      </c>
      <c r="AI276" s="1">
        <f t="shared" si="9"/>
        <v>6</v>
      </c>
      <c r="AJ276" s="49">
        <v>17.933938701109007</v>
      </c>
      <c r="AK276" s="49">
        <v>23.265862941669024</v>
      </c>
      <c r="AL276" s="49">
        <v>25.659993322938703</v>
      </c>
      <c r="AM276" s="49">
        <v>3.1482821214112304</v>
      </c>
      <c r="AN276" s="49">
        <v>5.0408178221115474</v>
      </c>
      <c r="AO276" s="49">
        <v>6.5664998532272882</v>
      </c>
      <c r="AP276" s="49">
        <v>219.41144279859984</v>
      </c>
      <c r="AQ276" s="49">
        <v>84</v>
      </c>
    </row>
    <row r="277" spans="1:43" ht="13.8" hidden="1">
      <c r="A277" s="2">
        <v>276</v>
      </c>
      <c r="B277" s="2" t="s">
        <v>310</v>
      </c>
      <c r="C277" s="2" t="s">
        <v>24</v>
      </c>
      <c r="D277" s="2" t="s">
        <v>483</v>
      </c>
      <c r="E277" s="2" t="s">
        <v>607</v>
      </c>
      <c r="F277" s="15">
        <v>41.721609999999998</v>
      </c>
      <c r="G277" s="15">
        <v>2.9389799999999999</v>
      </c>
      <c r="H277" s="30">
        <v>44865</v>
      </c>
      <c r="I277" s="2" t="s">
        <v>77</v>
      </c>
      <c r="J277" s="24" t="s">
        <v>28</v>
      </c>
      <c r="K277" s="25" t="s">
        <v>54</v>
      </c>
      <c r="L277" s="25" t="s">
        <v>1062</v>
      </c>
      <c r="M277" s="25">
        <v>1</v>
      </c>
      <c r="N277" s="25" t="s">
        <v>565</v>
      </c>
      <c r="O277" s="25" t="s">
        <v>31</v>
      </c>
      <c r="P277" s="26" t="s">
        <v>31</v>
      </c>
      <c r="Q277" s="27" t="s">
        <v>84</v>
      </c>
      <c r="R277" s="25" t="s">
        <v>85</v>
      </c>
      <c r="S277" s="25" t="s">
        <v>31</v>
      </c>
      <c r="T277" s="2" t="s">
        <v>1070</v>
      </c>
      <c r="U277" s="2" t="s">
        <v>767</v>
      </c>
      <c r="V277" s="2">
        <v>1</v>
      </c>
      <c r="W277" s="2" t="s">
        <v>563</v>
      </c>
      <c r="X277" s="2" t="s">
        <v>34</v>
      </c>
      <c r="Y277" s="2" t="s">
        <v>31</v>
      </c>
      <c r="Z277" s="2" t="s">
        <v>31</v>
      </c>
      <c r="AA277" s="2" t="s">
        <v>31</v>
      </c>
      <c r="AB277" s="2" t="s">
        <v>31</v>
      </c>
      <c r="AC277" s="2" t="s">
        <v>31</v>
      </c>
      <c r="AD277" s="2" t="s">
        <v>31</v>
      </c>
      <c r="AE277" s="2" t="s">
        <v>31</v>
      </c>
      <c r="AF277" s="2" t="s">
        <v>491</v>
      </c>
      <c r="AH277" s="1">
        <f t="shared" si="10"/>
        <v>0</v>
      </c>
      <c r="AI277" s="1">
        <f t="shared" si="9"/>
        <v>6</v>
      </c>
      <c r="AJ277" s="49">
        <v>18.831253749545613</v>
      </c>
      <c r="AK277" s="49">
        <v>24.775754212268147</v>
      </c>
      <c r="AL277" s="49">
        <v>27.649993278458737</v>
      </c>
      <c r="AM277" s="49">
        <v>2.1255718702979842</v>
      </c>
      <c r="AN277" s="49">
        <v>3.339361338402933</v>
      </c>
      <c r="AO277" s="49">
        <v>5.236249882960692</v>
      </c>
      <c r="AP277" s="49">
        <v>190.53670932865361</v>
      </c>
      <c r="AQ277" s="49">
        <v>68</v>
      </c>
    </row>
    <row r="278" spans="1:43" ht="13.8" hidden="1">
      <c r="A278" s="2">
        <v>277</v>
      </c>
      <c r="B278" s="2" t="s">
        <v>310</v>
      </c>
      <c r="C278" s="2" t="s">
        <v>295</v>
      </c>
      <c r="D278" s="2" t="s">
        <v>311</v>
      </c>
      <c r="E278" s="2" t="s">
        <v>608</v>
      </c>
      <c r="F278" s="15">
        <v>39.145870000000002</v>
      </c>
      <c r="G278" s="15">
        <v>2.9373200000000002</v>
      </c>
      <c r="H278" s="30">
        <v>44865</v>
      </c>
      <c r="I278" s="2" t="s">
        <v>31</v>
      </c>
      <c r="J278" s="24" t="s">
        <v>28</v>
      </c>
      <c r="K278" s="25" t="s">
        <v>301</v>
      </c>
      <c r="L278" s="25" t="s">
        <v>1059</v>
      </c>
      <c r="M278" s="25">
        <v>1</v>
      </c>
      <c r="N278" s="25" t="s">
        <v>565</v>
      </c>
      <c r="O278" s="25" t="s">
        <v>31</v>
      </c>
      <c r="P278" s="26" t="s">
        <v>31</v>
      </c>
      <c r="Q278" s="27" t="s">
        <v>84</v>
      </c>
      <c r="R278" s="25" t="s">
        <v>85</v>
      </c>
      <c r="S278" s="25" t="s">
        <v>31</v>
      </c>
      <c r="T278" s="2" t="s">
        <v>1070</v>
      </c>
      <c r="U278" s="2" t="s">
        <v>767</v>
      </c>
      <c r="V278" s="2">
        <v>1</v>
      </c>
      <c r="W278" s="2" t="s">
        <v>563</v>
      </c>
      <c r="X278" s="2" t="s">
        <v>34</v>
      </c>
      <c r="Y278" s="2" t="s">
        <v>31</v>
      </c>
      <c r="Z278" s="2" t="s">
        <v>31</v>
      </c>
      <c r="AA278" s="2" t="s">
        <v>31</v>
      </c>
      <c r="AB278" s="2" t="s">
        <v>31</v>
      </c>
      <c r="AC278" s="2" t="s">
        <v>31</v>
      </c>
      <c r="AD278" s="2" t="s">
        <v>31</v>
      </c>
      <c r="AE278" s="2" t="s">
        <v>31</v>
      </c>
      <c r="AF278" s="2" t="s">
        <v>491</v>
      </c>
      <c r="AH278" s="1">
        <f t="shared" si="10"/>
        <v>0</v>
      </c>
      <c r="AI278" s="1">
        <f t="shared" si="9"/>
        <v>6</v>
      </c>
      <c r="AJ278" s="49">
        <v>20.876568772322422</v>
      </c>
      <c r="AK278" s="49">
        <v>26.936732424836084</v>
      </c>
      <c r="AL278" s="49">
        <v>29.569993235543393</v>
      </c>
      <c r="AM278" s="49">
        <v>0.31024245881896539</v>
      </c>
      <c r="AN278" s="49">
        <v>1.6492092022677358</v>
      </c>
      <c r="AO278" s="49">
        <v>3.3609999248757951</v>
      </c>
      <c r="AP278" s="49">
        <v>256.74008028290677</v>
      </c>
      <c r="AQ278" s="49">
        <v>89</v>
      </c>
    </row>
    <row r="279" spans="1:43" ht="13.8" hidden="1">
      <c r="A279" s="2">
        <v>278</v>
      </c>
      <c r="B279" s="2" t="s">
        <v>310</v>
      </c>
      <c r="C279" s="2" t="s">
        <v>295</v>
      </c>
      <c r="D279" s="2" t="s">
        <v>590</v>
      </c>
      <c r="E279" s="2" t="s">
        <v>609</v>
      </c>
      <c r="F279" s="15">
        <v>37.932220000000001</v>
      </c>
      <c r="G279" s="15">
        <v>-0.71986000000000006</v>
      </c>
      <c r="H279" s="30">
        <v>44866</v>
      </c>
      <c r="I279" s="2" t="s">
        <v>31</v>
      </c>
      <c r="J279" s="24" t="s">
        <v>28</v>
      </c>
      <c r="K279" s="25" t="s">
        <v>301</v>
      </c>
      <c r="L279" s="25" t="s">
        <v>1059</v>
      </c>
      <c r="M279" s="25">
        <v>1</v>
      </c>
      <c r="N279" s="25" t="s">
        <v>565</v>
      </c>
      <c r="O279" s="25" t="s">
        <v>31</v>
      </c>
      <c r="P279" s="26" t="s">
        <v>31</v>
      </c>
      <c r="Q279" s="27" t="s">
        <v>84</v>
      </c>
      <c r="R279" s="25" t="s">
        <v>85</v>
      </c>
      <c r="S279" s="25" t="s">
        <v>31</v>
      </c>
      <c r="T279" s="2" t="s">
        <v>1070</v>
      </c>
      <c r="U279" s="2" t="s">
        <v>767</v>
      </c>
      <c r="V279" s="2">
        <v>1</v>
      </c>
      <c r="W279" s="2" t="s">
        <v>563</v>
      </c>
      <c r="X279" s="2" t="s">
        <v>34</v>
      </c>
      <c r="Y279" s="2" t="s">
        <v>31</v>
      </c>
      <c r="Z279" s="2" t="s">
        <v>31</v>
      </c>
      <c r="AA279" s="2" t="s">
        <v>31</v>
      </c>
      <c r="AB279" s="2" t="s">
        <v>31</v>
      </c>
      <c r="AC279" s="2" t="s">
        <v>31</v>
      </c>
      <c r="AD279" s="2" t="s">
        <v>31</v>
      </c>
      <c r="AE279" s="2" t="s">
        <v>31</v>
      </c>
      <c r="AF279" s="2" t="s">
        <v>491</v>
      </c>
      <c r="AH279" s="1">
        <f t="shared" si="10"/>
        <v>0</v>
      </c>
      <c r="AI279" s="1">
        <f t="shared" si="9"/>
        <v>6</v>
      </c>
      <c r="AJ279" s="49">
        <v>20.39319892011288</v>
      </c>
      <c r="AK279" s="49">
        <v>26.032167227663386</v>
      </c>
      <c r="AL279" s="49">
        <v>29.299993241578363</v>
      </c>
      <c r="AM279" s="49">
        <v>0.55375546707465517</v>
      </c>
      <c r="AN279" s="49">
        <v>1.8622771322879053</v>
      </c>
      <c r="AO279" s="49">
        <v>3.6559999182820313</v>
      </c>
      <c r="AP279" s="49">
        <v>192.90532608900301</v>
      </c>
      <c r="AQ279" s="49">
        <v>77</v>
      </c>
    </row>
    <row r="280" spans="1:43" ht="13.8" hidden="1">
      <c r="A280" s="2">
        <v>279</v>
      </c>
      <c r="B280" s="2" t="s">
        <v>310</v>
      </c>
      <c r="C280" s="2" t="s">
        <v>295</v>
      </c>
      <c r="D280" s="2" t="s">
        <v>311</v>
      </c>
      <c r="E280" s="2" t="s">
        <v>610</v>
      </c>
      <c r="F280" s="15">
        <v>40.000410000000002</v>
      </c>
      <c r="G280" s="15">
        <v>4.2180200000000001</v>
      </c>
      <c r="H280" s="30">
        <v>44866</v>
      </c>
      <c r="I280" s="2" t="s">
        <v>77</v>
      </c>
      <c r="J280" s="24" t="s">
        <v>28</v>
      </c>
      <c r="K280" s="25" t="s">
        <v>88</v>
      </c>
      <c r="L280" s="25" t="s">
        <v>1059</v>
      </c>
      <c r="M280" s="25">
        <v>1</v>
      </c>
      <c r="N280" s="25" t="s">
        <v>570</v>
      </c>
      <c r="O280" s="25" t="s">
        <v>31</v>
      </c>
      <c r="P280" s="26" t="s">
        <v>31</v>
      </c>
      <c r="Q280" s="27" t="s">
        <v>96</v>
      </c>
      <c r="R280" s="25" t="s">
        <v>571</v>
      </c>
      <c r="S280" s="25" t="s">
        <v>31</v>
      </c>
      <c r="T280" s="2" t="s">
        <v>1070</v>
      </c>
      <c r="U280" s="2" t="s">
        <v>767</v>
      </c>
      <c r="V280" s="2">
        <v>1</v>
      </c>
      <c r="W280" s="2" t="s">
        <v>563</v>
      </c>
      <c r="X280" s="2" t="s">
        <v>34</v>
      </c>
      <c r="Y280" s="2" t="s">
        <v>31</v>
      </c>
      <c r="Z280" s="2" t="s">
        <v>31</v>
      </c>
      <c r="AA280" s="2" t="s">
        <v>31</v>
      </c>
      <c r="AB280" s="2" t="s">
        <v>31</v>
      </c>
      <c r="AC280" s="2" t="s">
        <v>31</v>
      </c>
      <c r="AD280" s="2" t="s">
        <v>31</v>
      </c>
      <c r="AE280" s="2" t="s">
        <v>31</v>
      </c>
      <c r="AF280" s="2" t="s">
        <v>491</v>
      </c>
      <c r="AH280" s="1">
        <f t="shared" si="10"/>
        <v>0</v>
      </c>
      <c r="AI280" s="1">
        <f t="shared" si="9"/>
        <v>6</v>
      </c>
      <c r="AJ280" s="49">
        <v>20.431829056235728</v>
      </c>
      <c r="AK280" s="49">
        <v>26.238036788279235</v>
      </c>
      <c r="AL280" s="49">
        <v>29.669993233308219</v>
      </c>
      <c r="AM280" s="49">
        <v>0.69749861454667661</v>
      </c>
      <c r="AN280" s="49">
        <v>2.0880325620244862</v>
      </c>
      <c r="AO280" s="49">
        <v>4.023749910062179</v>
      </c>
      <c r="AP280" s="49">
        <v>233.46200357936135</v>
      </c>
      <c r="AQ280" s="49">
        <v>88</v>
      </c>
    </row>
    <row r="281" spans="1:43" ht="13.8" hidden="1">
      <c r="A281" s="2">
        <v>280</v>
      </c>
      <c r="B281" s="2" t="s">
        <v>310</v>
      </c>
      <c r="C281" s="2" t="s">
        <v>295</v>
      </c>
      <c r="D281" s="2" t="s">
        <v>311</v>
      </c>
      <c r="E281" s="2" t="s">
        <v>610</v>
      </c>
      <c r="F281" s="15">
        <v>39.99953</v>
      </c>
      <c r="G281" s="15">
        <v>4.2179399999999996</v>
      </c>
      <c r="H281" s="30">
        <v>44866</v>
      </c>
      <c r="I281" s="2" t="s">
        <v>77</v>
      </c>
      <c r="J281" s="24" t="s">
        <v>28</v>
      </c>
      <c r="K281" s="25" t="s">
        <v>88</v>
      </c>
      <c r="L281" s="25" t="s">
        <v>1059</v>
      </c>
      <c r="M281" s="25">
        <v>1</v>
      </c>
      <c r="N281" s="25" t="s">
        <v>570</v>
      </c>
      <c r="O281" s="25" t="s">
        <v>31</v>
      </c>
      <c r="P281" s="26" t="s">
        <v>31</v>
      </c>
      <c r="Q281" s="27" t="s">
        <v>96</v>
      </c>
      <c r="R281" s="25" t="s">
        <v>571</v>
      </c>
      <c r="S281" s="25" t="s">
        <v>31</v>
      </c>
      <c r="T281" s="2" t="s">
        <v>1070</v>
      </c>
      <c r="U281" s="2" t="s">
        <v>767</v>
      </c>
      <c r="V281" s="2">
        <v>1</v>
      </c>
      <c r="W281" s="2" t="s">
        <v>563</v>
      </c>
      <c r="X281" s="2" t="s">
        <v>34</v>
      </c>
      <c r="Y281" s="2" t="s">
        <v>31</v>
      </c>
      <c r="Z281" s="2" t="s">
        <v>31</v>
      </c>
      <c r="AA281" s="2" t="s">
        <v>31</v>
      </c>
      <c r="AB281" s="2" t="s">
        <v>31</v>
      </c>
      <c r="AC281" s="2" t="s">
        <v>31</v>
      </c>
      <c r="AD281" s="2" t="s">
        <v>31</v>
      </c>
      <c r="AE281" s="2" t="s">
        <v>31</v>
      </c>
      <c r="AF281" s="2" t="s">
        <v>491</v>
      </c>
      <c r="AH281" s="1">
        <f t="shared" si="10"/>
        <v>0</v>
      </c>
      <c r="AI281" s="1">
        <f t="shared" si="9"/>
        <v>6</v>
      </c>
      <c r="AJ281" s="49">
        <v>20.431829056235728</v>
      </c>
      <c r="AK281" s="49">
        <v>26.238036788279235</v>
      </c>
      <c r="AL281" s="49">
        <v>29.669993233308219</v>
      </c>
      <c r="AM281" s="49">
        <v>0.69749861454667661</v>
      </c>
      <c r="AN281" s="49">
        <v>2.0880325620244862</v>
      </c>
      <c r="AO281" s="49">
        <v>4.023749910062179</v>
      </c>
      <c r="AP281" s="49">
        <v>233.46200357936135</v>
      </c>
      <c r="AQ281" s="49">
        <v>88</v>
      </c>
    </row>
    <row r="282" spans="1:43" ht="13.8" hidden="1">
      <c r="A282" s="2">
        <v>281</v>
      </c>
      <c r="B282" s="2" t="s">
        <v>310</v>
      </c>
      <c r="C282" s="2" t="s">
        <v>295</v>
      </c>
      <c r="D282" s="2" t="s">
        <v>590</v>
      </c>
      <c r="E282" s="2" t="s">
        <v>591</v>
      </c>
      <c r="F282" s="15">
        <v>38.354439999999997</v>
      </c>
      <c r="G282" s="15">
        <v>-0.39656999999999998</v>
      </c>
      <c r="H282" s="30">
        <v>44866</v>
      </c>
      <c r="I282" s="2" t="s">
        <v>77</v>
      </c>
      <c r="J282" s="24" t="s">
        <v>28</v>
      </c>
      <c r="K282" s="25" t="s">
        <v>88</v>
      </c>
      <c r="L282" s="25" t="s">
        <v>1059</v>
      </c>
      <c r="M282" s="25">
        <v>1</v>
      </c>
      <c r="N282" s="25" t="s">
        <v>567</v>
      </c>
      <c r="O282" s="25" t="s">
        <v>31</v>
      </c>
      <c r="P282" s="26" t="s">
        <v>31</v>
      </c>
      <c r="Q282" s="27" t="s">
        <v>84</v>
      </c>
      <c r="R282" s="25" t="s">
        <v>85</v>
      </c>
      <c r="S282" s="25" t="s">
        <v>31</v>
      </c>
      <c r="T282" s="2" t="s">
        <v>1070</v>
      </c>
      <c r="U282" s="2" t="s">
        <v>767</v>
      </c>
      <c r="V282" s="2">
        <v>1</v>
      </c>
      <c r="W282" s="2" t="s">
        <v>563</v>
      </c>
      <c r="X282" s="2" t="s">
        <v>34</v>
      </c>
      <c r="Y282" s="2" t="s">
        <v>31</v>
      </c>
      <c r="Z282" s="2" t="s">
        <v>31</v>
      </c>
      <c r="AA282" s="2" t="s">
        <v>31</v>
      </c>
      <c r="AB282" s="2" t="s">
        <v>31</v>
      </c>
      <c r="AC282" s="2" t="s">
        <v>31</v>
      </c>
      <c r="AD282" s="2" t="s">
        <v>31</v>
      </c>
      <c r="AE282" s="2" t="s">
        <v>31</v>
      </c>
      <c r="AF282" s="2" t="s">
        <v>491</v>
      </c>
      <c r="AH282" s="1">
        <f t="shared" si="10"/>
        <v>0</v>
      </c>
      <c r="AI282" s="1">
        <f t="shared" si="9"/>
        <v>6</v>
      </c>
      <c r="AJ282" s="49">
        <v>20.573089327050923</v>
      </c>
      <c r="AK282" s="49">
        <v>26.569232433050349</v>
      </c>
      <c r="AL282" s="49">
        <v>29.599993234872841</v>
      </c>
      <c r="AM282" s="49">
        <v>0.41337190856863715</v>
      </c>
      <c r="AN282" s="49">
        <v>1.4774320321942118</v>
      </c>
      <c r="AO282" s="49">
        <v>3.1682499291840927</v>
      </c>
      <c r="AP282" s="49">
        <v>200.96706002415593</v>
      </c>
      <c r="AQ282" s="49">
        <v>76</v>
      </c>
    </row>
    <row r="283" spans="1:43" ht="13.8" hidden="1">
      <c r="A283" s="2">
        <v>282</v>
      </c>
      <c r="B283" s="2" t="s">
        <v>310</v>
      </c>
      <c r="C283" s="2" t="s">
        <v>295</v>
      </c>
      <c r="D283" s="2" t="s">
        <v>590</v>
      </c>
      <c r="E283" s="2" t="s">
        <v>591</v>
      </c>
      <c r="F283" s="15">
        <v>38.16066</v>
      </c>
      <c r="G283" s="15">
        <v>-0.45813999999999999</v>
      </c>
      <c r="H283" s="30">
        <v>44866</v>
      </c>
      <c r="I283" s="2" t="s">
        <v>27</v>
      </c>
      <c r="J283" s="24" t="s">
        <v>28</v>
      </c>
      <c r="K283" s="25" t="s">
        <v>38</v>
      </c>
      <c r="L283" s="25" t="s">
        <v>1062</v>
      </c>
      <c r="M283" s="25">
        <v>1</v>
      </c>
      <c r="N283" s="25" t="s">
        <v>562</v>
      </c>
      <c r="O283" s="25" t="s">
        <v>31</v>
      </c>
      <c r="P283" s="26" t="s">
        <v>31</v>
      </c>
      <c r="Q283" s="27" t="s">
        <v>43</v>
      </c>
      <c r="R283" s="25" t="s">
        <v>44</v>
      </c>
      <c r="S283" s="25" t="s">
        <v>31</v>
      </c>
      <c r="T283" s="2" t="s">
        <v>1070</v>
      </c>
      <c r="U283" s="2" t="s">
        <v>767</v>
      </c>
      <c r="V283" s="2">
        <v>1</v>
      </c>
      <c r="W283" s="2" t="s">
        <v>563</v>
      </c>
      <c r="X283" s="2" t="s">
        <v>34</v>
      </c>
      <c r="Y283" s="2" t="s">
        <v>31</v>
      </c>
      <c r="Z283" s="2" t="s">
        <v>31</v>
      </c>
      <c r="AA283" s="2" t="s">
        <v>31</v>
      </c>
      <c r="AB283" s="2" t="s">
        <v>31</v>
      </c>
      <c r="AC283" s="2" t="s">
        <v>31</v>
      </c>
      <c r="AD283" s="2" t="s">
        <v>31</v>
      </c>
      <c r="AE283" s="2" t="s">
        <v>31</v>
      </c>
      <c r="AF283" s="2" t="s">
        <v>491</v>
      </c>
      <c r="AH283" s="1">
        <f t="shared" si="10"/>
        <v>0</v>
      </c>
      <c r="AI283" s="1">
        <f t="shared" si="9"/>
        <v>6</v>
      </c>
      <c r="AJ283" s="49">
        <v>20.487390698829447</v>
      </c>
      <c r="AK283" s="49">
        <v>26.248254179355207</v>
      </c>
      <c r="AL283" s="49">
        <v>29.489993237331532</v>
      </c>
      <c r="AM283" s="49">
        <v>0.48770409868800457</v>
      </c>
      <c r="AN283" s="49">
        <v>1.7654972431467559</v>
      </c>
      <c r="AO283" s="49">
        <v>3.4782499222550527</v>
      </c>
      <c r="AP283" s="49">
        <v>197.6536827766129</v>
      </c>
      <c r="AQ283" s="49">
        <v>76</v>
      </c>
    </row>
    <row r="284" spans="1:43" ht="13.8" hidden="1">
      <c r="A284" s="2">
        <v>283</v>
      </c>
      <c r="B284" s="2" t="s">
        <v>310</v>
      </c>
      <c r="C284" s="2" t="s">
        <v>295</v>
      </c>
      <c r="D284" s="2" t="s">
        <v>311</v>
      </c>
      <c r="E284" s="2" t="s">
        <v>595</v>
      </c>
      <c r="F284" s="15">
        <v>39.957929999999998</v>
      </c>
      <c r="G284" s="15">
        <v>4.2738500000000004</v>
      </c>
      <c r="H284" s="30">
        <v>44867</v>
      </c>
      <c r="I284" s="2" t="s">
        <v>77</v>
      </c>
      <c r="J284" s="24" t="s">
        <v>28</v>
      </c>
      <c r="K284" s="25" t="s">
        <v>88</v>
      </c>
      <c r="L284" s="25" t="s">
        <v>1059</v>
      </c>
      <c r="M284" s="25">
        <v>1</v>
      </c>
      <c r="N284" s="25" t="s">
        <v>562</v>
      </c>
      <c r="O284" s="25" t="s">
        <v>31</v>
      </c>
      <c r="P284" s="26" t="s">
        <v>31</v>
      </c>
      <c r="Q284" s="27" t="s">
        <v>43</v>
      </c>
      <c r="R284" s="25" t="s">
        <v>44</v>
      </c>
      <c r="S284" s="25" t="s">
        <v>31</v>
      </c>
      <c r="T284" s="2" t="s">
        <v>1070</v>
      </c>
      <c r="U284" s="2" t="s">
        <v>767</v>
      </c>
      <c r="V284" s="2">
        <v>1</v>
      </c>
      <c r="W284" s="2" t="s">
        <v>563</v>
      </c>
      <c r="X284" s="2" t="s">
        <v>34</v>
      </c>
      <c r="Y284" s="2" t="s">
        <v>31</v>
      </c>
      <c r="Z284" s="2" t="s">
        <v>31</v>
      </c>
      <c r="AA284" s="2" t="s">
        <v>31</v>
      </c>
      <c r="AB284" s="2" t="s">
        <v>31</v>
      </c>
      <c r="AC284" s="2" t="s">
        <v>31</v>
      </c>
      <c r="AD284" s="2" t="s">
        <v>31</v>
      </c>
      <c r="AE284" s="2" t="s">
        <v>31</v>
      </c>
      <c r="AF284" s="2" t="s">
        <v>491</v>
      </c>
      <c r="AH284" s="1">
        <f t="shared" si="10"/>
        <v>0</v>
      </c>
      <c r="AI284" s="1">
        <f t="shared" si="9"/>
        <v>6</v>
      </c>
      <c r="AJ284" s="49">
        <v>20.421801659199584</v>
      </c>
      <c r="AK284" s="49">
        <v>26.197167223975349</v>
      </c>
      <c r="AL284" s="49">
        <v>29.709993232414149</v>
      </c>
      <c r="AM284" s="49">
        <v>0.72153970989972738</v>
      </c>
      <c r="AN284" s="49">
        <v>2.1163477787828957</v>
      </c>
      <c r="AO284" s="49">
        <v>4.0202499101404108</v>
      </c>
      <c r="AP284" s="49">
        <v>234.20475722844873</v>
      </c>
      <c r="AQ284" s="49">
        <v>89</v>
      </c>
    </row>
    <row r="285" spans="1:43" ht="13.8" hidden="1">
      <c r="A285" s="2">
        <v>284</v>
      </c>
      <c r="B285" s="2" t="s">
        <v>310</v>
      </c>
      <c r="C285" s="2" t="s">
        <v>295</v>
      </c>
      <c r="D285" s="2" t="s">
        <v>311</v>
      </c>
      <c r="E285" s="2" t="s">
        <v>595</v>
      </c>
      <c r="F285" s="15">
        <v>39.958280000000002</v>
      </c>
      <c r="G285" s="15">
        <v>4.2742899999999997</v>
      </c>
      <c r="H285" s="30">
        <v>44867</v>
      </c>
      <c r="I285" s="2" t="s">
        <v>77</v>
      </c>
      <c r="J285" s="24" t="s">
        <v>28</v>
      </c>
      <c r="K285" s="25" t="s">
        <v>84</v>
      </c>
      <c r="L285" s="25" t="s">
        <v>1059</v>
      </c>
      <c r="M285" s="25">
        <v>1</v>
      </c>
      <c r="N285" s="25" t="s">
        <v>567</v>
      </c>
      <c r="O285" s="25" t="s">
        <v>31</v>
      </c>
      <c r="P285" s="26" t="s">
        <v>31</v>
      </c>
      <c r="Q285" s="27" t="s">
        <v>84</v>
      </c>
      <c r="R285" s="25" t="s">
        <v>85</v>
      </c>
      <c r="S285" s="25" t="s">
        <v>31</v>
      </c>
      <c r="T285" s="2" t="s">
        <v>1070</v>
      </c>
      <c r="U285" s="2" t="s">
        <v>767</v>
      </c>
      <c r="V285" s="2">
        <v>1</v>
      </c>
      <c r="W285" s="2" t="s">
        <v>563</v>
      </c>
      <c r="X285" s="2" t="s">
        <v>34</v>
      </c>
      <c r="Y285" s="2" t="s">
        <v>31</v>
      </c>
      <c r="Z285" s="2" t="s">
        <v>31</v>
      </c>
      <c r="AA285" s="2" t="s">
        <v>31</v>
      </c>
      <c r="AB285" s="2" t="s">
        <v>31</v>
      </c>
      <c r="AC285" s="2" t="s">
        <v>31</v>
      </c>
      <c r="AD285" s="2" t="s">
        <v>31</v>
      </c>
      <c r="AE285" s="2" t="s">
        <v>31</v>
      </c>
      <c r="AF285" s="2" t="s">
        <v>491</v>
      </c>
      <c r="AH285" s="1">
        <f t="shared" si="10"/>
        <v>0</v>
      </c>
      <c r="AI285" s="1">
        <f t="shared" si="9"/>
        <v>6</v>
      </c>
      <c r="AJ285" s="49">
        <v>20.421801659199584</v>
      </c>
      <c r="AK285" s="49">
        <v>26.197167223975349</v>
      </c>
      <c r="AL285" s="49">
        <v>29.709993232414149</v>
      </c>
      <c r="AM285" s="49">
        <v>0.72153970989972738</v>
      </c>
      <c r="AN285" s="49">
        <v>2.1163477787828957</v>
      </c>
      <c r="AO285" s="49">
        <v>4.0202499101404108</v>
      </c>
      <c r="AP285" s="49">
        <v>234.20475722844873</v>
      </c>
      <c r="AQ285" s="49">
        <v>89</v>
      </c>
    </row>
    <row r="286" spans="1:43" ht="13.8" hidden="1">
      <c r="A286" s="2">
        <v>285</v>
      </c>
      <c r="B286" s="2" t="s">
        <v>310</v>
      </c>
      <c r="C286" s="2" t="s">
        <v>295</v>
      </c>
      <c r="D286" s="2" t="s">
        <v>311</v>
      </c>
      <c r="E286" s="2" t="s">
        <v>595</v>
      </c>
      <c r="F286" s="15">
        <v>39.95729</v>
      </c>
      <c r="G286" s="15">
        <v>4.2729799999999996</v>
      </c>
      <c r="H286" s="30">
        <v>44868</v>
      </c>
      <c r="I286" s="2" t="s">
        <v>77</v>
      </c>
      <c r="J286" s="24" t="s">
        <v>28</v>
      </c>
      <c r="K286" s="25" t="s">
        <v>88</v>
      </c>
      <c r="L286" s="25" t="s">
        <v>1059</v>
      </c>
      <c r="M286" s="25">
        <v>1</v>
      </c>
      <c r="N286" s="25" t="s">
        <v>567</v>
      </c>
      <c r="O286" s="25" t="s">
        <v>31</v>
      </c>
      <c r="P286" s="26" t="s">
        <v>31</v>
      </c>
      <c r="Q286" s="27" t="s">
        <v>84</v>
      </c>
      <c r="R286" s="25" t="s">
        <v>85</v>
      </c>
      <c r="S286" s="25" t="s">
        <v>31</v>
      </c>
      <c r="T286" s="2" t="s">
        <v>1070</v>
      </c>
      <c r="U286" s="2" t="s">
        <v>767</v>
      </c>
      <c r="V286" s="2">
        <v>1</v>
      </c>
      <c r="W286" s="2" t="s">
        <v>563</v>
      </c>
      <c r="X286" s="2" t="s">
        <v>34</v>
      </c>
      <c r="Y286" s="2" t="s">
        <v>31</v>
      </c>
      <c r="Z286" s="2" t="s">
        <v>31</v>
      </c>
      <c r="AA286" s="2" t="s">
        <v>31</v>
      </c>
      <c r="AB286" s="2" t="s">
        <v>31</v>
      </c>
      <c r="AC286" s="2" t="s">
        <v>31</v>
      </c>
      <c r="AD286" s="2" t="s">
        <v>31</v>
      </c>
      <c r="AE286" s="2" t="s">
        <v>31</v>
      </c>
      <c r="AF286" s="2" t="s">
        <v>491</v>
      </c>
      <c r="AH286" s="1">
        <f t="shared" si="10"/>
        <v>0</v>
      </c>
      <c r="AI286" s="1">
        <f t="shared" si="9"/>
        <v>6</v>
      </c>
      <c r="AJ286" s="49">
        <v>20.421801659199584</v>
      </c>
      <c r="AK286" s="49">
        <v>26.197167223975349</v>
      </c>
      <c r="AL286" s="49">
        <v>29.709993232414149</v>
      </c>
      <c r="AM286" s="49">
        <v>0.72153970989972738</v>
      </c>
      <c r="AN286" s="49">
        <v>2.1163477787828957</v>
      </c>
      <c r="AO286" s="49">
        <v>4.0202499101404108</v>
      </c>
      <c r="AP286" s="49">
        <v>234.20475722844873</v>
      </c>
      <c r="AQ286" s="49">
        <v>89</v>
      </c>
    </row>
    <row r="287" spans="1:43" ht="13.8" hidden="1">
      <c r="A287" s="2">
        <v>286</v>
      </c>
      <c r="B287" s="2" t="s">
        <v>310</v>
      </c>
      <c r="C287" s="2" t="s">
        <v>295</v>
      </c>
      <c r="D287" s="2" t="s">
        <v>311</v>
      </c>
      <c r="E287" s="2" t="s">
        <v>611</v>
      </c>
      <c r="F287" s="15">
        <v>39.79092</v>
      </c>
      <c r="G287" s="15">
        <v>2.6945800000000002</v>
      </c>
      <c r="H287" s="30">
        <v>44870</v>
      </c>
      <c r="I287" s="2" t="s">
        <v>27</v>
      </c>
      <c r="J287" s="24" t="s">
        <v>28</v>
      </c>
      <c r="K287" s="25" t="s">
        <v>301</v>
      </c>
      <c r="L287" s="25" t="s">
        <v>1059</v>
      </c>
      <c r="M287" s="25">
        <v>1</v>
      </c>
      <c r="N287" s="25" t="s">
        <v>570</v>
      </c>
      <c r="O287" s="25" t="s">
        <v>31</v>
      </c>
      <c r="P287" s="26" t="s">
        <v>31</v>
      </c>
      <c r="Q287" s="27" t="s">
        <v>96</v>
      </c>
      <c r="R287" s="25" t="s">
        <v>571</v>
      </c>
      <c r="S287" s="25" t="s">
        <v>31</v>
      </c>
      <c r="T287" s="2" t="s">
        <v>1070</v>
      </c>
      <c r="U287" s="2" t="s">
        <v>767</v>
      </c>
      <c r="V287" s="2">
        <v>1</v>
      </c>
      <c r="W287" s="2" t="s">
        <v>563</v>
      </c>
      <c r="X287" s="2" t="s">
        <v>34</v>
      </c>
      <c r="Y287" s="2" t="s">
        <v>31</v>
      </c>
      <c r="Z287" s="2" t="s">
        <v>31</v>
      </c>
      <c r="AA287" s="2" t="s">
        <v>31</v>
      </c>
      <c r="AB287" s="2" t="s">
        <v>31</v>
      </c>
      <c r="AC287" s="2" t="s">
        <v>31</v>
      </c>
      <c r="AD287" s="2" t="s">
        <v>31</v>
      </c>
      <c r="AE287" s="2" t="s">
        <v>31</v>
      </c>
      <c r="AF287" s="2" t="s">
        <v>491</v>
      </c>
      <c r="AH287" s="1">
        <f t="shared" si="10"/>
        <v>0</v>
      </c>
      <c r="AI287" s="1">
        <f t="shared" si="9"/>
        <v>6</v>
      </c>
      <c r="AJ287" s="49">
        <v>20.842240005966445</v>
      </c>
      <c r="AK287" s="49">
        <v>27.014558510053057</v>
      </c>
      <c r="AL287" s="49">
        <v>29.859993229061388</v>
      </c>
      <c r="AM287" s="49">
        <v>0.30607602055592775</v>
      </c>
      <c r="AN287" s="49">
        <v>1.3856956212012022</v>
      </c>
      <c r="AO287" s="49">
        <v>3.200749928457661</v>
      </c>
      <c r="AP287" s="49">
        <v>232.03899090344612</v>
      </c>
      <c r="AQ287" s="49">
        <v>83</v>
      </c>
    </row>
    <row r="288" spans="1:43" ht="13.8" hidden="1">
      <c r="A288" s="2">
        <v>287</v>
      </c>
      <c r="B288" s="2" t="s">
        <v>310</v>
      </c>
      <c r="C288" s="2" t="s">
        <v>295</v>
      </c>
      <c r="D288" s="2" t="s">
        <v>311</v>
      </c>
      <c r="E288" s="2" t="s">
        <v>611</v>
      </c>
      <c r="F288" s="15">
        <v>39.49821</v>
      </c>
      <c r="G288" s="15">
        <v>2.4629500000000002</v>
      </c>
      <c r="H288" s="30">
        <v>44871</v>
      </c>
      <c r="I288" s="2" t="s">
        <v>77</v>
      </c>
      <c r="J288" s="24" t="s">
        <v>28</v>
      </c>
      <c r="K288" s="25" t="s">
        <v>38</v>
      </c>
      <c r="L288" s="25" t="s">
        <v>1062</v>
      </c>
      <c r="M288" s="25">
        <v>1</v>
      </c>
      <c r="N288" s="25" t="s">
        <v>570</v>
      </c>
      <c r="O288" s="25" t="s">
        <v>31</v>
      </c>
      <c r="P288" s="26" t="s">
        <v>31</v>
      </c>
      <c r="Q288" s="27" t="s">
        <v>96</v>
      </c>
      <c r="R288" s="25" t="s">
        <v>571</v>
      </c>
      <c r="S288" s="25" t="s">
        <v>31</v>
      </c>
      <c r="T288" s="2" t="s">
        <v>1070</v>
      </c>
      <c r="U288" s="2" t="s">
        <v>767</v>
      </c>
      <c r="V288" s="2">
        <v>1</v>
      </c>
      <c r="W288" s="2" t="s">
        <v>563</v>
      </c>
      <c r="X288" s="2" t="s">
        <v>34</v>
      </c>
      <c r="Y288" s="2" t="s">
        <v>31</v>
      </c>
      <c r="Z288" s="2" t="s">
        <v>31</v>
      </c>
      <c r="AA288" s="2" t="s">
        <v>31</v>
      </c>
      <c r="AB288" s="2" t="s">
        <v>31</v>
      </c>
      <c r="AC288" s="2" t="s">
        <v>31</v>
      </c>
      <c r="AD288" s="2" t="s">
        <v>31</v>
      </c>
      <c r="AE288" s="2" t="s">
        <v>31</v>
      </c>
      <c r="AF288" s="2" t="s">
        <v>491</v>
      </c>
      <c r="AH288" s="1">
        <f t="shared" si="10"/>
        <v>0</v>
      </c>
      <c r="AI288" s="1">
        <f t="shared" si="9"/>
        <v>6</v>
      </c>
      <c r="AJ288" s="49">
        <v>20.87530849837799</v>
      </c>
      <c r="AK288" s="49">
        <v>27.007058510220695</v>
      </c>
      <c r="AL288" s="49">
        <v>29.709993232414149</v>
      </c>
      <c r="AM288" s="49">
        <v>0.28213492520064187</v>
      </c>
      <c r="AN288" s="49">
        <v>1.4925162709874868</v>
      </c>
      <c r="AO288" s="49">
        <v>3.2254999279044583</v>
      </c>
      <c r="AP288" s="49">
        <v>252.89710187418009</v>
      </c>
      <c r="AQ288" s="49">
        <v>92</v>
      </c>
    </row>
    <row r="289" spans="1:43" ht="13.8" hidden="1">
      <c r="A289" s="2">
        <v>288</v>
      </c>
      <c r="B289" s="2" t="s">
        <v>310</v>
      </c>
      <c r="C289" s="2" t="s">
        <v>24</v>
      </c>
      <c r="D289" s="2" t="s">
        <v>483</v>
      </c>
      <c r="E289" s="2" t="s">
        <v>612</v>
      </c>
      <c r="F289" s="15">
        <v>42.07358</v>
      </c>
      <c r="G289" s="15">
        <v>3.20458</v>
      </c>
      <c r="H289" s="30">
        <v>44871</v>
      </c>
      <c r="I289" s="2" t="s">
        <v>77</v>
      </c>
      <c r="J289" s="24" t="s">
        <v>28</v>
      </c>
      <c r="K289" s="25" t="s">
        <v>38</v>
      </c>
      <c r="L289" s="25" t="s">
        <v>1062</v>
      </c>
      <c r="M289" s="25">
        <v>1</v>
      </c>
      <c r="N289" s="25" t="s">
        <v>567</v>
      </c>
      <c r="O289" s="25" t="s">
        <v>31</v>
      </c>
      <c r="P289" s="26" t="s">
        <v>31</v>
      </c>
      <c r="Q289" s="27" t="s">
        <v>84</v>
      </c>
      <c r="R289" s="25" t="s">
        <v>85</v>
      </c>
      <c r="S289" s="25" t="s">
        <v>31</v>
      </c>
      <c r="T289" s="2" t="s">
        <v>1070</v>
      </c>
      <c r="U289" s="2" t="s">
        <v>767</v>
      </c>
      <c r="V289" s="2">
        <v>1</v>
      </c>
      <c r="W289" s="2" t="s">
        <v>563</v>
      </c>
      <c r="X289" s="2" t="s">
        <v>34</v>
      </c>
      <c r="Y289" s="2" t="s">
        <v>31</v>
      </c>
      <c r="Z289" s="2" t="s">
        <v>31</v>
      </c>
      <c r="AA289" s="2" t="s">
        <v>31</v>
      </c>
      <c r="AB289" s="2" t="s">
        <v>31</v>
      </c>
      <c r="AC289" s="2" t="s">
        <v>31</v>
      </c>
      <c r="AD289" s="2" t="s">
        <v>31</v>
      </c>
      <c r="AE289" s="2" t="s">
        <v>31</v>
      </c>
      <c r="AF289" s="2" t="s">
        <v>491</v>
      </c>
      <c r="AH289" s="1">
        <f t="shared" si="10"/>
        <v>0</v>
      </c>
      <c r="AI289" s="1">
        <f t="shared" si="9"/>
        <v>6</v>
      </c>
      <c r="AJ289" s="49">
        <v>18.101746916536285</v>
      </c>
      <c r="AK289" s="49">
        <v>23.463689024203791</v>
      </c>
      <c r="AL289" s="49">
        <v>26.449993305280827</v>
      </c>
      <c r="AM289" s="49">
        <v>2.9407828109807084</v>
      </c>
      <c r="AN289" s="49">
        <v>4.7271819595566393</v>
      </c>
      <c r="AO289" s="49">
        <v>6.2117498611565694</v>
      </c>
      <c r="AP289" s="49">
        <v>207.36408040903333</v>
      </c>
      <c r="AQ289" s="49">
        <v>78</v>
      </c>
    </row>
    <row r="290" spans="1:43" ht="13.8" hidden="1">
      <c r="A290" s="2">
        <v>289</v>
      </c>
      <c r="B290" s="2" t="s">
        <v>310</v>
      </c>
      <c r="C290" s="2" t="s">
        <v>24</v>
      </c>
      <c r="D290" s="2" t="s">
        <v>483</v>
      </c>
      <c r="E290" s="2" t="s">
        <v>612</v>
      </c>
      <c r="F290" s="15">
        <v>42.36477</v>
      </c>
      <c r="G290" s="15">
        <v>3.1638099999999998</v>
      </c>
      <c r="H290" s="30">
        <v>44871</v>
      </c>
      <c r="I290" s="2" t="s">
        <v>77</v>
      </c>
      <c r="J290" s="24" t="s">
        <v>28</v>
      </c>
      <c r="K290" s="25" t="s">
        <v>88</v>
      </c>
      <c r="L290" s="25" t="s">
        <v>1059</v>
      </c>
      <c r="M290" s="25">
        <v>1</v>
      </c>
      <c r="N290" s="25" t="s">
        <v>567</v>
      </c>
      <c r="O290" s="25" t="s">
        <v>31</v>
      </c>
      <c r="P290" s="26" t="s">
        <v>31</v>
      </c>
      <c r="Q290" s="27" t="s">
        <v>84</v>
      </c>
      <c r="R290" s="25" t="s">
        <v>85</v>
      </c>
      <c r="S290" s="25" t="s">
        <v>31</v>
      </c>
      <c r="T290" s="2" t="s">
        <v>1070</v>
      </c>
      <c r="U290" s="2" t="s">
        <v>767</v>
      </c>
      <c r="V290" s="2">
        <v>1</v>
      </c>
      <c r="W290" s="2" t="s">
        <v>563</v>
      </c>
      <c r="X290" s="2" t="s">
        <v>34</v>
      </c>
      <c r="Y290" s="2" t="s">
        <v>31</v>
      </c>
      <c r="Z290" s="2" t="s">
        <v>31</v>
      </c>
      <c r="AA290" s="2" t="s">
        <v>31</v>
      </c>
      <c r="AB290" s="2" t="s">
        <v>31</v>
      </c>
      <c r="AC290" s="2" t="s">
        <v>31</v>
      </c>
      <c r="AD290" s="2" t="s">
        <v>31</v>
      </c>
      <c r="AE290" s="2" t="s">
        <v>31</v>
      </c>
      <c r="AF290" s="2" t="s">
        <v>491</v>
      </c>
      <c r="AH290" s="1">
        <f t="shared" si="10"/>
        <v>0</v>
      </c>
      <c r="AI290" s="1">
        <f t="shared" si="9"/>
        <v>6</v>
      </c>
      <c r="AJ290" s="49">
        <v>17.933938701109007</v>
      </c>
      <c r="AK290" s="49">
        <v>23.265862941669024</v>
      </c>
      <c r="AL290" s="49">
        <v>25.659993322938703</v>
      </c>
      <c r="AM290" s="49">
        <v>3.1482821214112304</v>
      </c>
      <c r="AN290" s="49">
        <v>5.0408178221115474</v>
      </c>
      <c r="AO290" s="49">
        <v>6.5664998532272882</v>
      </c>
      <c r="AP290" s="49">
        <v>219.41144279859984</v>
      </c>
      <c r="AQ290" s="49">
        <v>84</v>
      </c>
    </row>
    <row r="291" spans="1:43" ht="13.8" hidden="1">
      <c r="A291" s="2">
        <v>290</v>
      </c>
      <c r="B291" s="2" t="s">
        <v>310</v>
      </c>
      <c r="C291" s="2" t="s">
        <v>295</v>
      </c>
      <c r="D291" s="2" t="s">
        <v>613</v>
      </c>
      <c r="E291" s="2" t="s">
        <v>614</v>
      </c>
      <c r="F291" s="15">
        <v>37.914050000000003</v>
      </c>
      <c r="G291" s="15">
        <v>-0.71694999999999998</v>
      </c>
      <c r="H291" s="30">
        <v>44871</v>
      </c>
      <c r="I291" s="2" t="s">
        <v>77</v>
      </c>
      <c r="J291" s="24" t="s">
        <v>28</v>
      </c>
      <c r="K291" s="25" t="s">
        <v>96</v>
      </c>
      <c r="L291" s="25" t="s">
        <v>1059</v>
      </c>
      <c r="M291" s="25">
        <v>1</v>
      </c>
      <c r="N291" s="25" t="s">
        <v>570</v>
      </c>
      <c r="O291" s="25" t="s">
        <v>31</v>
      </c>
      <c r="P291" s="26" t="s">
        <v>31</v>
      </c>
      <c r="Q291" s="27" t="s">
        <v>96</v>
      </c>
      <c r="R291" s="25" t="s">
        <v>571</v>
      </c>
      <c r="S291" s="25" t="s">
        <v>31</v>
      </c>
      <c r="T291" s="2" t="s">
        <v>1070</v>
      </c>
      <c r="U291" s="2" t="s">
        <v>767</v>
      </c>
      <c r="V291" s="2">
        <v>1</v>
      </c>
      <c r="W291" s="2" t="s">
        <v>563</v>
      </c>
      <c r="X291" s="2" t="s">
        <v>34</v>
      </c>
      <c r="Y291" s="2" t="s">
        <v>31</v>
      </c>
      <c r="Z291" s="2" t="s">
        <v>31</v>
      </c>
      <c r="AA291" s="2" t="s">
        <v>31</v>
      </c>
      <c r="AB291" s="2" t="s">
        <v>31</v>
      </c>
      <c r="AC291" s="2" t="s">
        <v>31</v>
      </c>
      <c r="AD291" s="2" t="s">
        <v>31</v>
      </c>
      <c r="AE291" s="2" t="s">
        <v>31</v>
      </c>
      <c r="AF291" s="2" t="s">
        <v>491</v>
      </c>
      <c r="AH291" s="1">
        <f t="shared" si="10"/>
        <v>0</v>
      </c>
      <c r="AI291" s="1">
        <f t="shared" si="9"/>
        <v>6</v>
      </c>
      <c r="AJ291" s="49">
        <v>20.397363303581443</v>
      </c>
      <c r="AK291" s="49">
        <v>26.052710705465074</v>
      </c>
      <c r="AL291" s="49">
        <v>29.24999324269595</v>
      </c>
      <c r="AM291" s="49">
        <v>0.55918423407660023</v>
      </c>
      <c r="AN291" s="49">
        <v>1.8592744149637166</v>
      </c>
      <c r="AO291" s="49">
        <v>3.6847499176394187</v>
      </c>
      <c r="AP291" s="49">
        <v>201.76329852053249</v>
      </c>
      <c r="AQ291" s="49">
        <v>81</v>
      </c>
    </row>
    <row r="292" spans="1:43" ht="13.8" hidden="1">
      <c r="A292" s="2">
        <v>291</v>
      </c>
      <c r="B292" s="2" t="s">
        <v>310</v>
      </c>
      <c r="C292" s="2" t="s">
        <v>295</v>
      </c>
      <c r="D292" s="2" t="s">
        <v>311</v>
      </c>
      <c r="E292" s="2" t="s">
        <v>615</v>
      </c>
      <c r="F292" s="15">
        <v>40.056739999999998</v>
      </c>
      <c r="G292" s="15">
        <v>4.0437700000000003</v>
      </c>
      <c r="H292" s="30">
        <v>44871</v>
      </c>
      <c r="I292" s="2" t="s">
        <v>31</v>
      </c>
      <c r="J292" s="24" t="s">
        <v>28</v>
      </c>
      <c r="K292" s="25" t="s">
        <v>301</v>
      </c>
      <c r="L292" s="25" t="s">
        <v>1059</v>
      </c>
      <c r="M292" s="25">
        <v>1</v>
      </c>
      <c r="N292" s="25" t="s">
        <v>570</v>
      </c>
      <c r="O292" s="25" t="s">
        <v>31</v>
      </c>
      <c r="P292" s="26" t="s">
        <v>31</v>
      </c>
      <c r="Q292" s="27" t="s">
        <v>96</v>
      </c>
      <c r="R292" s="25" t="s">
        <v>571</v>
      </c>
      <c r="S292" s="25" t="s">
        <v>31</v>
      </c>
      <c r="T292" s="2" t="s">
        <v>1070</v>
      </c>
      <c r="U292" s="2" t="s">
        <v>767</v>
      </c>
      <c r="V292" s="2">
        <v>1</v>
      </c>
      <c r="W292" s="2" t="s">
        <v>563</v>
      </c>
      <c r="X292" s="2" t="s">
        <v>34</v>
      </c>
      <c r="Y292" s="2" t="s">
        <v>31</v>
      </c>
      <c r="Z292" s="2" t="s">
        <v>31</v>
      </c>
      <c r="AA292" s="2" t="s">
        <v>31</v>
      </c>
      <c r="AB292" s="2" t="s">
        <v>31</v>
      </c>
      <c r="AC292" s="2" t="s">
        <v>31</v>
      </c>
      <c r="AD292" s="2" t="s">
        <v>31</v>
      </c>
      <c r="AE292" s="2" t="s">
        <v>31</v>
      </c>
      <c r="AF292" s="2" t="s">
        <v>491</v>
      </c>
      <c r="AH292" s="1">
        <f t="shared" si="10"/>
        <v>0</v>
      </c>
      <c r="AI292" s="1">
        <f t="shared" si="9"/>
        <v>6</v>
      </c>
      <c r="AJ292" s="49">
        <v>20.459719466571233</v>
      </c>
      <c r="AK292" s="49">
        <v>26.304558525922793</v>
      </c>
      <c r="AL292" s="49">
        <v>29.659993233531736</v>
      </c>
      <c r="AM292" s="49">
        <v>0.67350066987759361</v>
      </c>
      <c r="AN292" s="49">
        <v>2.0469782151160358</v>
      </c>
      <c r="AO292" s="49">
        <v>3.9489999117329724</v>
      </c>
      <c r="AP292" s="49">
        <v>222.42021887992883</v>
      </c>
      <c r="AQ292" s="49">
        <v>81</v>
      </c>
    </row>
    <row r="293" spans="1:43" ht="13.8" hidden="1">
      <c r="A293" s="2">
        <v>292</v>
      </c>
      <c r="B293" s="2" t="s">
        <v>310</v>
      </c>
      <c r="C293" s="2" t="s">
        <v>295</v>
      </c>
      <c r="D293" s="2" t="s">
        <v>311</v>
      </c>
      <c r="E293" s="2" t="s">
        <v>409</v>
      </c>
      <c r="F293" s="15">
        <v>39.363607999999999</v>
      </c>
      <c r="G293" s="15">
        <v>3.2337859999999998</v>
      </c>
      <c r="H293" s="30">
        <v>44871</v>
      </c>
      <c r="I293" s="2" t="s">
        <v>27</v>
      </c>
      <c r="J293" s="24" t="s">
        <v>28</v>
      </c>
      <c r="K293" s="25" t="s">
        <v>40</v>
      </c>
      <c r="L293" s="25" t="s">
        <v>1061</v>
      </c>
      <c r="M293" s="25">
        <v>1</v>
      </c>
      <c r="N293" s="25" t="s">
        <v>567</v>
      </c>
      <c r="O293" s="25" t="s">
        <v>31</v>
      </c>
      <c r="P293" s="26" t="s">
        <v>31</v>
      </c>
      <c r="Q293" s="27" t="s">
        <v>84</v>
      </c>
      <c r="R293" s="25" t="s">
        <v>85</v>
      </c>
      <c r="S293" s="25" t="s">
        <v>31</v>
      </c>
      <c r="T293" s="2" t="s">
        <v>1070</v>
      </c>
      <c r="U293" s="2" t="s">
        <v>767</v>
      </c>
      <c r="V293" s="2">
        <v>1</v>
      </c>
      <c r="W293" s="2" t="s">
        <v>563</v>
      </c>
      <c r="X293" s="2" t="s">
        <v>34</v>
      </c>
      <c r="Y293" s="2" t="s">
        <v>31</v>
      </c>
      <c r="Z293" s="2" t="s">
        <v>31</v>
      </c>
      <c r="AA293" s="2" t="s">
        <v>31</v>
      </c>
      <c r="AB293" s="2" t="s">
        <v>31</v>
      </c>
      <c r="AC293" s="2" t="s">
        <v>31</v>
      </c>
      <c r="AD293" s="2" t="s">
        <v>31</v>
      </c>
      <c r="AE293" s="2" t="s">
        <v>31</v>
      </c>
      <c r="AF293" s="2" t="s">
        <v>491</v>
      </c>
      <c r="AH293" s="1">
        <f t="shared" si="10"/>
        <v>0</v>
      </c>
      <c r="AI293" s="1">
        <f t="shared" si="9"/>
        <v>6</v>
      </c>
      <c r="AJ293" s="49">
        <v>20.780979733363111</v>
      </c>
      <c r="AK293" s="49">
        <v>26.791949819376576</v>
      </c>
      <c r="AL293" s="49">
        <v>29.629993234202288</v>
      </c>
      <c r="AM293" s="49">
        <v>0.36221026587657207</v>
      </c>
      <c r="AN293" s="49">
        <v>1.6917553969689281</v>
      </c>
      <c r="AO293" s="49">
        <v>3.4714999224059291</v>
      </c>
      <c r="AP293" s="49">
        <v>251.8419200795835</v>
      </c>
      <c r="AQ293" s="49">
        <v>92</v>
      </c>
    </row>
    <row r="294" spans="1:43" ht="13.8" hidden="1">
      <c r="A294" s="2">
        <v>293</v>
      </c>
      <c r="B294" s="2" t="s">
        <v>310</v>
      </c>
      <c r="C294" s="2" t="s">
        <v>295</v>
      </c>
      <c r="D294" s="2" t="s">
        <v>311</v>
      </c>
      <c r="E294" s="2" t="s">
        <v>616</v>
      </c>
      <c r="F294" s="15">
        <v>39.869660000000003</v>
      </c>
      <c r="G294" s="15">
        <v>4.1316899999999999</v>
      </c>
      <c r="H294" s="30">
        <v>44872</v>
      </c>
      <c r="I294" s="2" t="s">
        <v>77</v>
      </c>
      <c r="J294" s="24" t="s">
        <v>28</v>
      </c>
      <c r="K294" s="25" t="s">
        <v>43</v>
      </c>
      <c r="L294" s="25" t="s">
        <v>1059</v>
      </c>
      <c r="M294" s="25">
        <v>1</v>
      </c>
      <c r="N294" s="25" t="s">
        <v>562</v>
      </c>
      <c r="O294" s="25" t="s">
        <v>31</v>
      </c>
      <c r="P294" s="26" t="s">
        <v>31</v>
      </c>
      <c r="Q294" s="27" t="s">
        <v>43</v>
      </c>
      <c r="R294" s="25" t="s">
        <v>44</v>
      </c>
      <c r="S294" s="25" t="s">
        <v>31</v>
      </c>
      <c r="T294" s="2" t="s">
        <v>1070</v>
      </c>
      <c r="U294" s="2" t="s">
        <v>767</v>
      </c>
      <c r="V294" s="2">
        <v>1</v>
      </c>
      <c r="W294" s="2" t="s">
        <v>563</v>
      </c>
      <c r="X294" s="2" t="s">
        <v>34</v>
      </c>
      <c r="Y294" s="2" t="s">
        <v>31</v>
      </c>
      <c r="Z294" s="2" t="s">
        <v>31</v>
      </c>
      <c r="AA294" s="2" t="s">
        <v>31</v>
      </c>
      <c r="AB294" s="2" t="s">
        <v>31</v>
      </c>
      <c r="AC294" s="2" t="s">
        <v>31</v>
      </c>
      <c r="AD294" s="2" t="s">
        <v>31</v>
      </c>
      <c r="AE294" s="2" t="s">
        <v>31</v>
      </c>
      <c r="AF294" s="2" t="s">
        <v>491</v>
      </c>
      <c r="AH294" s="1">
        <f t="shared" si="10"/>
        <v>0</v>
      </c>
      <c r="AI294" s="1">
        <f t="shared" si="9"/>
        <v>6</v>
      </c>
      <c r="AJ294" s="49">
        <v>20.650075626700005</v>
      </c>
      <c r="AK294" s="49">
        <v>26.550645476944059</v>
      </c>
      <c r="AL294" s="49">
        <v>30.009993225708627</v>
      </c>
      <c r="AM294" s="49">
        <v>0.49413286566759873</v>
      </c>
      <c r="AN294" s="49">
        <v>1.8128070246979957</v>
      </c>
      <c r="AO294" s="49">
        <v>3.6729999179020538</v>
      </c>
      <c r="AP294" s="49">
        <v>242.68508548464578</v>
      </c>
      <c r="AQ294" s="49">
        <v>92</v>
      </c>
    </row>
    <row r="295" spans="1:43" ht="13.8" hidden="1">
      <c r="A295" s="2">
        <v>294</v>
      </c>
      <c r="B295" s="2" t="s">
        <v>310</v>
      </c>
      <c r="C295" s="2" t="s">
        <v>295</v>
      </c>
      <c r="D295" s="2" t="s">
        <v>311</v>
      </c>
      <c r="E295" s="2" t="s">
        <v>617</v>
      </c>
      <c r="F295" s="15">
        <v>40.013489999999997</v>
      </c>
      <c r="G295" s="15">
        <v>4.20526</v>
      </c>
      <c r="H295" s="30">
        <v>44873</v>
      </c>
      <c r="I295" s="2" t="s">
        <v>31</v>
      </c>
      <c r="J295" s="24" t="s">
        <v>28</v>
      </c>
      <c r="K295" s="25" t="s">
        <v>301</v>
      </c>
      <c r="L295" s="25" t="s">
        <v>1059</v>
      </c>
      <c r="M295" s="25">
        <v>1</v>
      </c>
      <c r="N295" s="25" t="s">
        <v>565</v>
      </c>
      <c r="O295" s="25" t="s">
        <v>31</v>
      </c>
      <c r="P295" s="26" t="s">
        <v>31</v>
      </c>
      <c r="Q295" s="27" t="s">
        <v>84</v>
      </c>
      <c r="R295" s="25" t="s">
        <v>85</v>
      </c>
      <c r="S295" s="25" t="s">
        <v>31</v>
      </c>
      <c r="T295" s="2" t="s">
        <v>1070</v>
      </c>
      <c r="U295" s="2" t="s">
        <v>767</v>
      </c>
      <c r="V295" s="2">
        <v>1</v>
      </c>
      <c r="W295" s="2" t="s">
        <v>563</v>
      </c>
      <c r="X295" s="2" t="s">
        <v>34</v>
      </c>
      <c r="Y295" s="2" t="s">
        <v>31</v>
      </c>
      <c r="Z295" s="2" t="s">
        <v>31</v>
      </c>
      <c r="AA295" s="2" t="s">
        <v>31</v>
      </c>
      <c r="AB295" s="2" t="s">
        <v>31</v>
      </c>
      <c r="AC295" s="2" t="s">
        <v>31</v>
      </c>
      <c r="AD295" s="2" t="s">
        <v>31</v>
      </c>
      <c r="AE295" s="2" t="s">
        <v>31</v>
      </c>
      <c r="AF295" s="2" t="s">
        <v>491</v>
      </c>
      <c r="AH295" s="1">
        <f t="shared" si="10"/>
        <v>0</v>
      </c>
      <c r="AI295" s="1">
        <f t="shared" si="9"/>
        <v>6</v>
      </c>
      <c r="AJ295" s="49">
        <v>20.431829056235728</v>
      </c>
      <c r="AK295" s="49">
        <v>26.238036788279235</v>
      </c>
      <c r="AL295" s="49">
        <v>29.669993233308219</v>
      </c>
      <c r="AM295" s="49">
        <v>0.69749861454667661</v>
      </c>
      <c r="AN295" s="49">
        <v>2.0880325620244862</v>
      </c>
      <c r="AO295" s="49">
        <v>4.023749910062179</v>
      </c>
      <c r="AP295" s="49">
        <v>233.46200357936135</v>
      </c>
      <c r="AQ295" s="49">
        <v>88</v>
      </c>
    </row>
    <row r="296" spans="1:43" ht="13.8" hidden="1">
      <c r="A296" s="2">
        <v>295</v>
      </c>
      <c r="B296" s="2" t="s">
        <v>310</v>
      </c>
      <c r="C296" s="2" t="s">
        <v>295</v>
      </c>
      <c r="D296" s="2" t="s">
        <v>311</v>
      </c>
      <c r="E296" s="2" t="s">
        <v>617</v>
      </c>
      <c r="F296" s="15">
        <v>40.023229999999998</v>
      </c>
      <c r="G296" s="15">
        <v>4.18025</v>
      </c>
      <c r="H296" s="30">
        <v>44876</v>
      </c>
      <c r="I296" s="2" t="s">
        <v>77</v>
      </c>
      <c r="J296" s="24" t="s">
        <v>28</v>
      </c>
      <c r="K296" s="25" t="s">
        <v>301</v>
      </c>
      <c r="L296" s="25" t="s">
        <v>1059</v>
      </c>
      <c r="M296" s="25">
        <v>1</v>
      </c>
      <c r="N296" s="25" t="s">
        <v>565</v>
      </c>
      <c r="O296" s="25" t="s">
        <v>31</v>
      </c>
      <c r="P296" s="26" t="s">
        <v>31</v>
      </c>
      <c r="Q296" s="27" t="s">
        <v>84</v>
      </c>
      <c r="R296" s="25" t="s">
        <v>85</v>
      </c>
      <c r="S296" s="25" t="s">
        <v>31</v>
      </c>
      <c r="T296" s="2" t="s">
        <v>1070</v>
      </c>
      <c r="U296" s="2" t="s">
        <v>767</v>
      </c>
      <c r="V296" s="2">
        <v>1</v>
      </c>
      <c r="W296" s="2" t="s">
        <v>563</v>
      </c>
      <c r="X296" s="2" t="s">
        <v>34</v>
      </c>
      <c r="Y296" s="2" t="s">
        <v>31</v>
      </c>
      <c r="Z296" s="2" t="s">
        <v>31</v>
      </c>
      <c r="AA296" s="2" t="s">
        <v>31</v>
      </c>
      <c r="AB296" s="2" t="s">
        <v>31</v>
      </c>
      <c r="AC296" s="2" t="s">
        <v>31</v>
      </c>
      <c r="AD296" s="2" t="s">
        <v>31</v>
      </c>
      <c r="AE296" s="2" t="s">
        <v>31</v>
      </c>
      <c r="AF296" s="2" t="s">
        <v>491</v>
      </c>
      <c r="AH296" s="1">
        <f t="shared" si="10"/>
        <v>0</v>
      </c>
      <c r="AI296" s="1">
        <f t="shared" si="9"/>
        <v>6</v>
      </c>
      <c r="AJ296" s="49">
        <v>20.431829056235728</v>
      </c>
      <c r="AK296" s="49">
        <v>26.238036788279235</v>
      </c>
      <c r="AL296" s="49">
        <v>29.669993233308219</v>
      </c>
      <c r="AM296" s="49">
        <v>0.69749861454667661</v>
      </c>
      <c r="AN296" s="49">
        <v>2.0880325620244862</v>
      </c>
      <c r="AO296" s="49">
        <v>4.023749910062179</v>
      </c>
      <c r="AP296" s="49">
        <v>233.46200357936135</v>
      </c>
      <c r="AQ296" s="49">
        <v>88</v>
      </c>
    </row>
    <row r="297" spans="1:43" ht="13.8" hidden="1">
      <c r="A297" s="2">
        <v>296</v>
      </c>
      <c r="B297" s="2" t="s">
        <v>310</v>
      </c>
      <c r="C297" s="2" t="s">
        <v>295</v>
      </c>
      <c r="D297" s="2" t="s">
        <v>311</v>
      </c>
      <c r="E297" s="2" t="s">
        <v>617</v>
      </c>
      <c r="F297" s="15">
        <v>40.022170000000003</v>
      </c>
      <c r="G297" s="15">
        <v>4.1839700000000004</v>
      </c>
      <c r="H297" s="30">
        <v>44876</v>
      </c>
      <c r="I297" s="2" t="s">
        <v>77</v>
      </c>
      <c r="J297" s="24" t="s">
        <v>28</v>
      </c>
      <c r="K297" s="25" t="s">
        <v>301</v>
      </c>
      <c r="L297" s="25" t="s">
        <v>1059</v>
      </c>
      <c r="M297" s="25">
        <v>1</v>
      </c>
      <c r="N297" s="25" t="s">
        <v>565</v>
      </c>
      <c r="O297" s="25" t="s">
        <v>31</v>
      </c>
      <c r="P297" s="26" t="s">
        <v>31</v>
      </c>
      <c r="Q297" s="27" t="s">
        <v>84</v>
      </c>
      <c r="R297" s="25" t="s">
        <v>85</v>
      </c>
      <c r="S297" s="25" t="s">
        <v>31</v>
      </c>
      <c r="T297" s="2" t="s">
        <v>1070</v>
      </c>
      <c r="U297" s="2" t="s">
        <v>767</v>
      </c>
      <c r="V297" s="2">
        <v>1</v>
      </c>
      <c r="W297" s="2" t="s">
        <v>563</v>
      </c>
      <c r="X297" s="2" t="s">
        <v>34</v>
      </c>
      <c r="Y297" s="2" t="s">
        <v>31</v>
      </c>
      <c r="Z297" s="2" t="s">
        <v>31</v>
      </c>
      <c r="AA297" s="2" t="s">
        <v>31</v>
      </c>
      <c r="AB297" s="2" t="s">
        <v>31</v>
      </c>
      <c r="AC297" s="2" t="s">
        <v>31</v>
      </c>
      <c r="AD297" s="2" t="s">
        <v>31</v>
      </c>
      <c r="AE297" s="2" t="s">
        <v>31</v>
      </c>
      <c r="AF297" s="2" t="s">
        <v>491</v>
      </c>
      <c r="AH297" s="1">
        <f t="shared" si="10"/>
        <v>0</v>
      </c>
      <c r="AI297" s="1">
        <f t="shared" si="9"/>
        <v>6</v>
      </c>
      <c r="AJ297" s="49">
        <v>20.431829056235728</v>
      </c>
      <c r="AK297" s="49">
        <v>26.238036788279235</v>
      </c>
      <c r="AL297" s="49">
        <v>29.669993233308219</v>
      </c>
      <c r="AM297" s="49">
        <v>0.69749861454667661</v>
      </c>
      <c r="AN297" s="49">
        <v>2.0880325620244862</v>
      </c>
      <c r="AO297" s="49">
        <v>4.023749910062179</v>
      </c>
      <c r="AP297" s="49">
        <v>233.46200357936135</v>
      </c>
      <c r="AQ297" s="49">
        <v>88</v>
      </c>
    </row>
    <row r="298" spans="1:43" ht="13.8" hidden="1">
      <c r="A298" s="2">
        <v>297</v>
      </c>
      <c r="B298" s="2" t="s">
        <v>310</v>
      </c>
      <c r="C298" s="2" t="s">
        <v>295</v>
      </c>
      <c r="D298" s="2" t="s">
        <v>590</v>
      </c>
      <c r="E298" s="2" t="s">
        <v>618</v>
      </c>
      <c r="F298" s="15">
        <v>38.023800000000001</v>
      </c>
      <c r="G298" s="15">
        <v>-0.65300000000000002</v>
      </c>
      <c r="H298" s="30">
        <v>44878</v>
      </c>
      <c r="I298" s="2" t="s">
        <v>31</v>
      </c>
      <c r="J298" s="24" t="s">
        <v>28</v>
      </c>
      <c r="K298" s="25" t="s">
        <v>301</v>
      </c>
      <c r="L298" s="25" t="s">
        <v>1059</v>
      </c>
      <c r="M298" s="25">
        <v>1</v>
      </c>
      <c r="N298" s="25" t="s">
        <v>565</v>
      </c>
      <c r="O298" s="25" t="s">
        <v>31</v>
      </c>
      <c r="P298" s="26" t="s">
        <v>31</v>
      </c>
      <c r="Q298" s="27" t="s">
        <v>84</v>
      </c>
      <c r="R298" s="25" t="s">
        <v>85</v>
      </c>
      <c r="S298" s="25" t="s">
        <v>31</v>
      </c>
      <c r="T298" s="2" t="s">
        <v>1070</v>
      </c>
      <c r="U298" s="2" t="s">
        <v>767</v>
      </c>
      <c r="V298" s="2">
        <v>1</v>
      </c>
      <c r="W298" s="2" t="s">
        <v>563</v>
      </c>
      <c r="X298" s="2" t="s">
        <v>34</v>
      </c>
      <c r="Y298" s="2" t="s">
        <v>31</v>
      </c>
      <c r="Z298" s="2" t="s">
        <v>31</v>
      </c>
      <c r="AA298" s="2" t="s">
        <v>31</v>
      </c>
      <c r="AB298" s="2" t="s">
        <v>31</v>
      </c>
      <c r="AC298" s="2" t="s">
        <v>31</v>
      </c>
      <c r="AD298" s="2" t="s">
        <v>31</v>
      </c>
      <c r="AE298" s="2" t="s">
        <v>31</v>
      </c>
      <c r="AF298" s="2" t="s">
        <v>491</v>
      </c>
      <c r="AH298" s="1">
        <f t="shared" si="10"/>
        <v>0</v>
      </c>
      <c r="AI298" s="1">
        <f t="shared" si="9"/>
        <v>6</v>
      </c>
      <c r="AJ298" s="49">
        <v>20.442377001205447</v>
      </c>
      <c r="AK298" s="49">
        <v>26.083688965642221</v>
      </c>
      <c r="AL298" s="49">
        <v>29.459993238002085</v>
      </c>
      <c r="AM298" s="49">
        <v>0.51184450910732848</v>
      </c>
      <c r="AN298" s="49">
        <v>1.8161113724502238</v>
      </c>
      <c r="AO298" s="49">
        <v>3.5852499198634185</v>
      </c>
      <c r="AP298" s="49">
        <v>192.38044144775361</v>
      </c>
      <c r="AQ298" s="49">
        <v>77</v>
      </c>
    </row>
    <row r="299" spans="1:43" ht="13.8" hidden="1">
      <c r="A299" s="2">
        <v>298</v>
      </c>
      <c r="B299" s="2" t="s">
        <v>310</v>
      </c>
      <c r="C299" s="2" t="s">
        <v>295</v>
      </c>
      <c r="D299" s="2" t="s">
        <v>311</v>
      </c>
      <c r="E299" s="2" t="s">
        <v>619</v>
      </c>
      <c r="F299" s="15">
        <v>39.329909999999998</v>
      </c>
      <c r="G299" s="15">
        <v>3.1731600000000002</v>
      </c>
      <c r="H299" s="30">
        <v>44878</v>
      </c>
      <c r="I299" s="2" t="s">
        <v>77</v>
      </c>
      <c r="J299" s="24" t="s">
        <v>28</v>
      </c>
      <c r="K299" s="25" t="s">
        <v>225</v>
      </c>
      <c r="L299" s="25" t="s">
        <v>1061</v>
      </c>
      <c r="M299" s="25">
        <v>1</v>
      </c>
      <c r="N299" s="25" t="s">
        <v>570</v>
      </c>
      <c r="O299" s="25" t="s">
        <v>31</v>
      </c>
      <c r="P299" s="26" t="s">
        <v>31</v>
      </c>
      <c r="Q299" s="27" t="s">
        <v>96</v>
      </c>
      <c r="R299" s="25" t="s">
        <v>571</v>
      </c>
      <c r="S299" s="25" t="s">
        <v>31</v>
      </c>
      <c r="T299" s="2" t="s">
        <v>1070</v>
      </c>
      <c r="U299" s="2" t="s">
        <v>767</v>
      </c>
      <c r="V299" s="2">
        <v>1</v>
      </c>
      <c r="W299" s="2" t="s">
        <v>563</v>
      </c>
      <c r="X299" s="2" t="s">
        <v>34</v>
      </c>
      <c r="Y299" s="2" t="s">
        <v>31</v>
      </c>
      <c r="Z299" s="2" t="s">
        <v>31</v>
      </c>
      <c r="AA299" s="2" t="s">
        <v>31</v>
      </c>
      <c r="AB299" s="2" t="s">
        <v>31</v>
      </c>
      <c r="AC299" s="2" t="s">
        <v>31</v>
      </c>
      <c r="AD299" s="2" t="s">
        <v>31</v>
      </c>
      <c r="AE299" s="2" t="s">
        <v>31</v>
      </c>
      <c r="AF299" s="2" t="s">
        <v>491</v>
      </c>
      <c r="AH299" s="1">
        <f t="shared" si="10"/>
        <v>0</v>
      </c>
      <c r="AI299" s="1">
        <f t="shared" si="9"/>
        <v>6</v>
      </c>
      <c r="AJ299" s="49">
        <v>20.803144116429344</v>
      </c>
      <c r="AK299" s="49">
        <v>26.832710688030716</v>
      </c>
      <c r="AL299" s="49">
        <v>29.639993233978771</v>
      </c>
      <c r="AM299" s="49">
        <v>0.33427533499411749</v>
      </c>
      <c r="AN299" s="49">
        <v>1.6535597456487534</v>
      </c>
      <c r="AO299" s="49">
        <v>3.4334999232552939</v>
      </c>
      <c r="AP299" s="49">
        <v>252.13214099196276</v>
      </c>
      <c r="AQ299" s="49">
        <v>92</v>
      </c>
    </row>
    <row r="300" spans="1:43" ht="13.8" hidden="1">
      <c r="A300" s="2">
        <v>299</v>
      </c>
      <c r="B300" s="2" t="s">
        <v>310</v>
      </c>
      <c r="C300" s="2" t="s">
        <v>295</v>
      </c>
      <c r="D300" s="2" t="s">
        <v>311</v>
      </c>
      <c r="E300" s="2" t="s">
        <v>620</v>
      </c>
      <c r="F300" s="15">
        <v>40.055990000000001</v>
      </c>
      <c r="G300" s="15">
        <v>4.0409699999999997</v>
      </c>
      <c r="H300" s="30">
        <v>44880</v>
      </c>
      <c r="I300" s="2" t="s">
        <v>31</v>
      </c>
      <c r="J300" s="24" t="s">
        <v>28</v>
      </c>
      <c r="K300" s="25" t="s">
        <v>301</v>
      </c>
      <c r="L300" s="25" t="s">
        <v>1059</v>
      </c>
      <c r="M300" s="25">
        <v>1</v>
      </c>
      <c r="N300" s="25" t="s">
        <v>565</v>
      </c>
      <c r="O300" s="25" t="s">
        <v>31</v>
      </c>
      <c r="P300" s="26" t="s">
        <v>31</v>
      </c>
      <c r="Q300" s="27" t="s">
        <v>84</v>
      </c>
      <c r="R300" s="25" t="s">
        <v>85</v>
      </c>
      <c r="S300" s="25" t="s">
        <v>31</v>
      </c>
      <c r="T300" s="2" t="s">
        <v>1070</v>
      </c>
      <c r="U300" s="2" t="s">
        <v>767</v>
      </c>
      <c r="V300" s="2">
        <v>1</v>
      </c>
      <c r="W300" s="2" t="s">
        <v>563</v>
      </c>
      <c r="X300" s="2" t="s">
        <v>34</v>
      </c>
      <c r="Y300" s="2" t="s">
        <v>31</v>
      </c>
      <c r="Z300" s="2" t="s">
        <v>31</v>
      </c>
      <c r="AA300" s="2" t="s">
        <v>31</v>
      </c>
      <c r="AB300" s="2" t="s">
        <v>31</v>
      </c>
      <c r="AC300" s="2" t="s">
        <v>31</v>
      </c>
      <c r="AD300" s="2" t="s">
        <v>31</v>
      </c>
      <c r="AE300" s="2" t="s">
        <v>31</v>
      </c>
      <c r="AF300" s="2" t="s">
        <v>491</v>
      </c>
      <c r="AH300" s="1">
        <f t="shared" si="10"/>
        <v>0</v>
      </c>
      <c r="AI300" s="1">
        <f t="shared" si="9"/>
        <v>6</v>
      </c>
      <c r="AJ300" s="49">
        <v>20.459719466571233</v>
      </c>
      <c r="AK300" s="49">
        <v>26.304558525922793</v>
      </c>
      <c r="AL300" s="49">
        <v>29.659993233531736</v>
      </c>
      <c r="AM300" s="49">
        <v>0.67350066987759361</v>
      </c>
      <c r="AN300" s="49">
        <v>2.0469782151160358</v>
      </c>
      <c r="AO300" s="49">
        <v>3.9489999117329724</v>
      </c>
      <c r="AP300" s="49">
        <v>222.42021887992883</v>
      </c>
      <c r="AQ300" s="49">
        <v>81</v>
      </c>
    </row>
    <row r="301" spans="1:43" ht="13.8" hidden="1">
      <c r="A301" s="2">
        <v>300</v>
      </c>
      <c r="B301" s="2" t="s">
        <v>310</v>
      </c>
      <c r="C301" s="2" t="s">
        <v>24</v>
      </c>
      <c r="D301" s="2" t="s">
        <v>483</v>
      </c>
      <c r="E301" s="2" t="s">
        <v>621</v>
      </c>
      <c r="F301" s="15">
        <v>42.335599999999999</v>
      </c>
      <c r="G301" s="15">
        <v>3.2558199999999999</v>
      </c>
      <c r="H301" s="30">
        <v>44882</v>
      </c>
      <c r="I301" s="2" t="s">
        <v>77</v>
      </c>
      <c r="J301" s="24" t="s">
        <v>28</v>
      </c>
      <c r="K301" s="25" t="s">
        <v>224</v>
      </c>
      <c r="L301" s="25" t="s">
        <v>1059</v>
      </c>
      <c r="M301" s="25">
        <v>1</v>
      </c>
      <c r="N301" s="25" t="s">
        <v>562</v>
      </c>
      <c r="O301" s="25" t="s">
        <v>31</v>
      </c>
      <c r="P301" s="26" t="s">
        <v>31</v>
      </c>
      <c r="Q301" s="27" t="s">
        <v>43</v>
      </c>
      <c r="R301" s="25" t="s">
        <v>44</v>
      </c>
      <c r="S301" s="25" t="s">
        <v>31</v>
      </c>
      <c r="T301" s="2" t="s">
        <v>1070</v>
      </c>
      <c r="U301" s="2" t="s">
        <v>767</v>
      </c>
      <c r="V301" s="2">
        <v>1</v>
      </c>
      <c r="W301" s="2" t="s">
        <v>563</v>
      </c>
      <c r="X301" s="2" t="s">
        <v>34</v>
      </c>
      <c r="Y301" s="2" t="s">
        <v>31</v>
      </c>
      <c r="Z301" s="2" t="s">
        <v>31</v>
      </c>
      <c r="AA301" s="2" t="s">
        <v>31</v>
      </c>
      <c r="AB301" s="2" t="s">
        <v>31</v>
      </c>
      <c r="AC301" s="2" t="s">
        <v>31</v>
      </c>
      <c r="AD301" s="2" t="s">
        <v>31</v>
      </c>
      <c r="AE301" s="2" t="s">
        <v>31</v>
      </c>
      <c r="AF301" s="2" t="s">
        <v>491</v>
      </c>
      <c r="AH301" s="1">
        <f t="shared" si="10"/>
        <v>0</v>
      </c>
      <c r="AI301" s="1">
        <f t="shared" si="9"/>
        <v>6</v>
      </c>
      <c r="AJ301" s="49">
        <v>17.936459248997874</v>
      </c>
      <c r="AK301" s="49">
        <v>23.208471638603996</v>
      </c>
      <c r="AL301" s="49">
        <v>25.669993322715186</v>
      </c>
      <c r="AM301" s="49">
        <v>3.1469054091132334</v>
      </c>
      <c r="AN301" s="49">
        <v>5.06591293024628</v>
      </c>
      <c r="AO301" s="49">
        <v>6.5929998526349678</v>
      </c>
      <c r="AP301" s="49">
        <v>216.85273611092339</v>
      </c>
      <c r="AQ301" s="49">
        <v>84</v>
      </c>
    </row>
    <row r="302" spans="1:43" ht="13.8" hidden="1">
      <c r="A302" s="2">
        <v>301</v>
      </c>
      <c r="B302" s="2" t="s">
        <v>310</v>
      </c>
      <c r="C302" s="2" t="s">
        <v>295</v>
      </c>
      <c r="D302" s="2" t="s">
        <v>311</v>
      </c>
      <c r="E302" s="2" t="s">
        <v>622</v>
      </c>
      <c r="F302" s="15">
        <v>39.533320000000003</v>
      </c>
      <c r="G302" s="15">
        <v>2.4580899999999999</v>
      </c>
      <c r="H302" s="30">
        <v>44889</v>
      </c>
      <c r="I302" s="2" t="s">
        <v>31</v>
      </c>
      <c r="J302" s="24" t="s">
        <v>28</v>
      </c>
      <c r="K302" s="25" t="s">
        <v>301</v>
      </c>
      <c r="L302" s="25" t="s">
        <v>1059</v>
      </c>
      <c r="M302" s="25">
        <v>1</v>
      </c>
      <c r="N302" s="25" t="s">
        <v>565</v>
      </c>
      <c r="O302" s="25" t="s">
        <v>31</v>
      </c>
      <c r="P302" s="26" t="s">
        <v>31</v>
      </c>
      <c r="Q302" s="27" t="s">
        <v>84</v>
      </c>
      <c r="R302" s="25" t="s">
        <v>85</v>
      </c>
      <c r="S302" s="25" t="s">
        <v>31</v>
      </c>
      <c r="T302" s="2" t="s">
        <v>1070</v>
      </c>
      <c r="U302" s="2" t="s">
        <v>767</v>
      </c>
      <c r="V302" s="2">
        <v>1</v>
      </c>
      <c r="W302" s="2" t="s">
        <v>563</v>
      </c>
      <c r="X302" s="2" t="s">
        <v>34</v>
      </c>
      <c r="Y302" s="2" t="s">
        <v>31</v>
      </c>
      <c r="Z302" s="2" t="s">
        <v>31</v>
      </c>
      <c r="AA302" s="2" t="s">
        <v>31</v>
      </c>
      <c r="AB302" s="2" t="s">
        <v>31</v>
      </c>
      <c r="AC302" s="2" t="s">
        <v>31</v>
      </c>
      <c r="AD302" s="2" t="s">
        <v>31</v>
      </c>
      <c r="AE302" s="2" t="s">
        <v>31</v>
      </c>
      <c r="AF302" s="2" t="s">
        <v>491</v>
      </c>
      <c r="AH302" s="1">
        <f t="shared" si="10"/>
        <v>0</v>
      </c>
      <c r="AI302" s="1">
        <f t="shared" si="9"/>
        <v>6</v>
      </c>
      <c r="AJ302" s="49">
        <v>20.871993429958938</v>
      </c>
      <c r="AK302" s="49">
        <v>26.994993293099068</v>
      </c>
      <c r="AL302" s="49">
        <v>29.719993232190632</v>
      </c>
      <c r="AM302" s="49">
        <v>0.28365889776931819</v>
      </c>
      <c r="AN302" s="49">
        <v>1.4738994235775196</v>
      </c>
      <c r="AO302" s="49">
        <v>3.2189999280497439</v>
      </c>
      <c r="AP302" s="49">
        <v>250.08076469372847</v>
      </c>
      <c r="AQ302" s="49">
        <v>92</v>
      </c>
    </row>
    <row r="303" spans="1:43" ht="13.8" hidden="1">
      <c r="A303" s="2">
        <v>302</v>
      </c>
      <c r="B303" s="2" t="s">
        <v>310</v>
      </c>
      <c r="C303" s="2" t="s">
        <v>295</v>
      </c>
      <c r="D303" s="2" t="s">
        <v>590</v>
      </c>
      <c r="E303" s="2" t="s">
        <v>601</v>
      </c>
      <c r="F303" s="15">
        <v>38.163559999999997</v>
      </c>
      <c r="G303" s="15">
        <v>-0.46488000000000002</v>
      </c>
      <c r="H303" s="30">
        <v>44889</v>
      </c>
      <c r="I303" s="2" t="s">
        <v>77</v>
      </c>
      <c r="J303" s="24" t="s">
        <v>28</v>
      </c>
      <c r="K303" s="25" t="s">
        <v>88</v>
      </c>
      <c r="L303" s="25" t="s">
        <v>1059</v>
      </c>
      <c r="M303" s="25">
        <v>1</v>
      </c>
      <c r="N303" s="25" t="s">
        <v>570</v>
      </c>
      <c r="O303" s="25" t="s">
        <v>31</v>
      </c>
      <c r="P303" s="26" t="s">
        <v>31</v>
      </c>
      <c r="Q303" s="27" t="s">
        <v>96</v>
      </c>
      <c r="R303" s="25" t="s">
        <v>571</v>
      </c>
      <c r="S303" s="25" t="s">
        <v>31</v>
      </c>
      <c r="T303" s="2" t="s">
        <v>1070</v>
      </c>
      <c r="U303" s="2" t="s">
        <v>767</v>
      </c>
      <c r="V303" s="2">
        <v>1</v>
      </c>
      <c r="W303" s="2" t="s">
        <v>563</v>
      </c>
      <c r="X303" s="2" t="s">
        <v>74</v>
      </c>
      <c r="Y303" s="2" t="s">
        <v>31</v>
      </c>
      <c r="Z303" s="2" t="s">
        <v>31</v>
      </c>
      <c r="AA303" s="2" t="s">
        <v>31</v>
      </c>
      <c r="AB303" s="2" t="s">
        <v>31</v>
      </c>
      <c r="AC303" s="2" t="s">
        <v>31</v>
      </c>
      <c r="AD303" s="2" t="s">
        <v>31</v>
      </c>
      <c r="AE303" s="2" t="s">
        <v>31</v>
      </c>
      <c r="AF303" s="2" t="s">
        <v>491</v>
      </c>
      <c r="AH303" s="1">
        <f t="shared" si="10"/>
        <v>0</v>
      </c>
      <c r="AI303" s="1">
        <f t="shared" si="9"/>
        <v>6</v>
      </c>
      <c r="AJ303" s="49">
        <v>20.487390698829447</v>
      </c>
      <c r="AK303" s="49">
        <v>26.248254179355207</v>
      </c>
      <c r="AL303" s="49">
        <v>29.489993237331532</v>
      </c>
      <c r="AM303" s="49">
        <v>0.48770409868800457</v>
      </c>
      <c r="AN303" s="49">
        <v>1.7654972431467559</v>
      </c>
      <c r="AO303" s="49">
        <v>3.4782499222550527</v>
      </c>
      <c r="AP303" s="49">
        <v>197.6536827766129</v>
      </c>
      <c r="AQ303" s="49">
        <v>76</v>
      </c>
    </row>
    <row r="304" spans="1:43" ht="13.8" hidden="1">
      <c r="A304" s="2">
        <v>303</v>
      </c>
      <c r="B304" s="2" t="s">
        <v>310</v>
      </c>
      <c r="C304" s="2" t="s">
        <v>295</v>
      </c>
      <c r="D304" s="2" t="s">
        <v>590</v>
      </c>
      <c r="E304" s="2" t="s">
        <v>601</v>
      </c>
      <c r="F304" s="15">
        <v>38.166890000000002</v>
      </c>
      <c r="G304" s="15">
        <v>-0.47243000000000002</v>
      </c>
      <c r="H304" s="30">
        <v>44889</v>
      </c>
      <c r="I304" s="2" t="s">
        <v>77</v>
      </c>
      <c r="J304" s="24" t="s">
        <v>28</v>
      </c>
      <c r="K304" s="25" t="s">
        <v>88</v>
      </c>
      <c r="L304" s="25" t="s">
        <v>1059</v>
      </c>
      <c r="M304" s="25">
        <v>1</v>
      </c>
      <c r="N304" s="25" t="s">
        <v>570</v>
      </c>
      <c r="O304" s="25" t="s">
        <v>31</v>
      </c>
      <c r="P304" s="26" t="s">
        <v>31</v>
      </c>
      <c r="Q304" s="27" t="s">
        <v>96</v>
      </c>
      <c r="R304" s="25" t="s">
        <v>571</v>
      </c>
      <c r="S304" s="25" t="s">
        <v>31</v>
      </c>
      <c r="T304" s="2" t="s">
        <v>1070</v>
      </c>
      <c r="U304" s="2" t="s">
        <v>767</v>
      </c>
      <c r="V304" s="2">
        <v>1</v>
      </c>
      <c r="W304" s="2" t="s">
        <v>563</v>
      </c>
      <c r="X304" s="2" t="s">
        <v>74</v>
      </c>
      <c r="Y304" s="2" t="s">
        <v>31</v>
      </c>
      <c r="Z304" s="2" t="s">
        <v>31</v>
      </c>
      <c r="AA304" s="2" t="s">
        <v>31</v>
      </c>
      <c r="AB304" s="2" t="s">
        <v>31</v>
      </c>
      <c r="AC304" s="2" t="s">
        <v>31</v>
      </c>
      <c r="AD304" s="2" t="s">
        <v>31</v>
      </c>
      <c r="AE304" s="2" t="s">
        <v>31</v>
      </c>
      <c r="AF304" s="2" t="s">
        <v>491</v>
      </c>
      <c r="AH304" s="1">
        <f t="shared" si="10"/>
        <v>0</v>
      </c>
      <c r="AI304" s="1">
        <f t="shared" si="9"/>
        <v>6</v>
      </c>
      <c r="AJ304" s="49">
        <v>20.487390698829447</v>
      </c>
      <c r="AK304" s="49">
        <v>26.248254179355207</v>
      </c>
      <c r="AL304" s="49">
        <v>29.489993237331532</v>
      </c>
      <c r="AM304" s="49">
        <v>0.48770409868800457</v>
      </c>
      <c r="AN304" s="49">
        <v>1.7654972431467559</v>
      </c>
      <c r="AO304" s="49">
        <v>3.4782499222550527</v>
      </c>
      <c r="AP304" s="49">
        <v>197.6536827766129</v>
      </c>
      <c r="AQ304" s="49">
        <v>76</v>
      </c>
    </row>
    <row r="305" spans="1:43" ht="13.8" hidden="1">
      <c r="A305" s="2">
        <v>304</v>
      </c>
      <c r="B305" s="2" t="s">
        <v>310</v>
      </c>
      <c r="C305" s="2" t="s">
        <v>295</v>
      </c>
      <c r="D305" s="2" t="s">
        <v>311</v>
      </c>
      <c r="E305" s="2" t="s">
        <v>579</v>
      </c>
      <c r="F305" s="15">
        <v>38.976649999999999</v>
      </c>
      <c r="G305" s="15">
        <v>1.3075000000000001</v>
      </c>
      <c r="H305" s="30">
        <v>44894</v>
      </c>
      <c r="I305" s="2" t="s">
        <v>31</v>
      </c>
      <c r="J305" s="24" t="s">
        <v>28</v>
      </c>
      <c r="K305" s="25" t="s">
        <v>301</v>
      </c>
      <c r="L305" s="25" t="s">
        <v>1059</v>
      </c>
      <c r="M305" s="25">
        <v>1</v>
      </c>
      <c r="N305" s="25" t="s">
        <v>565</v>
      </c>
      <c r="O305" s="25" t="s">
        <v>31</v>
      </c>
      <c r="P305" s="26" t="s">
        <v>31</v>
      </c>
      <c r="Q305" s="27" t="s">
        <v>84</v>
      </c>
      <c r="R305" s="25" t="s">
        <v>85</v>
      </c>
      <c r="S305" s="25" t="s">
        <v>31</v>
      </c>
      <c r="T305" s="2" t="s">
        <v>1070</v>
      </c>
      <c r="U305" s="2" t="s">
        <v>767</v>
      </c>
      <c r="V305" s="2">
        <v>1</v>
      </c>
      <c r="W305" s="2" t="s">
        <v>563</v>
      </c>
      <c r="X305" s="2" t="s">
        <v>34</v>
      </c>
      <c r="Y305" s="2" t="s">
        <v>31</v>
      </c>
      <c r="Z305" s="2" t="s">
        <v>31</v>
      </c>
      <c r="AA305" s="2" t="s">
        <v>31</v>
      </c>
      <c r="AB305" s="2" t="s">
        <v>31</v>
      </c>
      <c r="AC305" s="2" t="s">
        <v>31</v>
      </c>
      <c r="AD305" s="2" t="s">
        <v>31</v>
      </c>
      <c r="AE305" s="2" t="s">
        <v>31</v>
      </c>
      <c r="AF305" s="2" t="s">
        <v>491</v>
      </c>
      <c r="AH305" s="1">
        <f t="shared" si="10"/>
        <v>0</v>
      </c>
      <c r="AI305" s="1">
        <f t="shared" si="9"/>
        <v>6</v>
      </c>
      <c r="AJ305" s="49">
        <v>20.803582472583933</v>
      </c>
      <c r="AK305" s="49">
        <v>26.787384602087311</v>
      </c>
      <c r="AL305" s="49">
        <v>29.739993231743597</v>
      </c>
      <c r="AM305" s="49">
        <v>0.3167136915510344</v>
      </c>
      <c r="AN305" s="49">
        <v>1.5752880082678291</v>
      </c>
      <c r="AO305" s="49">
        <v>3.2817499266471728</v>
      </c>
      <c r="AP305" s="49">
        <v>228.71020798664776</v>
      </c>
      <c r="AQ305" s="49">
        <v>85</v>
      </c>
    </row>
    <row r="306" spans="1:43" ht="13.8" hidden="1">
      <c r="A306" s="2">
        <v>305</v>
      </c>
      <c r="B306" s="2" t="s">
        <v>310</v>
      </c>
      <c r="C306" s="2" t="s">
        <v>295</v>
      </c>
      <c r="D306" s="2" t="s">
        <v>311</v>
      </c>
      <c r="E306" s="2" t="s">
        <v>598</v>
      </c>
      <c r="F306" s="15">
        <v>39.429400000000001</v>
      </c>
      <c r="G306" s="15">
        <v>3.27502</v>
      </c>
      <c r="H306" s="30">
        <v>44900</v>
      </c>
      <c r="I306" s="2" t="s">
        <v>77</v>
      </c>
      <c r="J306" s="24" t="s">
        <v>28</v>
      </c>
      <c r="K306" s="25" t="s">
        <v>50</v>
      </c>
      <c r="L306" s="25" t="s">
        <v>1059</v>
      </c>
      <c r="M306" s="25">
        <v>1</v>
      </c>
      <c r="N306" s="25" t="s">
        <v>570</v>
      </c>
      <c r="O306" s="25" t="s">
        <v>31</v>
      </c>
      <c r="P306" s="26" t="s">
        <v>31</v>
      </c>
      <c r="Q306" s="27" t="s">
        <v>96</v>
      </c>
      <c r="R306" s="25" t="s">
        <v>571</v>
      </c>
      <c r="S306" s="25" t="s">
        <v>31</v>
      </c>
      <c r="T306" s="2" t="s">
        <v>1070</v>
      </c>
      <c r="U306" s="2" t="s">
        <v>767</v>
      </c>
      <c r="V306" s="2">
        <v>1</v>
      </c>
      <c r="W306" s="2" t="s">
        <v>563</v>
      </c>
      <c r="X306" s="2" t="s">
        <v>34</v>
      </c>
      <c r="Y306" s="2" t="s">
        <v>31</v>
      </c>
      <c r="Z306" s="2" t="s">
        <v>31</v>
      </c>
      <c r="AA306" s="2" t="s">
        <v>31</v>
      </c>
      <c r="AB306" s="2" t="s">
        <v>31</v>
      </c>
      <c r="AC306" s="2" t="s">
        <v>31</v>
      </c>
      <c r="AD306" s="2" t="s">
        <v>31</v>
      </c>
      <c r="AE306" s="2" t="s">
        <v>31</v>
      </c>
      <c r="AF306" s="2" t="s">
        <v>491</v>
      </c>
      <c r="AH306" s="1">
        <f t="shared" si="10"/>
        <v>0</v>
      </c>
      <c r="AI306" s="1">
        <f t="shared" si="9"/>
        <v>6</v>
      </c>
      <c r="AJ306" s="49">
        <v>20.763883843334277</v>
      </c>
      <c r="AK306" s="49">
        <v>26.752167211570132</v>
      </c>
      <c r="AL306" s="49">
        <v>29.579993235319876</v>
      </c>
      <c r="AM306" s="49">
        <v>0.35875273170727878</v>
      </c>
      <c r="AN306" s="49">
        <v>1.6940189838748543</v>
      </c>
      <c r="AO306" s="49">
        <v>3.4939999219030149</v>
      </c>
      <c r="AP306" s="49">
        <v>247.99765721340788</v>
      </c>
      <c r="AQ306" s="49">
        <v>92</v>
      </c>
    </row>
    <row r="307" spans="1:43" ht="13.8" hidden="1">
      <c r="A307" s="2">
        <v>306</v>
      </c>
      <c r="B307" s="2" t="s">
        <v>310</v>
      </c>
      <c r="C307" s="2" t="s">
        <v>295</v>
      </c>
      <c r="D307" s="2" t="s">
        <v>311</v>
      </c>
      <c r="E307" s="2" t="s">
        <v>568</v>
      </c>
      <c r="F307" s="15">
        <v>40.076250000000002</v>
      </c>
      <c r="G307" s="15">
        <v>4.0909399999999998</v>
      </c>
      <c r="H307" s="30">
        <v>44911</v>
      </c>
      <c r="I307" s="2" t="s">
        <v>31</v>
      </c>
      <c r="J307" s="24" t="s">
        <v>28</v>
      </c>
      <c r="K307" s="25" t="s">
        <v>301</v>
      </c>
      <c r="L307" s="25" t="s">
        <v>1059</v>
      </c>
      <c r="M307" s="25">
        <v>1</v>
      </c>
      <c r="N307" s="25" t="s">
        <v>567</v>
      </c>
      <c r="O307" s="25" t="s">
        <v>31</v>
      </c>
      <c r="P307" s="26" t="s">
        <v>31</v>
      </c>
      <c r="Q307" s="27" t="s">
        <v>84</v>
      </c>
      <c r="R307" s="25" t="s">
        <v>85</v>
      </c>
      <c r="S307" s="25" t="s">
        <v>31</v>
      </c>
      <c r="T307" s="2" t="s">
        <v>1070</v>
      </c>
      <c r="U307" s="2" t="s">
        <v>767</v>
      </c>
      <c r="V307" s="2">
        <v>1</v>
      </c>
      <c r="W307" s="2" t="s">
        <v>563</v>
      </c>
      <c r="X307" s="2" t="s">
        <v>34</v>
      </c>
      <c r="Y307" s="2" t="s">
        <v>31</v>
      </c>
      <c r="Z307" s="2" t="s">
        <v>31</v>
      </c>
      <c r="AA307" s="2" t="s">
        <v>31</v>
      </c>
      <c r="AB307" s="2" t="s">
        <v>31</v>
      </c>
      <c r="AC307" s="2" t="s">
        <v>31</v>
      </c>
      <c r="AD307" s="2" t="s">
        <v>31</v>
      </c>
      <c r="AE307" s="2" t="s">
        <v>31</v>
      </c>
      <c r="AF307" s="2" t="s">
        <v>491</v>
      </c>
      <c r="AH307" s="1">
        <f t="shared" si="10"/>
        <v>0</v>
      </c>
      <c r="AI307" s="1">
        <f t="shared" si="9"/>
        <v>6</v>
      </c>
      <c r="AJ307" s="49">
        <v>20.435993439704291</v>
      </c>
      <c r="AK307" s="49">
        <v>26.265754178964052</v>
      </c>
      <c r="AL307" s="49">
        <v>29.619993234425806</v>
      </c>
      <c r="AM307" s="49">
        <v>0.69505066939591365</v>
      </c>
      <c r="AN307" s="49">
        <v>2.0811385404394489</v>
      </c>
      <c r="AO307" s="49">
        <v>4.0004999105818584</v>
      </c>
      <c r="AP307" s="49">
        <v>221.64217099898107</v>
      </c>
      <c r="AQ307" s="49">
        <v>81</v>
      </c>
    </row>
    <row r="308" spans="1:43" ht="13.8" hidden="1">
      <c r="A308" s="2">
        <v>307</v>
      </c>
      <c r="B308" s="2" t="s">
        <v>310</v>
      </c>
      <c r="C308" s="2" t="s">
        <v>295</v>
      </c>
      <c r="D308" s="2" t="s">
        <v>590</v>
      </c>
      <c r="E308" s="2" t="s">
        <v>601</v>
      </c>
      <c r="F308" s="15">
        <v>38.160490000000003</v>
      </c>
      <c r="G308" s="15">
        <v>-0.45841999999999999</v>
      </c>
      <c r="H308" s="30">
        <v>44914</v>
      </c>
      <c r="I308" s="2" t="s">
        <v>77</v>
      </c>
      <c r="J308" s="24" t="s">
        <v>28</v>
      </c>
      <c r="K308" s="25" t="s">
        <v>50</v>
      </c>
      <c r="L308" s="25" t="s">
        <v>1059</v>
      </c>
      <c r="M308" s="25">
        <v>1</v>
      </c>
      <c r="N308" s="25" t="s">
        <v>570</v>
      </c>
      <c r="O308" s="25" t="s">
        <v>31</v>
      </c>
      <c r="P308" s="26" t="s">
        <v>31</v>
      </c>
      <c r="Q308" s="27" t="s">
        <v>96</v>
      </c>
      <c r="R308" s="25" t="s">
        <v>571</v>
      </c>
      <c r="S308" s="25" t="s">
        <v>31</v>
      </c>
      <c r="T308" s="2" t="s">
        <v>1070</v>
      </c>
      <c r="U308" s="2" t="s">
        <v>767</v>
      </c>
      <c r="V308" s="2">
        <v>1</v>
      </c>
      <c r="W308" s="2" t="s">
        <v>563</v>
      </c>
      <c r="X308" s="2" t="s">
        <v>74</v>
      </c>
      <c r="Y308" s="2" t="s">
        <v>31</v>
      </c>
      <c r="Z308" s="2" t="s">
        <v>31</v>
      </c>
      <c r="AA308" s="2" t="s">
        <v>31</v>
      </c>
      <c r="AB308" s="2" t="s">
        <v>31</v>
      </c>
      <c r="AC308" s="2" t="s">
        <v>31</v>
      </c>
      <c r="AD308" s="2" t="s">
        <v>31</v>
      </c>
      <c r="AE308" s="2" t="s">
        <v>31</v>
      </c>
      <c r="AF308" s="2" t="s">
        <v>491</v>
      </c>
      <c r="AH308" s="1">
        <f t="shared" si="10"/>
        <v>0</v>
      </c>
      <c r="AI308" s="1">
        <f t="shared" si="9"/>
        <v>6</v>
      </c>
      <c r="AJ308" s="49">
        <v>20.487390698829447</v>
      </c>
      <c r="AK308" s="49">
        <v>26.248254179355207</v>
      </c>
      <c r="AL308" s="49">
        <v>29.489993237331532</v>
      </c>
      <c r="AM308" s="49">
        <v>0.48770409868800457</v>
      </c>
      <c r="AN308" s="49">
        <v>1.7654972431467559</v>
      </c>
      <c r="AO308" s="49">
        <v>3.4782499222550527</v>
      </c>
      <c r="AP308" s="49">
        <v>197.6536827766129</v>
      </c>
      <c r="AQ308" s="49">
        <v>76</v>
      </c>
    </row>
    <row r="309" spans="1:43" ht="13.8" hidden="1">
      <c r="A309" s="2">
        <v>308</v>
      </c>
      <c r="B309" s="2" t="s">
        <v>310</v>
      </c>
      <c r="C309" s="2" t="s">
        <v>295</v>
      </c>
      <c r="D309" s="2" t="s">
        <v>311</v>
      </c>
      <c r="E309" s="2" t="s">
        <v>623</v>
      </c>
      <c r="F309" s="15">
        <v>39.543309999999998</v>
      </c>
      <c r="G309" s="15">
        <v>2.3815900000000001</v>
      </c>
      <c r="H309" s="30">
        <v>44914</v>
      </c>
      <c r="I309" s="2" t="s">
        <v>159</v>
      </c>
      <c r="J309" s="24" t="s">
        <v>28</v>
      </c>
      <c r="K309" s="25" t="s">
        <v>277</v>
      </c>
      <c r="L309" s="25" t="s">
        <v>1062</v>
      </c>
      <c r="M309" s="25">
        <v>1</v>
      </c>
      <c r="N309" s="25" t="s">
        <v>570</v>
      </c>
      <c r="O309" s="25" t="s">
        <v>31</v>
      </c>
      <c r="P309" s="26" t="s">
        <v>31</v>
      </c>
      <c r="Q309" s="27" t="s">
        <v>96</v>
      </c>
      <c r="R309" s="25" t="s">
        <v>571</v>
      </c>
      <c r="S309" s="25" t="s">
        <v>31</v>
      </c>
      <c r="T309" s="2" t="s">
        <v>1070</v>
      </c>
      <c r="U309" s="2" t="s">
        <v>767</v>
      </c>
      <c r="V309" s="2">
        <v>1</v>
      </c>
      <c r="W309" s="2" t="s">
        <v>563</v>
      </c>
      <c r="X309" s="2" t="s">
        <v>34</v>
      </c>
      <c r="Y309" s="2" t="s">
        <v>31</v>
      </c>
      <c r="Z309" s="2" t="s">
        <v>245</v>
      </c>
      <c r="AA309" s="2" t="s">
        <v>31</v>
      </c>
      <c r="AB309" s="2" t="s">
        <v>31</v>
      </c>
      <c r="AC309" s="2" t="s">
        <v>31</v>
      </c>
      <c r="AD309" s="2" t="s">
        <v>31</v>
      </c>
      <c r="AE309" s="2" t="s">
        <v>31</v>
      </c>
      <c r="AF309" s="2" t="s">
        <v>491</v>
      </c>
      <c r="AH309" s="1">
        <f t="shared" si="10"/>
        <v>1</v>
      </c>
      <c r="AI309" s="1">
        <f t="shared" si="9"/>
        <v>5</v>
      </c>
      <c r="AJ309" s="49">
        <v>20.87492493674273</v>
      </c>
      <c r="AK309" s="49">
        <v>26.964015032921921</v>
      </c>
      <c r="AL309" s="49">
        <v>29.699993232637667</v>
      </c>
      <c r="AM309" s="49">
        <v>0.29072602089902733</v>
      </c>
      <c r="AN309" s="49">
        <v>1.4895842058356323</v>
      </c>
      <c r="AO309" s="49">
        <v>3.2364999276585884</v>
      </c>
      <c r="AP309" s="49">
        <v>248.54414791478018</v>
      </c>
      <c r="AQ309" s="49">
        <v>92</v>
      </c>
    </row>
    <row r="310" spans="1:43" ht="13.8" hidden="1">
      <c r="A310" s="2">
        <v>309</v>
      </c>
      <c r="B310" s="2" t="s">
        <v>310</v>
      </c>
      <c r="C310" s="2" t="s">
        <v>295</v>
      </c>
      <c r="D310" s="2" t="s">
        <v>311</v>
      </c>
      <c r="E310" s="2" t="s">
        <v>624</v>
      </c>
      <c r="F310" s="15">
        <v>39.531680000000001</v>
      </c>
      <c r="G310" s="15">
        <v>2.4580899999999999</v>
      </c>
      <c r="H310" s="30">
        <v>44923</v>
      </c>
      <c r="I310" s="2" t="s">
        <v>31</v>
      </c>
      <c r="J310" s="24" t="s">
        <v>28</v>
      </c>
      <c r="K310" s="25" t="s">
        <v>84</v>
      </c>
      <c r="L310" s="25" t="s">
        <v>1059</v>
      </c>
      <c r="M310" s="25">
        <v>1</v>
      </c>
      <c r="N310" s="25" t="s">
        <v>31</v>
      </c>
      <c r="O310" s="25" t="s">
        <v>31</v>
      </c>
      <c r="P310" s="26" t="s">
        <v>31</v>
      </c>
      <c r="Q310" s="27" t="s">
        <v>31</v>
      </c>
      <c r="R310" s="25" t="s">
        <v>31</v>
      </c>
      <c r="S310" s="25" t="s">
        <v>31</v>
      </c>
      <c r="T310" s="2" t="s">
        <v>57</v>
      </c>
      <c r="U310" s="2" t="s">
        <v>767</v>
      </c>
      <c r="V310" s="2">
        <v>1</v>
      </c>
      <c r="W310" s="2" t="s">
        <v>563</v>
      </c>
      <c r="X310" s="2" t="s">
        <v>34</v>
      </c>
      <c r="Y310" s="2" t="s">
        <v>31</v>
      </c>
      <c r="Z310" s="2" t="s">
        <v>31</v>
      </c>
      <c r="AA310" s="2" t="s">
        <v>31</v>
      </c>
      <c r="AB310" s="2" t="s">
        <v>31</v>
      </c>
      <c r="AC310" s="2" t="s">
        <v>31</v>
      </c>
      <c r="AD310" s="2" t="s">
        <v>31</v>
      </c>
      <c r="AE310" s="2" t="s">
        <v>31</v>
      </c>
      <c r="AF310" s="2" t="s">
        <v>491</v>
      </c>
      <c r="AH310" s="1">
        <f t="shared" si="10"/>
        <v>0</v>
      </c>
      <c r="AI310" s="1">
        <f t="shared" si="9"/>
        <v>6</v>
      </c>
      <c r="AJ310" s="49">
        <v>20.871993429958938</v>
      </c>
      <c r="AK310" s="49">
        <v>26.994993293099068</v>
      </c>
      <c r="AL310" s="49">
        <v>29.719993232190632</v>
      </c>
      <c r="AM310" s="49">
        <v>0.28365889776931819</v>
      </c>
      <c r="AN310" s="49">
        <v>1.4738994235775196</v>
      </c>
      <c r="AO310" s="49">
        <v>3.2189999280497439</v>
      </c>
      <c r="AP310" s="49">
        <v>250.08076469372847</v>
      </c>
      <c r="AQ310" s="49">
        <v>92</v>
      </c>
    </row>
    <row r="311" spans="1:43" ht="13.8" hidden="1">
      <c r="A311" s="2">
        <v>310</v>
      </c>
      <c r="B311" s="2" t="s">
        <v>310</v>
      </c>
      <c r="C311" s="2" t="s">
        <v>295</v>
      </c>
      <c r="D311" s="2" t="s">
        <v>311</v>
      </c>
      <c r="E311" s="2" t="s">
        <v>624</v>
      </c>
      <c r="F311" s="15">
        <v>39.531509999999997</v>
      </c>
      <c r="G311" s="15">
        <v>2.4574500000000001</v>
      </c>
      <c r="H311" s="30">
        <v>44923</v>
      </c>
      <c r="I311" s="2" t="s">
        <v>27</v>
      </c>
      <c r="J311" s="24" t="s">
        <v>28</v>
      </c>
      <c r="K311" s="25" t="s">
        <v>43</v>
      </c>
      <c r="L311" s="25" t="s">
        <v>1059</v>
      </c>
      <c r="M311" s="25">
        <v>1</v>
      </c>
      <c r="N311" s="25" t="s">
        <v>570</v>
      </c>
      <c r="O311" s="25" t="s">
        <v>31</v>
      </c>
      <c r="P311" s="26" t="s">
        <v>31</v>
      </c>
      <c r="Q311" s="27" t="s">
        <v>96</v>
      </c>
      <c r="R311" s="25" t="s">
        <v>571</v>
      </c>
      <c r="S311" s="25" t="s">
        <v>31</v>
      </c>
      <c r="T311" s="2" t="s">
        <v>1070</v>
      </c>
      <c r="U311" s="2" t="s">
        <v>767</v>
      </c>
      <c r="V311" s="2">
        <v>1</v>
      </c>
      <c r="W311" s="2" t="s">
        <v>563</v>
      </c>
      <c r="X311" s="2" t="s">
        <v>34</v>
      </c>
      <c r="Y311" s="2" t="s">
        <v>31</v>
      </c>
      <c r="Z311" s="2" t="s">
        <v>31</v>
      </c>
      <c r="AA311" s="2" t="s">
        <v>31</v>
      </c>
      <c r="AB311" s="2" t="s">
        <v>31</v>
      </c>
      <c r="AC311" s="2" t="s">
        <v>31</v>
      </c>
      <c r="AD311" s="2" t="s">
        <v>31</v>
      </c>
      <c r="AE311" s="2" t="s">
        <v>31</v>
      </c>
      <c r="AF311" s="2" t="s">
        <v>491</v>
      </c>
      <c r="AH311" s="1">
        <f t="shared" si="10"/>
        <v>0</v>
      </c>
      <c r="AI311" s="1">
        <f t="shared" si="9"/>
        <v>6</v>
      </c>
      <c r="AJ311" s="49">
        <v>20.871993429958938</v>
      </c>
      <c r="AK311" s="49">
        <v>26.994993293099068</v>
      </c>
      <c r="AL311" s="49">
        <v>29.719993232190632</v>
      </c>
      <c r="AM311" s="49">
        <v>0.28365889776931819</v>
      </c>
      <c r="AN311" s="49">
        <v>1.4738994235775196</v>
      </c>
      <c r="AO311" s="49">
        <v>3.2189999280497439</v>
      </c>
      <c r="AP311" s="49">
        <v>250.08076469372847</v>
      </c>
      <c r="AQ311" s="49">
        <v>92</v>
      </c>
    </row>
    <row r="312" spans="1:43" ht="13.8" hidden="1">
      <c r="A312" s="2">
        <v>311</v>
      </c>
      <c r="B312" s="2" t="s">
        <v>310</v>
      </c>
      <c r="C312" s="2" t="s">
        <v>295</v>
      </c>
      <c r="D312" s="2" t="s">
        <v>311</v>
      </c>
      <c r="E312" s="2" t="s">
        <v>624</v>
      </c>
      <c r="F312" s="15">
        <v>39.532110000000003</v>
      </c>
      <c r="G312" s="15">
        <v>2.4577399999999998</v>
      </c>
      <c r="H312" s="30">
        <v>44923</v>
      </c>
      <c r="I312" s="2" t="s">
        <v>27</v>
      </c>
      <c r="J312" s="24" t="s">
        <v>28</v>
      </c>
      <c r="K312" s="25" t="s">
        <v>88</v>
      </c>
      <c r="L312" s="25" t="s">
        <v>1059</v>
      </c>
      <c r="M312" s="25">
        <v>1</v>
      </c>
      <c r="N312" s="25" t="s">
        <v>31</v>
      </c>
      <c r="O312" s="25" t="s">
        <v>31</v>
      </c>
      <c r="P312" s="26" t="s">
        <v>31</v>
      </c>
      <c r="Q312" s="27" t="s">
        <v>31</v>
      </c>
      <c r="R312" s="25" t="s">
        <v>31</v>
      </c>
      <c r="S312" s="25" t="s">
        <v>31</v>
      </c>
      <c r="T312" s="2" t="s">
        <v>1070</v>
      </c>
      <c r="U312" s="2" t="s">
        <v>767</v>
      </c>
      <c r="V312" s="2">
        <v>1</v>
      </c>
      <c r="W312" s="2" t="s">
        <v>563</v>
      </c>
      <c r="X312" s="2" t="s">
        <v>34</v>
      </c>
      <c r="Y312" s="2" t="s">
        <v>31</v>
      </c>
      <c r="Z312" s="2" t="s">
        <v>31</v>
      </c>
      <c r="AA312" s="2" t="s">
        <v>31</v>
      </c>
      <c r="AB312" s="2" t="s">
        <v>31</v>
      </c>
      <c r="AC312" s="2" t="s">
        <v>31</v>
      </c>
      <c r="AD312" s="2" t="s">
        <v>31</v>
      </c>
      <c r="AE312" s="2" t="s">
        <v>31</v>
      </c>
      <c r="AF312" s="2" t="s">
        <v>491</v>
      </c>
      <c r="AH312" s="1">
        <f t="shared" si="10"/>
        <v>0</v>
      </c>
      <c r="AI312" s="1">
        <f t="shared" si="9"/>
        <v>6</v>
      </c>
      <c r="AJ312" s="49">
        <v>20.871993429958938</v>
      </c>
      <c r="AK312" s="49">
        <v>26.994993293099068</v>
      </c>
      <c r="AL312" s="49">
        <v>29.719993232190632</v>
      </c>
      <c r="AM312" s="49">
        <v>0.28365889776931819</v>
      </c>
      <c r="AN312" s="49">
        <v>1.4738994235775196</v>
      </c>
      <c r="AO312" s="49">
        <v>3.2189999280497439</v>
      </c>
      <c r="AP312" s="49">
        <v>250.08076469372847</v>
      </c>
      <c r="AQ312" s="49">
        <v>92</v>
      </c>
    </row>
    <row r="313" spans="1:43" ht="13.8" hidden="1">
      <c r="A313" s="2">
        <v>312</v>
      </c>
      <c r="B313" s="2" t="s">
        <v>544</v>
      </c>
      <c r="C313" s="2" t="s">
        <v>545</v>
      </c>
      <c r="D313" s="2" t="s">
        <v>625</v>
      </c>
      <c r="E313" s="2" t="s">
        <v>626</v>
      </c>
      <c r="F313" s="15">
        <v>36.147705999999999</v>
      </c>
      <c r="G313" s="15">
        <v>29.603802000000002</v>
      </c>
      <c r="H313" s="31">
        <v>44890</v>
      </c>
      <c r="I313" s="2" t="s">
        <v>27</v>
      </c>
      <c r="J313" s="24" t="s">
        <v>28</v>
      </c>
      <c r="K313" s="25" t="s">
        <v>40</v>
      </c>
      <c r="L313" s="25" t="s">
        <v>1061</v>
      </c>
      <c r="M313" s="25">
        <v>4</v>
      </c>
      <c r="N313" s="25" t="s">
        <v>69</v>
      </c>
      <c r="O313" s="25" t="s">
        <v>627</v>
      </c>
      <c r="P313" s="26">
        <v>2.5000000000000001E-2</v>
      </c>
      <c r="Q313" s="27" t="s">
        <v>84</v>
      </c>
      <c r="R313" s="25" t="s">
        <v>85</v>
      </c>
      <c r="S313" s="25">
        <v>1</v>
      </c>
      <c r="T313" s="2" t="s">
        <v>45</v>
      </c>
      <c r="U313" s="2" t="s">
        <v>1019</v>
      </c>
      <c r="V313" s="2">
        <v>1</v>
      </c>
      <c r="W313" s="2" t="s">
        <v>628</v>
      </c>
      <c r="X313" s="2" t="s">
        <v>34</v>
      </c>
      <c r="Y313" s="2" t="s">
        <v>34</v>
      </c>
      <c r="Z313" s="2" t="s">
        <v>245</v>
      </c>
      <c r="AA313" s="2" t="s">
        <v>132</v>
      </c>
      <c r="AB313" s="2" t="s">
        <v>245</v>
      </c>
      <c r="AC313" s="2" t="s">
        <v>132</v>
      </c>
      <c r="AD313" s="2" t="s">
        <v>132</v>
      </c>
      <c r="AE313" s="2" t="s">
        <v>132</v>
      </c>
      <c r="AF313" s="2" t="s">
        <v>629</v>
      </c>
      <c r="AH313" s="1">
        <f t="shared" si="10"/>
        <v>2</v>
      </c>
      <c r="AI313" s="1">
        <f t="shared" si="9"/>
        <v>0</v>
      </c>
      <c r="AJ313" s="49">
        <v>22.288130384607189</v>
      </c>
      <c r="AK313" s="49">
        <v>26.816841123168036</v>
      </c>
      <c r="AL313" s="49">
        <v>29.47999323755505</v>
      </c>
      <c r="AM313" s="49">
        <v>-1.8306547536022215</v>
      </c>
      <c r="AN313" s="49">
        <v>0.15959510512842706</v>
      </c>
      <c r="AO313" s="49">
        <v>2.1644999516196535</v>
      </c>
      <c r="AP313" s="49">
        <v>42.353659854883432</v>
      </c>
      <c r="AQ313" s="49">
        <v>21</v>
      </c>
    </row>
    <row r="314" spans="1:43" ht="13.8" hidden="1">
      <c r="A314" s="2">
        <v>313</v>
      </c>
      <c r="B314" s="2" t="s">
        <v>544</v>
      </c>
      <c r="C314" s="2" t="s">
        <v>545</v>
      </c>
      <c r="D314" s="2" t="s">
        <v>630</v>
      </c>
      <c r="E314" s="2" t="s">
        <v>631</v>
      </c>
      <c r="F314" s="15">
        <v>36.448742000000003</v>
      </c>
      <c r="G314" s="15">
        <v>28.205335999999999</v>
      </c>
      <c r="H314" s="31">
        <v>44891</v>
      </c>
      <c r="I314" s="2" t="s">
        <v>27</v>
      </c>
      <c r="J314" s="24" t="s">
        <v>28</v>
      </c>
      <c r="K314" s="25" t="s">
        <v>38</v>
      </c>
      <c r="L314" s="25" t="s">
        <v>1062</v>
      </c>
      <c r="M314" s="25">
        <v>4</v>
      </c>
      <c r="N314" s="25" t="s">
        <v>178</v>
      </c>
      <c r="O314" s="25" t="s">
        <v>632</v>
      </c>
      <c r="P314" s="26">
        <v>6.0999999999999999E-2</v>
      </c>
      <c r="Q314" s="27" t="s">
        <v>88</v>
      </c>
      <c r="R314" s="25" t="s">
        <v>89</v>
      </c>
      <c r="S314" s="25">
        <v>2</v>
      </c>
      <c r="T314" s="2" t="s">
        <v>45</v>
      </c>
      <c r="U314" s="2" t="s">
        <v>1019</v>
      </c>
      <c r="V314" s="2">
        <v>1</v>
      </c>
      <c r="W314" s="2" t="s">
        <v>628</v>
      </c>
      <c r="X314" s="2" t="s">
        <v>34</v>
      </c>
      <c r="Y314" s="2" t="s">
        <v>34</v>
      </c>
      <c r="Z314" s="2" t="s">
        <v>132</v>
      </c>
      <c r="AA314" s="2" t="s">
        <v>132</v>
      </c>
      <c r="AB314" s="2" t="s">
        <v>245</v>
      </c>
      <c r="AC314" s="2" t="s">
        <v>132</v>
      </c>
      <c r="AD314" s="2" t="s">
        <v>132</v>
      </c>
      <c r="AE314" s="2" t="s">
        <v>132</v>
      </c>
      <c r="AF314" s="2" t="s">
        <v>211</v>
      </c>
      <c r="AH314" s="1">
        <f t="shared" si="10"/>
        <v>1</v>
      </c>
      <c r="AI314" s="1">
        <f t="shared" si="9"/>
        <v>0</v>
      </c>
      <c r="AJ314" s="49">
        <v>21.693226288315287</v>
      </c>
      <c r="AK314" s="49">
        <v>25.827928101793706</v>
      </c>
      <c r="AL314" s="49">
        <v>28.619993256777548</v>
      </c>
      <c r="AM314" s="49">
        <v>-1.1622513438846724</v>
      </c>
      <c r="AN314" s="49">
        <v>1.5022689881608018</v>
      </c>
      <c r="AO314" s="49">
        <v>3.6524999183602631</v>
      </c>
      <c r="AP314" s="49">
        <v>113.84974721087448</v>
      </c>
      <c r="AQ314" s="49">
        <v>52</v>
      </c>
    </row>
    <row r="315" spans="1:43" ht="13.8" hidden="1">
      <c r="A315" s="2">
        <v>314</v>
      </c>
      <c r="B315" s="2" t="s">
        <v>544</v>
      </c>
      <c r="C315" s="2" t="s">
        <v>545</v>
      </c>
      <c r="D315" s="2" t="s">
        <v>633</v>
      </c>
      <c r="E315" s="2" t="s">
        <v>634</v>
      </c>
      <c r="F315" s="15">
        <v>37.593375999999999</v>
      </c>
      <c r="G315" s="15">
        <v>24.701768000000001</v>
      </c>
      <c r="H315" s="31">
        <v>44861</v>
      </c>
      <c r="I315" s="2" t="s">
        <v>27</v>
      </c>
      <c r="J315" s="24" t="s">
        <v>28</v>
      </c>
      <c r="K315" s="25" t="s">
        <v>120</v>
      </c>
      <c r="L315" s="25" t="s">
        <v>1062</v>
      </c>
      <c r="M315" s="25">
        <v>4</v>
      </c>
      <c r="N315" s="25" t="s">
        <v>225</v>
      </c>
      <c r="O315" s="25" t="s">
        <v>635</v>
      </c>
      <c r="P315" s="26">
        <v>3.5999999999999997E-2</v>
      </c>
      <c r="Q315" s="27" t="s">
        <v>84</v>
      </c>
      <c r="R315" s="25" t="s">
        <v>85</v>
      </c>
      <c r="S315" s="25">
        <v>1</v>
      </c>
      <c r="T315" s="2" t="s">
        <v>45</v>
      </c>
      <c r="U315" s="2" t="s">
        <v>1019</v>
      </c>
      <c r="V315" s="2">
        <v>1</v>
      </c>
      <c r="W315" s="2" t="s">
        <v>628</v>
      </c>
      <c r="X315" s="2" t="s">
        <v>34</v>
      </c>
      <c r="Y315" s="2" t="s">
        <v>55</v>
      </c>
      <c r="Z315" s="2" t="s">
        <v>132</v>
      </c>
      <c r="AA315" s="2" t="s">
        <v>132</v>
      </c>
      <c r="AB315" s="2" t="s">
        <v>132</v>
      </c>
      <c r="AC315" s="2" t="s">
        <v>132</v>
      </c>
      <c r="AD315" s="2" t="s">
        <v>132</v>
      </c>
      <c r="AE315" s="2" t="s">
        <v>132</v>
      </c>
      <c r="AF315" s="2" t="s">
        <v>636</v>
      </c>
      <c r="AH315" s="1">
        <f t="shared" si="10"/>
        <v>0</v>
      </c>
      <c r="AI315" s="1">
        <f t="shared" si="9"/>
        <v>0</v>
      </c>
      <c r="AJ315" s="49">
        <v>19.735500304676599</v>
      </c>
      <c r="AK315" s="49">
        <v>23.313689027556553</v>
      </c>
      <c r="AL315" s="49">
        <v>26.399993306398414</v>
      </c>
      <c r="AM315" s="49">
        <v>0.65630820450845062</v>
      </c>
      <c r="AN315" s="49">
        <v>2.7963314592362503</v>
      </c>
      <c r="AO315" s="49">
        <v>4.737749894103036</v>
      </c>
      <c r="AP315" s="49">
        <v>15.053089595110215</v>
      </c>
      <c r="AQ315" s="49">
        <v>7</v>
      </c>
    </row>
    <row r="316" spans="1:43" ht="13.8" hidden="1">
      <c r="A316" s="2">
        <v>315</v>
      </c>
      <c r="B316" s="2" t="s">
        <v>544</v>
      </c>
      <c r="C316" s="2" t="s">
        <v>545</v>
      </c>
      <c r="D316" s="2" t="s">
        <v>637</v>
      </c>
      <c r="E316" s="2" t="s">
        <v>638</v>
      </c>
      <c r="F316" s="15">
        <v>37.800508000000001</v>
      </c>
      <c r="G316" s="15">
        <v>23.779029999999999</v>
      </c>
      <c r="H316" s="31">
        <v>44942</v>
      </c>
      <c r="I316" s="2" t="s">
        <v>159</v>
      </c>
      <c r="J316" s="24" t="s">
        <v>28</v>
      </c>
      <c r="K316" s="25" t="s">
        <v>40</v>
      </c>
      <c r="L316" s="25" t="s">
        <v>1061</v>
      </c>
      <c r="M316" s="25">
        <v>4</v>
      </c>
      <c r="N316" s="25" t="s">
        <v>225</v>
      </c>
      <c r="O316" s="25" t="s">
        <v>309</v>
      </c>
      <c r="P316" s="26">
        <v>4.2999999999999997E-2</v>
      </c>
      <c r="Q316" s="27" t="s">
        <v>84</v>
      </c>
      <c r="R316" s="25" t="s">
        <v>85</v>
      </c>
      <c r="S316" s="25">
        <v>1</v>
      </c>
      <c r="T316" s="2" t="s">
        <v>45</v>
      </c>
      <c r="U316" s="2" t="s">
        <v>1019</v>
      </c>
      <c r="V316" s="2">
        <v>1</v>
      </c>
      <c r="W316" s="2" t="s">
        <v>628</v>
      </c>
      <c r="X316" s="2" t="s">
        <v>34</v>
      </c>
      <c r="Y316" s="2" t="s">
        <v>34</v>
      </c>
      <c r="Z316" s="2" t="s">
        <v>245</v>
      </c>
      <c r="AA316" s="2" t="s">
        <v>245</v>
      </c>
      <c r="AB316" s="2" t="s">
        <v>245</v>
      </c>
      <c r="AC316" s="2" t="s">
        <v>245</v>
      </c>
      <c r="AD316" s="2" t="s">
        <v>132</v>
      </c>
      <c r="AE316" s="2" t="s">
        <v>245</v>
      </c>
      <c r="AF316" s="2" t="s">
        <v>639</v>
      </c>
      <c r="AH316" s="1">
        <f t="shared" si="10"/>
        <v>5</v>
      </c>
      <c r="AI316" s="1">
        <f t="shared" si="9"/>
        <v>0</v>
      </c>
      <c r="AJ316" s="49">
        <v>20.154349610383083</v>
      </c>
      <c r="AK316" s="49">
        <v>24.698688996599383</v>
      </c>
      <c r="AL316" s="49">
        <v>27.179993288964056</v>
      </c>
      <c r="AM316" s="49">
        <v>0.22817944695458642</v>
      </c>
      <c r="AN316" s="49">
        <v>1.7535244173274145</v>
      </c>
      <c r="AO316" s="49">
        <v>3.4387499231379479</v>
      </c>
      <c r="AP316" s="49">
        <v>15.237953716100183</v>
      </c>
      <c r="AQ316" s="49">
        <v>9</v>
      </c>
    </row>
    <row r="317" spans="1:43" ht="13.8" hidden="1">
      <c r="A317" s="2">
        <v>316</v>
      </c>
      <c r="B317" s="2" t="s">
        <v>544</v>
      </c>
      <c r="C317" s="2" t="s">
        <v>545</v>
      </c>
      <c r="D317" s="2" t="s">
        <v>633</v>
      </c>
      <c r="E317" s="2" t="s">
        <v>640</v>
      </c>
      <c r="F317" s="15">
        <v>36.375329000000001</v>
      </c>
      <c r="G317" s="15">
        <v>25.347576</v>
      </c>
      <c r="H317" s="31">
        <v>44900</v>
      </c>
      <c r="I317" s="2" t="s">
        <v>27</v>
      </c>
      <c r="J317" s="24" t="s">
        <v>28</v>
      </c>
      <c r="K317" s="25" t="s">
        <v>40</v>
      </c>
      <c r="L317" s="25" t="s">
        <v>1061</v>
      </c>
      <c r="M317" s="25">
        <v>4</v>
      </c>
      <c r="N317" s="25" t="s">
        <v>92</v>
      </c>
      <c r="O317" s="25" t="s">
        <v>641</v>
      </c>
      <c r="P317" s="26">
        <v>3.2000000000000001E-2</v>
      </c>
      <c r="Q317" s="27" t="s">
        <v>88</v>
      </c>
      <c r="R317" s="25" t="s">
        <v>89</v>
      </c>
      <c r="S317" s="25">
        <v>1</v>
      </c>
      <c r="T317" s="2" t="s">
        <v>45</v>
      </c>
      <c r="U317" s="2" t="s">
        <v>1019</v>
      </c>
      <c r="V317" s="2">
        <v>1</v>
      </c>
      <c r="W317" s="2" t="s">
        <v>628</v>
      </c>
      <c r="X317" s="2" t="s">
        <v>34</v>
      </c>
      <c r="Y317" s="2" t="s">
        <v>34</v>
      </c>
      <c r="Z317" s="2" t="s">
        <v>132</v>
      </c>
      <c r="AA317" s="2" t="s">
        <v>132</v>
      </c>
      <c r="AB317" s="2" t="s">
        <v>245</v>
      </c>
      <c r="AC317" s="2" t="s">
        <v>132</v>
      </c>
      <c r="AD317" s="2" t="s">
        <v>132</v>
      </c>
      <c r="AE317" s="2" t="s">
        <v>132</v>
      </c>
      <c r="AF317" s="2" t="s">
        <v>211</v>
      </c>
      <c r="AH317" s="1">
        <f t="shared" si="10"/>
        <v>1</v>
      </c>
      <c r="AI317" s="1">
        <f t="shared" si="9"/>
        <v>0</v>
      </c>
      <c r="AJ317" s="49">
        <v>20.176952349603901</v>
      </c>
      <c r="AK317" s="49">
        <v>23.652167280860532</v>
      </c>
      <c r="AL317" s="49">
        <v>26.299993308633589</v>
      </c>
      <c r="AM317" s="49">
        <v>0.19480684496079667</v>
      </c>
      <c r="AN317" s="49">
        <v>2.7956738505552972</v>
      </c>
      <c r="AO317" s="49">
        <v>4.8624998913146555</v>
      </c>
      <c r="AP317" s="49">
        <v>43.862196478056617</v>
      </c>
      <c r="AQ317" s="49">
        <v>23</v>
      </c>
    </row>
    <row r="318" spans="1:43" ht="13.8" hidden="1">
      <c r="A318" s="2">
        <v>317</v>
      </c>
      <c r="B318" s="2" t="s">
        <v>544</v>
      </c>
      <c r="C318" s="2" t="s">
        <v>545</v>
      </c>
      <c r="D318" s="2" t="s">
        <v>630</v>
      </c>
      <c r="E318" s="2" t="s">
        <v>642</v>
      </c>
      <c r="F318" s="15">
        <v>35.385948999999997</v>
      </c>
      <c r="G318" s="15">
        <v>26.959845999999999</v>
      </c>
      <c r="H318" s="31">
        <v>44898</v>
      </c>
      <c r="I318" s="2" t="s">
        <v>27</v>
      </c>
      <c r="J318" s="24" t="s">
        <v>28</v>
      </c>
      <c r="K318" s="25" t="s">
        <v>40</v>
      </c>
      <c r="L318" s="25" t="s">
        <v>1061</v>
      </c>
      <c r="M318" s="25">
        <v>4</v>
      </c>
      <c r="N318" s="25" t="s">
        <v>643</v>
      </c>
      <c r="O318" s="25" t="s">
        <v>644</v>
      </c>
      <c r="P318" s="26">
        <v>5.5E-2</v>
      </c>
      <c r="Q318" s="27" t="s">
        <v>88</v>
      </c>
      <c r="R318" s="25" t="s">
        <v>89</v>
      </c>
      <c r="S318" s="25">
        <v>2</v>
      </c>
      <c r="T318" s="2" t="s">
        <v>45</v>
      </c>
      <c r="U318" s="2" t="s">
        <v>1019</v>
      </c>
      <c r="V318" s="2">
        <v>1</v>
      </c>
      <c r="W318" s="2" t="s">
        <v>628</v>
      </c>
      <c r="X318" s="2" t="s">
        <v>34</v>
      </c>
      <c r="Y318" s="2" t="s">
        <v>34</v>
      </c>
      <c r="Z318" s="2" t="s">
        <v>132</v>
      </c>
      <c r="AA318" s="2" t="s">
        <v>132</v>
      </c>
      <c r="AB318" s="2" t="s">
        <v>245</v>
      </c>
      <c r="AC318" s="2" t="s">
        <v>132</v>
      </c>
      <c r="AD318" s="2" t="s">
        <v>132</v>
      </c>
      <c r="AE318" s="2" t="s">
        <v>132</v>
      </c>
      <c r="AF318" s="2" t="s">
        <v>211</v>
      </c>
      <c r="AH318" s="1">
        <f t="shared" si="10"/>
        <v>1</v>
      </c>
      <c r="AI318" s="1">
        <f t="shared" si="9"/>
        <v>0</v>
      </c>
      <c r="AJ318" s="49">
        <v>20.545609875610342</v>
      </c>
      <c r="AK318" s="49">
        <v>23.563145543719894</v>
      </c>
      <c r="AL318" s="49">
        <v>26.979993293434404</v>
      </c>
      <c r="AM318" s="49">
        <v>-0.25893835037666019</v>
      </c>
      <c r="AN318" s="49">
        <v>2.754872221032501</v>
      </c>
      <c r="AO318" s="49">
        <v>5.0182498878333703</v>
      </c>
      <c r="AP318" s="49">
        <v>30.643596578012474</v>
      </c>
      <c r="AQ318" s="49">
        <v>17</v>
      </c>
    </row>
    <row r="319" spans="1:43" ht="13.8" hidden="1">
      <c r="A319" s="2">
        <v>318</v>
      </c>
      <c r="B319" s="2" t="s">
        <v>544</v>
      </c>
      <c r="C319" s="2" t="s">
        <v>545</v>
      </c>
      <c r="D319" s="2" t="s">
        <v>637</v>
      </c>
      <c r="E319" s="2" t="s">
        <v>645</v>
      </c>
      <c r="F319" s="15">
        <v>37.916708999999997</v>
      </c>
      <c r="G319" s="15">
        <v>23.686648000000002</v>
      </c>
      <c r="H319" s="31">
        <v>44951</v>
      </c>
      <c r="I319" s="2" t="s">
        <v>159</v>
      </c>
      <c r="J319" s="24" t="s">
        <v>28</v>
      </c>
      <c r="K319" s="25" t="s">
        <v>40</v>
      </c>
      <c r="L319" s="25" t="s">
        <v>1061</v>
      </c>
      <c r="M319" s="25">
        <v>4</v>
      </c>
      <c r="N319" s="25" t="s">
        <v>437</v>
      </c>
      <c r="O319" s="25" t="s">
        <v>646</v>
      </c>
      <c r="P319" s="26">
        <v>4.3999999999999997E-2</v>
      </c>
      <c r="Q319" s="27" t="s">
        <v>84</v>
      </c>
      <c r="R319" s="25" t="s">
        <v>85</v>
      </c>
      <c r="S319" s="25">
        <v>1</v>
      </c>
      <c r="T319" s="2" t="s">
        <v>45</v>
      </c>
      <c r="U319" s="2" t="s">
        <v>1019</v>
      </c>
      <c r="V319" s="2">
        <v>1</v>
      </c>
      <c r="W319" s="2" t="s">
        <v>628</v>
      </c>
      <c r="X319" s="2" t="s">
        <v>34</v>
      </c>
      <c r="Y319" s="2" t="s">
        <v>34</v>
      </c>
      <c r="Z319" s="2" t="s">
        <v>245</v>
      </c>
      <c r="AA319" s="2" t="s">
        <v>245</v>
      </c>
      <c r="AB319" s="2" t="s">
        <v>245</v>
      </c>
      <c r="AC319" s="2" t="s">
        <v>245</v>
      </c>
      <c r="AD319" s="2" t="s">
        <v>132</v>
      </c>
      <c r="AE319" s="2" t="s">
        <v>132</v>
      </c>
      <c r="AF319" s="2" t="s">
        <v>647</v>
      </c>
      <c r="AH319" s="1">
        <f t="shared" si="10"/>
        <v>4</v>
      </c>
      <c r="AI319" s="1">
        <f t="shared" si="9"/>
        <v>0</v>
      </c>
      <c r="AJ319" s="49">
        <v>20.245856457652813</v>
      </c>
      <c r="AK319" s="49">
        <v>25.025210728431489</v>
      </c>
      <c r="AL319" s="49">
        <v>27.339993285387777</v>
      </c>
      <c r="AM319" s="49">
        <v>0.10148150458102669</v>
      </c>
      <c r="AN319" s="49">
        <v>1.5468994219458418</v>
      </c>
      <c r="AO319" s="49">
        <v>3.220999928005039</v>
      </c>
      <c r="AP319" s="49">
        <v>20.314064062073076</v>
      </c>
      <c r="AQ319" s="49">
        <v>12</v>
      </c>
    </row>
    <row r="320" spans="1:43" ht="13.8" hidden="1">
      <c r="A320" s="2">
        <v>319</v>
      </c>
      <c r="B320" s="2" t="s">
        <v>544</v>
      </c>
      <c r="C320" s="2" t="s">
        <v>545</v>
      </c>
      <c r="D320" s="2" t="s">
        <v>637</v>
      </c>
      <c r="E320" s="2" t="s">
        <v>648</v>
      </c>
      <c r="F320" s="15">
        <v>37.680466000000003</v>
      </c>
      <c r="G320" s="15">
        <v>23.939679000000002</v>
      </c>
      <c r="H320" s="31">
        <v>45031</v>
      </c>
      <c r="I320" s="2" t="s">
        <v>27</v>
      </c>
      <c r="J320" s="24" t="s">
        <v>28</v>
      </c>
      <c r="K320" s="25" t="s">
        <v>50</v>
      </c>
      <c r="L320" s="25" t="s">
        <v>1059</v>
      </c>
      <c r="M320" s="25">
        <v>1</v>
      </c>
      <c r="N320" s="25" t="s">
        <v>332</v>
      </c>
      <c r="O320" s="25" t="s">
        <v>219</v>
      </c>
      <c r="P320" s="26">
        <v>2.5000000000000001E-2</v>
      </c>
      <c r="Q320" s="27" t="s">
        <v>84</v>
      </c>
      <c r="R320" s="25" t="s">
        <v>85</v>
      </c>
      <c r="S320" s="25">
        <v>1</v>
      </c>
      <c r="T320" s="2" t="s">
        <v>1070</v>
      </c>
      <c r="U320" s="2" t="s">
        <v>1019</v>
      </c>
      <c r="V320" s="2">
        <v>1</v>
      </c>
      <c r="W320" s="2" t="s">
        <v>628</v>
      </c>
      <c r="X320" s="2" t="s">
        <v>34</v>
      </c>
      <c r="Y320" s="2" t="s">
        <v>34</v>
      </c>
      <c r="Z320" s="2" t="s">
        <v>132</v>
      </c>
      <c r="AA320" s="2" t="s">
        <v>132</v>
      </c>
      <c r="AB320" s="2" t="s">
        <v>245</v>
      </c>
      <c r="AC320" s="2" t="s">
        <v>132</v>
      </c>
      <c r="AD320" s="2" t="s">
        <v>132</v>
      </c>
      <c r="AE320" s="2" t="s">
        <v>132</v>
      </c>
      <c r="AF320" s="2" t="s">
        <v>649</v>
      </c>
      <c r="AH320" s="1">
        <f t="shared" si="10"/>
        <v>1</v>
      </c>
      <c r="AI320" s="1">
        <f t="shared" si="9"/>
        <v>0</v>
      </c>
      <c r="AJ320" s="49">
        <v>19.973089340461961</v>
      </c>
      <c r="AK320" s="49">
        <v>24.19010205144545</v>
      </c>
      <c r="AL320" s="49">
        <v>26.929993294551991</v>
      </c>
      <c r="AM320" s="49">
        <v>0.47079382509337608</v>
      </c>
      <c r="AN320" s="49">
        <v>2.1230352786334179</v>
      </c>
      <c r="AO320" s="49">
        <v>3.8039999149739749</v>
      </c>
      <c r="AP320" s="49">
        <v>14.088739665541006</v>
      </c>
      <c r="AQ320" s="49">
        <v>7</v>
      </c>
    </row>
    <row r="321" spans="1:43" ht="13.8" hidden="1">
      <c r="A321" s="2">
        <v>320</v>
      </c>
      <c r="B321" s="2" t="s">
        <v>544</v>
      </c>
      <c r="C321" s="2" t="s">
        <v>545</v>
      </c>
      <c r="D321" s="2" t="s">
        <v>637</v>
      </c>
      <c r="E321" s="2" t="s">
        <v>650</v>
      </c>
      <c r="F321" s="15">
        <v>37.821527000000003</v>
      </c>
      <c r="G321" s="15">
        <v>24.048456000000002</v>
      </c>
      <c r="H321" s="31">
        <v>45034</v>
      </c>
      <c r="I321" s="2" t="s">
        <v>27</v>
      </c>
      <c r="J321" s="24" t="s">
        <v>28</v>
      </c>
      <c r="K321" s="25" t="s">
        <v>50</v>
      </c>
      <c r="L321" s="25" t="s">
        <v>1059</v>
      </c>
      <c r="M321" s="25">
        <v>1</v>
      </c>
      <c r="N321" s="25" t="s">
        <v>81</v>
      </c>
      <c r="O321" s="25" t="s">
        <v>651</v>
      </c>
      <c r="P321" s="26">
        <v>8.0000000000000002E-3</v>
      </c>
      <c r="Q321" s="27" t="s">
        <v>84</v>
      </c>
      <c r="R321" s="25" t="s">
        <v>85</v>
      </c>
      <c r="S321" s="25">
        <v>1</v>
      </c>
      <c r="T321" s="2" t="s">
        <v>1070</v>
      </c>
      <c r="U321" s="2" t="s">
        <v>1019</v>
      </c>
      <c r="V321" s="2">
        <v>1</v>
      </c>
      <c r="W321" s="2" t="s">
        <v>628</v>
      </c>
      <c r="X321" s="2" t="s">
        <v>34</v>
      </c>
      <c r="Y321" s="2" t="s">
        <v>34</v>
      </c>
      <c r="Z321" s="2" t="s">
        <v>132</v>
      </c>
      <c r="AA321" s="2" t="s">
        <v>132</v>
      </c>
      <c r="AB321" s="2" t="s">
        <v>245</v>
      </c>
      <c r="AC321" s="2" t="s">
        <v>132</v>
      </c>
      <c r="AD321" s="2" t="s">
        <v>132</v>
      </c>
      <c r="AE321" s="2" t="s">
        <v>132</v>
      </c>
      <c r="AF321" s="2" t="s">
        <v>211</v>
      </c>
      <c r="AH321" s="1">
        <f t="shared" si="10"/>
        <v>1</v>
      </c>
      <c r="AI321" s="1">
        <f t="shared" si="9"/>
        <v>0</v>
      </c>
      <c r="AJ321" s="49">
        <v>19.41097976398499</v>
      </c>
      <c r="AK321" s="49">
        <v>23.729558583478532</v>
      </c>
      <c r="AL321" s="49">
        <v>26.399993306398414</v>
      </c>
      <c r="AM321" s="49">
        <v>0.92805203405094128</v>
      </c>
      <c r="AN321" s="49">
        <v>2.5222200523196405</v>
      </c>
      <c r="AO321" s="49">
        <v>4.2197499056812369</v>
      </c>
      <c r="AP321" s="49">
        <v>13.298180543426543</v>
      </c>
      <c r="AQ321" s="49">
        <v>7</v>
      </c>
    </row>
    <row r="322" spans="1:43" ht="13.8" hidden="1">
      <c r="A322" s="2">
        <v>321</v>
      </c>
      <c r="B322" s="2" t="s">
        <v>544</v>
      </c>
      <c r="C322" s="2" t="s">
        <v>545</v>
      </c>
      <c r="D322" s="2" t="s">
        <v>637</v>
      </c>
      <c r="E322" s="2" t="s">
        <v>652</v>
      </c>
      <c r="F322" s="15">
        <v>36.694336999999997</v>
      </c>
      <c r="G322" s="15">
        <v>24.448640999999999</v>
      </c>
      <c r="H322" s="31">
        <v>45054</v>
      </c>
      <c r="I322" s="2" t="s">
        <v>27</v>
      </c>
      <c r="J322" s="24" t="s">
        <v>28</v>
      </c>
      <c r="K322" s="25" t="s">
        <v>50</v>
      </c>
      <c r="L322" s="25" t="s">
        <v>1059</v>
      </c>
      <c r="M322" s="25">
        <v>1</v>
      </c>
      <c r="N322" s="25" t="s">
        <v>332</v>
      </c>
      <c r="O322" s="25" t="s">
        <v>653</v>
      </c>
      <c r="P322" s="26">
        <v>2.4E-2</v>
      </c>
      <c r="Q322" s="27" t="s">
        <v>84</v>
      </c>
      <c r="R322" s="25" t="s">
        <v>85</v>
      </c>
      <c r="S322" s="25">
        <v>1</v>
      </c>
      <c r="T322" s="2" t="s">
        <v>1070</v>
      </c>
      <c r="U322" s="2" t="s">
        <v>1019</v>
      </c>
      <c r="V322" s="2">
        <v>1</v>
      </c>
      <c r="W322" s="2" t="s">
        <v>628</v>
      </c>
      <c r="X322" s="2" t="s">
        <v>34</v>
      </c>
      <c r="Y322" s="2" t="s">
        <v>34</v>
      </c>
      <c r="Z322" s="2" t="s">
        <v>132</v>
      </c>
      <c r="AA322" s="2" t="s">
        <v>132</v>
      </c>
      <c r="AB322" s="2" t="s">
        <v>245</v>
      </c>
      <c r="AC322" s="2" t="s">
        <v>132</v>
      </c>
      <c r="AD322" s="2" t="s">
        <v>132</v>
      </c>
      <c r="AE322" s="2" t="s">
        <v>132</v>
      </c>
      <c r="AF322" s="2" t="s">
        <v>211</v>
      </c>
      <c r="AH322" s="1">
        <f t="shared" si="10"/>
        <v>1</v>
      </c>
      <c r="AI322" s="1">
        <f t="shared" si="9"/>
        <v>0</v>
      </c>
      <c r="AJ322" s="49">
        <v>20.163226322513445</v>
      </c>
      <c r="AK322" s="49">
        <v>23.950319448109354</v>
      </c>
      <c r="AL322" s="49">
        <v>26.989993293210887</v>
      </c>
      <c r="AM322" s="49">
        <v>0.25765067917256534</v>
      </c>
      <c r="AN322" s="49">
        <v>2.4347091847104423</v>
      </c>
      <c r="AO322" s="49">
        <v>4.2329999053850784</v>
      </c>
      <c r="AP322" s="49">
        <v>23.816019995528404</v>
      </c>
      <c r="AQ322" s="49">
        <v>11</v>
      </c>
    </row>
    <row r="323" spans="1:43" ht="13.8" hidden="1">
      <c r="A323" s="2">
        <v>322</v>
      </c>
      <c r="B323" s="2" t="s">
        <v>544</v>
      </c>
      <c r="C323" s="2" t="s">
        <v>545</v>
      </c>
      <c r="D323" s="2" t="s">
        <v>637</v>
      </c>
      <c r="E323" s="2" t="s">
        <v>654</v>
      </c>
      <c r="F323" s="15">
        <v>36.759846000000003</v>
      </c>
      <c r="G323" s="15">
        <v>24.499552000000001</v>
      </c>
      <c r="H323" s="31">
        <v>45054</v>
      </c>
      <c r="I323" s="2" t="s">
        <v>27</v>
      </c>
      <c r="J323" s="24" t="s">
        <v>28</v>
      </c>
      <c r="K323" s="25" t="s">
        <v>38</v>
      </c>
      <c r="L323" s="25" t="s">
        <v>1062</v>
      </c>
      <c r="M323" s="25">
        <v>1</v>
      </c>
      <c r="N323" s="25" t="s">
        <v>437</v>
      </c>
      <c r="O323" s="25" t="s">
        <v>456</v>
      </c>
      <c r="P323" s="26">
        <v>2.1000000000000001E-2</v>
      </c>
      <c r="Q323" s="27" t="s">
        <v>84</v>
      </c>
      <c r="R323" s="25" t="s">
        <v>85</v>
      </c>
      <c r="S323" s="25">
        <v>1</v>
      </c>
      <c r="T323" s="2" t="s">
        <v>1070</v>
      </c>
      <c r="U323" s="2" t="s">
        <v>1019</v>
      </c>
      <c r="V323" s="2">
        <v>1</v>
      </c>
      <c r="W323" s="2" t="s">
        <v>628</v>
      </c>
      <c r="X323" s="2" t="s">
        <v>34</v>
      </c>
      <c r="Y323" s="2" t="s">
        <v>34</v>
      </c>
      <c r="Z323" s="2" t="s">
        <v>132</v>
      </c>
      <c r="AA323" s="2" t="s">
        <v>132</v>
      </c>
      <c r="AB323" s="2" t="s">
        <v>245</v>
      </c>
      <c r="AC323" s="2" t="s">
        <v>132</v>
      </c>
      <c r="AD323" s="2" t="s">
        <v>132</v>
      </c>
      <c r="AE323" s="2" t="s">
        <v>132</v>
      </c>
      <c r="AF323" s="2" t="s">
        <v>211</v>
      </c>
      <c r="AH323" s="1">
        <f t="shared" si="10"/>
        <v>1</v>
      </c>
      <c r="AI323" s="1">
        <f t="shared" ref="AI323:AI386" si="11">COUNTIF(Z323:AE323,"NA")</f>
        <v>0</v>
      </c>
      <c r="AJ323" s="49">
        <v>20.133829062896552</v>
      </c>
      <c r="AK323" s="49">
        <v>23.864123797862067</v>
      </c>
      <c r="AL323" s="49">
        <v>26.979993293434404</v>
      </c>
      <c r="AM323" s="49">
        <v>0.29701369199136307</v>
      </c>
      <c r="AN323" s="49">
        <v>2.5133287481705491</v>
      </c>
      <c r="AO323" s="49">
        <v>4.333749903133139</v>
      </c>
      <c r="AP323" s="49">
        <v>26.085381626133696</v>
      </c>
      <c r="AQ323" s="49">
        <v>11</v>
      </c>
    </row>
    <row r="324" spans="1:43" ht="13.8" hidden="1">
      <c r="A324" s="2">
        <v>323</v>
      </c>
      <c r="B324" s="2" t="s">
        <v>544</v>
      </c>
      <c r="C324" s="2" t="s">
        <v>655</v>
      </c>
      <c r="D324" s="2" t="s">
        <v>656</v>
      </c>
      <c r="E324" s="2" t="s">
        <v>657</v>
      </c>
      <c r="F324" s="15">
        <v>37.933717999999999</v>
      </c>
      <c r="G324" s="15">
        <v>22.877825000000001</v>
      </c>
      <c r="H324" s="31">
        <v>45011</v>
      </c>
      <c r="I324" s="2" t="s">
        <v>77</v>
      </c>
      <c r="J324" s="24" t="s">
        <v>28</v>
      </c>
      <c r="K324" s="25" t="s">
        <v>43</v>
      </c>
      <c r="L324" s="25" t="s">
        <v>1059</v>
      </c>
      <c r="M324" s="25">
        <v>1</v>
      </c>
      <c r="N324" s="25" t="s">
        <v>658</v>
      </c>
      <c r="O324" s="25" t="s">
        <v>659</v>
      </c>
      <c r="P324" s="26">
        <f>N324/O324</f>
        <v>3.8271604938271607E-2</v>
      </c>
      <c r="Q324" s="27" t="s">
        <v>88</v>
      </c>
      <c r="R324" s="25" t="s">
        <v>89</v>
      </c>
      <c r="S324" s="25">
        <v>1</v>
      </c>
      <c r="T324" s="2" t="s">
        <v>1070</v>
      </c>
      <c r="U324" s="2" t="s">
        <v>1019</v>
      </c>
      <c r="V324" s="2">
        <v>1</v>
      </c>
      <c r="W324" s="2" t="s">
        <v>628</v>
      </c>
      <c r="X324" s="2" t="s">
        <v>34</v>
      </c>
      <c r="Y324" s="2" t="s">
        <v>34</v>
      </c>
      <c r="Z324" s="2" t="s">
        <v>132</v>
      </c>
      <c r="AA324" s="2" t="s">
        <v>132</v>
      </c>
      <c r="AB324" s="2" t="s">
        <v>245</v>
      </c>
      <c r="AC324" s="2" t="s">
        <v>132</v>
      </c>
      <c r="AD324" s="2" t="s">
        <v>132</v>
      </c>
      <c r="AE324" s="2" t="s">
        <v>132</v>
      </c>
      <c r="AF324" s="2" t="s">
        <v>211</v>
      </c>
      <c r="AH324" s="1">
        <f t="shared" ref="AH324:AH334" si="12">COUNTIF(Z324:AE324, "yes")</f>
        <v>1</v>
      </c>
      <c r="AI324" s="1">
        <f t="shared" si="11"/>
        <v>0</v>
      </c>
      <c r="AJ324" s="49">
        <v>19.954267423074445</v>
      </c>
      <c r="AK324" s="49">
        <v>25.088362900932971</v>
      </c>
      <c r="AL324" s="49">
        <v>27.209993288293504</v>
      </c>
      <c r="AM324" s="49">
        <v>0.50547259144153311</v>
      </c>
      <c r="AN324" s="49">
        <v>1.8059048509392277</v>
      </c>
      <c r="AO324" s="49">
        <v>3.5134999214671545</v>
      </c>
      <c r="AP324" s="49">
        <v>55.097535425362132</v>
      </c>
      <c r="AQ324" s="49">
        <v>32</v>
      </c>
    </row>
    <row r="325" spans="1:43" ht="13.8">
      <c r="A325" s="2">
        <v>324</v>
      </c>
      <c r="B325" s="2" t="s">
        <v>544</v>
      </c>
      <c r="C325" s="2" t="s">
        <v>655</v>
      </c>
      <c r="D325" s="2" t="s">
        <v>655</v>
      </c>
      <c r="E325" s="2" t="s">
        <v>660</v>
      </c>
      <c r="F325" s="15">
        <v>38.346587999999997</v>
      </c>
      <c r="G325" s="15">
        <v>21.710688000000001</v>
      </c>
      <c r="H325" s="31">
        <v>45011</v>
      </c>
      <c r="I325" s="2" t="s">
        <v>27</v>
      </c>
      <c r="J325" s="24" t="s">
        <v>29</v>
      </c>
      <c r="K325" s="25" t="s">
        <v>43</v>
      </c>
      <c r="L325" s="25" t="s">
        <v>1059</v>
      </c>
      <c r="M325" s="25">
        <v>1</v>
      </c>
      <c r="N325" s="25" t="s">
        <v>301</v>
      </c>
      <c r="O325" s="25" t="s">
        <v>661</v>
      </c>
      <c r="P325" s="26" t="s">
        <v>301</v>
      </c>
      <c r="Q325" s="25" t="s">
        <v>301</v>
      </c>
      <c r="R325" s="25" t="s">
        <v>556</v>
      </c>
      <c r="S325" s="25">
        <v>0</v>
      </c>
      <c r="T325" s="2" t="s">
        <v>1070</v>
      </c>
      <c r="U325" s="2" t="s">
        <v>1019</v>
      </c>
      <c r="V325" s="2">
        <v>1</v>
      </c>
      <c r="W325" s="2" t="s">
        <v>628</v>
      </c>
      <c r="X325" s="2" t="s">
        <v>34</v>
      </c>
      <c r="Y325" s="2" t="s">
        <v>34</v>
      </c>
      <c r="Z325" s="2" t="s">
        <v>132</v>
      </c>
      <c r="AA325" s="2" t="s">
        <v>132</v>
      </c>
      <c r="AB325" s="2" t="s">
        <v>245</v>
      </c>
      <c r="AC325" s="2" t="s">
        <v>132</v>
      </c>
      <c r="AD325" s="2" t="s">
        <v>132</v>
      </c>
      <c r="AE325" s="2" t="s">
        <v>132</v>
      </c>
      <c r="AF325" s="2" t="s">
        <v>211</v>
      </c>
      <c r="AH325" s="1">
        <f t="shared" si="12"/>
        <v>1</v>
      </c>
      <c r="AI325" s="1">
        <f t="shared" si="11"/>
        <v>0</v>
      </c>
      <c r="AJ325" s="49">
        <v>19.577335924650203</v>
      </c>
      <c r="AK325" s="49">
        <v>25.21651507198159</v>
      </c>
      <c r="AL325" s="49">
        <v>27.709993277117633</v>
      </c>
      <c r="AM325" s="49">
        <v>0.86964381617838316</v>
      </c>
      <c r="AN325" s="49">
        <v>2.46047005369986</v>
      </c>
      <c r="AO325" s="49">
        <v>4.7084998947568231</v>
      </c>
      <c r="AP325" s="49">
        <v>133.65475458833529</v>
      </c>
      <c r="AQ325" s="49">
        <v>51</v>
      </c>
    </row>
    <row r="326" spans="1:43" ht="13.8">
      <c r="A326" s="2">
        <v>325</v>
      </c>
      <c r="B326" s="2" t="s">
        <v>544</v>
      </c>
      <c r="C326" s="2" t="s">
        <v>655</v>
      </c>
      <c r="D326" s="2" t="s">
        <v>655</v>
      </c>
      <c r="E326" s="2" t="s">
        <v>662</v>
      </c>
      <c r="F326" s="15">
        <v>38.302073999999998</v>
      </c>
      <c r="G326" s="15">
        <v>21.377497000000002</v>
      </c>
      <c r="H326" s="31">
        <v>45072</v>
      </c>
      <c r="I326" s="2" t="s">
        <v>27</v>
      </c>
      <c r="J326" s="24" t="s">
        <v>29</v>
      </c>
      <c r="K326" s="25" t="s">
        <v>43</v>
      </c>
      <c r="L326" s="25" t="s">
        <v>1059</v>
      </c>
      <c r="M326" s="25">
        <v>1</v>
      </c>
      <c r="N326" s="25" t="s">
        <v>301</v>
      </c>
      <c r="O326" s="25" t="s">
        <v>663</v>
      </c>
      <c r="P326" s="26" t="s">
        <v>301</v>
      </c>
      <c r="Q326" s="25" t="s">
        <v>301</v>
      </c>
      <c r="R326" s="25" t="s">
        <v>556</v>
      </c>
      <c r="S326" s="25">
        <v>0</v>
      </c>
      <c r="T326" s="2" t="s">
        <v>1070</v>
      </c>
      <c r="U326" s="2" t="s">
        <v>1019</v>
      </c>
      <c r="V326" s="2">
        <v>1</v>
      </c>
      <c r="W326" s="2" t="s">
        <v>628</v>
      </c>
      <c r="X326" s="2" t="s">
        <v>34</v>
      </c>
      <c r="Y326" s="2" t="s">
        <v>34</v>
      </c>
      <c r="Z326" s="2" t="s">
        <v>132</v>
      </c>
      <c r="AA326" s="2" t="s">
        <v>245</v>
      </c>
      <c r="AB326" s="2" t="s">
        <v>245</v>
      </c>
      <c r="AC326" s="2" t="s">
        <v>245</v>
      </c>
      <c r="AD326" s="2" t="s">
        <v>132</v>
      </c>
      <c r="AE326" s="2" t="s">
        <v>132</v>
      </c>
      <c r="AF326" s="2" t="s">
        <v>664</v>
      </c>
      <c r="AH326" s="1">
        <f t="shared" si="12"/>
        <v>3</v>
      </c>
      <c r="AI326" s="1">
        <f t="shared" si="11"/>
        <v>0</v>
      </c>
      <c r="AJ326" s="49">
        <v>20.42289754958605</v>
      </c>
      <c r="AK326" s="49">
        <v>26.123036790849682</v>
      </c>
      <c r="AL326" s="49">
        <v>28.129993267729901</v>
      </c>
      <c r="AM326" s="49">
        <v>0.1700780783902397</v>
      </c>
      <c r="AN326" s="49">
        <v>2.0636195190919007</v>
      </c>
      <c r="AO326" s="49">
        <v>4.1122499080840491</v>
      </c>
      <c r="AP326" s="49">
        <v>209.12866199226815</v>
      </c>
      <c r="AQ326" s="49">
        <v>77</v>
      </c>
    </row>
    <row r="327" spans="1:43" ht="13.8">
      <c r="A327" s="2">
        <v>326</v>
      </c>
      <c r="B327" s="2" t="s">
        <v>544</v>
      </c>
      <c r="C327" s="2" t="s">
        <v>655</v>
      </c>
      <c r="D327" s="2" t="s">
        <v>655</v>
      </c>
      <c r="E327" s="2" t="s">
        <v>665</v>
      </c>
      <c r="F327" s="15">
        <v>39.027543999999999</v>
      </c>
      <c r="G327" s="15">
        <v>20.714307000000002</v>
      </c>
      <c r="H327" s="31">
        <v>45072</v>
      </c>
      <c r="I327" s="2" t="s">
        <v>27</v>
      </c>
      <c r="J327" s="24" t="s">
        <v>29</v>
      </c>
      <c r="K327" s="25" t="s">
        <v>43</v>
      </c>
      <c r="L327" s="25" t="s">
        <v>1059</v>
      </c>
      <c r="M327" s="25">
        <v>1</v>
      </c>
      <c r="N327" s="25" t="s">
        <v>301</v>
      </c>
      <c r="O327" s="25" t="s">
        <v>659</v>
      </c>
      <c r="P327" s="26" t="s">
        <v>301</v>
      </c>
      <c r="Q327" s="25" t="s">
        <v>301</v>
      </c>
      <c r="R327" s="25" t="s">
        <v>556</v>
      </c>
      <c r="S327" s="25">
        <v>0</v>
      </c>
      <c r="T327" s="2" t="s">
        <v>1070</v>
      </c>
      <c r="U327" s="2" t="s">
        <v>1019</v>
      </c>
      <c r="V327" s="2">
        <v>1</v>
      </c>
      <c r="W327" s="2" t="s">
        <v>628</v>
      </c>
      <c r="X327" s="2" t="s">
        <v>34</v>
      </c>
      <c r="Y327" s="2" t="s">
        <v>34</v>
      </c>
      <c r="Z327" s="2" t="s">
        <v>132</v>
      </c>
      <c r="AA327" s="2" t="s">
        <v>132</v>
      </c>
      <c r="AB327" s="2" t="s">
        <v>245</v>
      </c>
      <c r="AC327" s="2" t="s">
        <v>132</v>
      </c>
      <c r="AD327" s="2" t="s">
        <v>132</v>
      </c>
      <c r="AE327" s="2" t="s">
        <v>132</v>
      </c>
      <c r="AF327" s="2" t="s">
        <v>211</v>
      </c>
      <c r="AH327" s="1">
        <f t="shared" si="12"/>
        <v>1</v>
      </c>
      <c r="AI327" s="1">
        <f t="shared" si="11"/>
        <v>0</v>
      </c>
      <c r="AJ327" s="49">
        <v>20.563034532755122</v>
      </c>
      <c r="AK327" s="49">
        <v>26.387167219728514</v>
      </c>
      <c r="AL327" s="49">
        <v>28.139993267506384</v>
      </c>
      <c r="AM327" s="49">
        <v>8.5985614516427819E-2</v>
      </c>
      <c r="AN327" s="49">
        <v>1.6734401799870005</v>
      </c>
      <c r="AO327" s="49">
        <v>3.9197499123867594</v>
      </c>
      <c r="AP327" s="49">
        <v>199.57492906798072</v>
      </c>
      <c r="AQ327" s="49">
        <v>76</v>
      </c>
    </row>
    <row r="328" spans="1:43" ht="13.8">
      <c r="A328" s="2">
        <v>327</v>
      </c>
      <c r="B328" s="2" t="s">
        <v>544</v>
      </c>
      <c r="C328" s="2" t="s">
        <v>545</v>
      </c>
      <c r="D328" s="2" t="s">
        <v>637</v>
      </c>
      <c r="E328" s="2" t="s">
        <v>666</v>
      </c>
      <c r="F328" s="15">
        <v>37.655104000000001</v>
      </c>
      <c r="G328" s="15">
        <v>23.165651</v>
      </c>
      <c r="H328" s="31">
        <v>45011</v>
      </c>
      <c r="I328" s="2" t="s">
        <v>159</v>
      </c>
      <c r="J328" s="24" t="s">
        <v>29</v>
      </c>
      <c r="K328" s="25" t="s">
        <v>40</v>
      </c>
      <c r="L328" s="25" t="s">
        <v>1061</v>
      </c>
      <c r="M328" s="25">
        <v>4</v>
      </c>
      <c r="N328" s="25" t="s">
        <v>301</v>
      </c>
      <c r="O328" s="25" t="s">
        <v>141</v>
      </c>
      <c r="P328" s="26" t="s">
        <v>301</v>
      </c>
      <c r="Q328" s="25" t="s">
        <v>301</v>
      </c>
      <c r="R328" s="25" t="s">
        <v>556</v>
      </c>
      <c r="S328" s="25">
        <v>0</v>
      </c>
      <c r="T328" s="2" t="s">
        <v>45</v>
      </c>
      <c r="U328" s="2" t="s">
        <v>1019</v>
      </c>
      <c r="V328" s="2">
        <v>1</v>
      </c>
      <c r="W328" s="2" t="s">
        <v>628</v>
      </c>
      <c r="X328" s="2" t="s">
        <v>34</v>
      </c>
      <c r="Y328" s="2" t="s">
        <v>34</v>
      </c>
      <c r="Z328" s="2" t="s">
        <v>132</v>
      </c>
      <c r="AA328" s="2" t="s">
        <v>245</v>
      </c>
      <c r="AB328" s="2" t="s">
        <v>245</v>
      </c>
      <c r="AC328" s="2" t="s">
        <v>245</v>
      </c>
      <c r="AD328" s="2" t="s">
        <v>132</v>
      </c>
      <c r="AE328" s="2" t="s">
        <v>132</v>
      </c>
      <c r="AF328" s="2" t="s">
        <v>664</v>
      </c>
      <c r="AH328" s="1">
        <f t="shared" si="12"/>
        <v>3</v>
      </c>
      <c r="AI328" s="1">
        <f t="shared" si="11"/>
        <v>0</v>
      </c>
      <c r="AJ328" s="49">
        <v>20.80867836288099</v>
      </c>
      <c r="AK328" s="49">
        <v>26.097275921860263</v>
      </c>
      <c r="AL328" s="49">
        <v>28.069993269071006</v>
      </c>
      <c r="AM328" s="49">
        <v>-0.28723355522366523</v>
      </c>
      <c r="AN328" s="49">
        <v>0.86033421990046643</v>
      </c>
      <c r="AO328" s="49">
        <v>2.5064999439753599</v>
      </c>
      <c r="AP328" s="49">
        <v>60.83888720319117</v>
      </c>
      <c r="AQ328" s="49">
        <v>32</v>
      </c>
    </row>
    <row r="329" spans="1:43" ht="13.8">
      <c r="A329" s="2">
        <v>328</v>
      </c>
      <c r="B329" s="2" t="s">
        <v>544</v>
      </c>
      <c r="C329" s="2" t="s">
        <v>545</v>
      </c>
      <c r="D329" s="2" t="s">
        <v>667</v>
      </c>
      <c r="E329" s="2" t="s">
        <v>668</v>
      </c>
      <c r="F329" s="15">
        <v>38.502642999999999</v>
      </c>
      <c r="G329" s="15">
        <v>26.267600999999999</v>
      </c>
      <c r="H329" s="31">
        <v>44888</v>
      </c>
      <c r="I329" s="2" t="s">
        <v>159</v>
      </c>
      <c r="J329" s="24" t="s">
        <v>29</v>
      </c>
      <c r="K329" s="25" t="s">
        <v>40</v>
      </c>
      <c r="L329" s="25" t="s">
        <v>1061</v>
      </c>
      <c r="M329" s="25">
        <v>4</v>
      </c>
      <c r="N329" s="25" t="s">
        <v>301</v>
      </c>
      <c r="O329" s="25" t="s">
        <v>108</v>
      </c>
      <c r="P329" s="26" t="s">
        <v>301</v>
      </c>
      <c r="Q329" s="25" t="s">
        <v>301</v>
      </c>
      <c r="R329" s="25" t="s">
        <v>556</v>
      </c>
      <c r="S329" s="25">
        <v>0</v>
      </c>
      <c r="T329" s="2" t="s">
        <v>45</v>
      </c>
      <c r="U329" s="2" t="s">
        <v>1019</v>
      </c>
      <c r="V329" s="2">
        <v>1</v>
      </c>
      <c r="W329" s="2" t="s">
        <v>628</v>
      </c>
      <c r="X329" s="2" t="s">
        <v>34</v>
      </c>
      <c r="Y329" s="2" t="s">
        <v>34</v>
      </c>
      <c r="Z329" s="2" t="s">
        <v>132</v>
      </c>
      <c r="AA329" s="2" t="s">
        <v>245</v>
      </c>
      <c r="AB329" s="2" t="s">
        <v>245</v>
      </c>
      <c r="AC329" s="2" t="s">
        <v>245</v>
      </c>
      <c r="AD329" s="2" t="s">
        <v>132</v>
      </c>
      <c r="AE329" s="2" t="s">
        <v>132</v>
      </c>
      <c r="AF329" s="2" t="s">
        <v>669</v>
      </c>
      <c r="AH329" s="1">
        <f t="shared" si="12"/>
        <v>3</v>
      </c>
      <c r="AI329" s="1">
        <f t="shared" si="11"/>
        <v>0</v>
      </c>
      <c r="AJ329" s="49">
        <v>19.007308540131028</v>
      </c>
      <c r="AK329" s="49">
        <v>22.186406444057628</v>
      </c>
      <c r="AL329" s="49">
        <v>25.279993331432365</v>
      </c>
      <c r="AM329" s="49">
        <v>1.0399410726459162</v>
      </c>
      <c r="AN329" s="49">
        <v>3.8807607828234518</v>
      </c>
      <c r="AO329" s="49">
        <v>6.1032498635817305</v>
      </c>
      <c r="AP329" s="49">
        <v>27.338446114254655</v>
      </c>
      <c r="AQ329" s="49">
        <v>12</v>
      </c>
    </row>
    <row r="330" spans="1:43" ht="13.8">
      <c r="A330" s="2">
        <v>329</v>
      </c>
      <c r="B330" s="2" t="s">
        <v>544</v>
      </c>
      <c r="C330" s="2" t="s">
        <v>545</v>
      </c>
      <c r="D330" s="2" t="s">
        <v>667</v>
      </c>
      <c r="E330" s="2" t="s">
        <v>670</v>
      </c>
      <c r="F330" s="15">
        <v>39.051630000000003</v>
      </c>
      <c r="G330" s="15">
        <v>26.511032</v>
      </c>
      <c r="H330" s="31">
        <v>44887</v>
      </c>
      <c r="I330" s="2" t="s">
        <v>159</v>
      </c>
      <c r="J330" s="24" t="s">
        <v>29</v>
      </c>
      <c r="K330" s="25" t="s">
        <v>277</v>
      </c>
      <c r="L330" s="25" t="s">
        <v>1062</v>
      </c>
      <c r="M330" s="25">
        <v>1</v>
      </c>
      <c r="N330" s="25" t="s">
        <v>301</v>
      </c>
      <c r="O330" s="25" t="s">
        <v>101</v>
      </c>
      <c r="P330" s="26" t="s">
        <v>301</v>
      </c>
      <c r="Q330" s="25" t="s">
        <v>301</v>
      </c>
      <c r="R330" s="25" t="s">
        <v>556</v>
      </c>
      <c r="S330" s="25">
        <v>0</v>
      </c>
      <c r="T330" s="2" t="s">
        <v>1070</v>
      </c>
      <c r="U330" s="2" t="s">
        <v>1019</v>
      </c>
      <c r="V330" s="2">
        <v>1</v>
      </c>
      <c r="W330" s="2" t="s">
        <v>628</v>
      </c>
      <c r="X330" s="2" t="s">
        <v>34</v>
      </c>
      <c r="Y330" s="2" t="s">
        <v>34</v>
      </c>
      <c r="Z330" s="2" t="s">
        <v>132</v>
      </c>
      <c r="AA330" s="2" t="s">
        <v>245</v>
      </c>
      <c r="AB330" s="2" t="s">
        <v>245</v>
      </c>
      <c r="AC330" s="2" t="s">
        <v>245</v>
      </c>
      <c r="AD330" s="2" t="s">
        <v>132</v>
      </c>
      <c r="AE330" s="2" t="s">
        <v>132</v>
      </c>
      <c r="AF330" s="2" t="s">
        <v>664</v>
      </c>
      <c r="AH330" s="1">
        <f t="shared" si="12"/>
        <v>3</v>
      </c>
      <c r="AI330" s="1">
        <f t="shared" si="11"/>
        <v>0</v>
      </c>
      <c r="AJ330" s="49">
        <v>18.857308543483789</v>
      </c>
      <c r="AK330" s="49">
        <v>22.749993387982219</v>
      </c>
      <c r="AL330" s="49">
        <v>26.14999331198635</v>
      </c>
      <c r="AM330" s="49">
        <v>1.1402951799918675</v>
      </c>
      <c r="AN330" s="49">
        <v>3.3933803589346447</v>
      </c>
      <c r="AO330" s="49">
        <v>5.4407498783897594</v>
      </c>
      <c r="AP330" s="49">
        <v>30.815310161662769</v>
      </c>
      <c r="AQ330" s="49">
        <v>12</v>
      </c>
    </row>
    <row r="331" spans="1:43" ht="13.8">
      <c r="A331" s="2">
        <v>330</v>
      </c>
      <c r="B331" s="2" t="s">
        <v>671</v>
      </c>
      <c r="C331" s="2" t="s">
        <v>545</v>
      </c>
      <c r="D331" s="2" t="s">
        <v>667</v>
      </c>
      <c r="E331" s="2" t="s">
        <v>672</v>
      </c>
      <c r="F331" s="15">
        <v>40.147450999999997</v>
      </c>
      <c r="G331" s="15">
        <v>25.976555999999999</v>
      </c>
      <c r="H331" s="23">
        <v>44866</v>
      </c>
      <c r="I331" s="2" t="s">
        <v>77</v>
      </c>
      <c r="J331" s="24" t="s">
        <v>29</v>
      </c>
      <c r="K331" s="25" t="s">
        <v>301</v>
      </c>
      <c r="L331" s="25" t="s">
        <v>1059</v>
      </c>
      <c r="M331" s="25" t="s">
        <v>31</v>
      </c>
      <c r="N331" s="25" t="s">
        <v>31</v>
      </c>
      <c r="O331" s="25" t="s">
        <v>31</v>
      </c>
      <c r="P331" s="26">
        <v>0</v>
      </c>
      <c r="Q331" s="25" t="s">
        <v>301</v>
      </c>
      <c r="R331" s="25" t="s">
        <v>556</v>
      </c>
      <c r="S331" s="25">
        <v>0</v>
      </c>
      <c r="T331" s="2" t="s">
        <v>1070</v>
      </c>
      <c r="U331" s="2" t="s">
        <v>767</v>
      </c>
      <c r="V331" s="2">
        <v>1</v>
      </c>
      <c r="W331" s="2" t="s">
        <v>673</v>
      </c>
      <c r="X331" s="2" t="s">
        <v>34</v>
      </c>
      <c r="Y331" s="2" t="s">
        <v>35</v>
      </c>
      <c r="Z331" s="2" t="s">
        <v>31</v>
      </c>
      <c r="AA331" s="2" t="s">
        <v>31</v>
      </c>
      <c r="AB331" s="2" t="s">
        <v>28</v>
      </c>
      <c r="AC331" s="2" t="s">
        <v>31</v>
      </c>
      <c r="AD331" s="2" t="s">
        <v>31</v>
      </c>
      <c r="AE331" s="2" t="s">
        <v>31</v>
      </c>
      <c r="AF331" s="2" t="s">
        <v>211</v>
      </c>
      <c r="AG331" s="2" t="s">
        <v>674</v>
      </c>
      <c r="AH331" s="1">
        <f t="shared" si="12"/>
        <v>1</v>
      </c>
      <c r="AI331" s="1">
        <f t="shared" si="11"/>
        <v>5</v>
      </c>
      <c r="AJ331" s="49">
        <v>17.907089386640646</v>
      </c>
      <c r="AK331" s="49">
        <v>23.99466727320506</v>
      </c>
      <c r="AL331" s="49">
        <v>26.249993309751176</v>
      </c>
      <c r="AM331" s="49">
        <v>2.4620930956528593</v>
      </c>
      <c r="AN331" s="49">
        <v>2.7867662420587451</v>
      </c>
      <c r="AO331" s="49">
        <v>4.9269998898729668</v>
      </c>
      <c r="AP331" s="49">
        <v>57.785559803208876</v>
      </c>
      <c r="AQ331" s="49">
        <v>25</v>
      </c>
    </row>
    <row r="332" spans="1:43" ht="13.8" hidden="1">
      <c r="A332" s="2">
        <v>331</v>
      </c>
      <c r="B332" s="2" t="s">
        <v>544</v>
      </c>
      <c r="C332" s="2" t="s">
        <v>655</v>
      </c>
      <c r="D332" s="2" t="s">
        <v>675</v>
      </c>
      <c r="E332" s="2" t="s">
        <v>657</v>
      </c>
      <c r="F332" s="15">
        <v>38.048000999999999</v>
      </c>
      <c r="G332" s="15">
        <v>22.862932000000001</v>
      </c>
      <c r="H332" s="23">
        <v>45011</v>
      </c>
      <c r="I332" s="2" t="s">
        <v>31</v>
      </c>
      <c r="J332" s="24" t="s">
        <v>28</v>
      </c>
      <c r="K332" s="25" t="s">
        <v>43</v>
      </c>
      <c r="L332" s="25" t="s">
        <v>1059</v>
      </c>
      <c r="M332" s="25">
        <v>1</v>
      </c>
      <c r="N332" s="25" t="s">
        <v>337</v>
      </c>
      <c r="O332" s="25" t="s">
        <v>659</v>
      </c>
      <c r="P332" s="26">
        <f>N332/O332</f>
        <v>3.9506172839506172E-2</v>
      </c>
      <c r="Q332" s="27" t="s">
        <v>88</v>
      </c>
      <c r="R332" s="25" t="s">
        <v>676</v>
      </c>
      <c r="S332" s="25">
        <v>1</v>
      </c>
      <c r="T332" s="2" t="s">
        <v>1070</v>
      </c>
      <c r="U332" s="2" t="s">
        <v>1019</v>
      </c>
      <c r="V332" s="2">
        <v>1</v>
      </c>
      <c r="W332" s="2" t="s">
        <v>628</v>
      </c>
      <c r="X332" s="2" t="s">
        <v>31</v>
      </c>
      <c r="Y332" s="2" t="s">
        <v>31</v>
      </c>
      <c r="Z332" s="2" t="s">
        <v>31</v>
      </c>
      <c r="AA332" s="2" t="s">
        <v>31</v>
      </c>
      <c r="AB332" s="2" t="s">
        <v>31</v>
      </c>
      <c r="AC332" s="2" t="s">
        <v>31</v>
      </c>
      <c r="AD332" s="2" t="s">
        <v>31</v>
      </c>
      <c r="AE332" s="2" t="s">
        <v>31</v>
      </c>
      <c r="AF332" s="2" t="s">
        <v>31</v>
      </c>
      <c r="AH332" s="1">
        <f t="shared" si="12"/>
        <v>0</v>
      </c>
      <c r="AI332" s="1">
        <f t="shared" si="11"/>
        <v>6</v>
      </c>
      <c r="AJ332" s="49">
        <v>19.962733176309879</v>
      </c>
      <c r="AK332" s="49">
        <v>25.194993333332203</v>
      </c>
      <c r="AL332" s="49">
        <v>27.719993276894115</v>
      </c>
      <c r="AM332" s="49">
        <v>0.56288012440495039</v>
      </c>
      <c r="AN332" s="49">
        <v>1.844584197900764</v>
      </c>
      <c r="AO332" s="49">
        <v>3.5442499207798406</v>
      </c>
      <c r="AP332" s="49">
        <v>80.37260133158253</v>
      </c>
      <c r="AQ332" s="49">
        <v>43</v>
      </c>
    </row>
    <row r="333" spans="1:43" ht="13.8">
      <c r="A333" s="2">
        <v>332</v>
      </c>
      <c r="B333" s="2" t="s">
        <v>677</v>
      </c>
      <c r="C333" s="2" t="s">
        <v>678</v>
      </c>
      <c r="D333" s="2" t="s">
        <v>678</v>
      </c>
      <c r="E333" s="2" t="s">
        <v>679</v>
      </c>
      <c r="F333" s="15">
        <v>43.158358999999997</v>
      </c>
      <c r="G333" s="15">
        <v>16.423369999999998</v>
      </c>
      <c r="H333" s="23">
        <v>44783</v>
      </c>
      <c r="I333" s="2" t="s">
        <v>77</v>
      </c>
      <c r="J333" s="24" t="s">
        <v>29</v>
      </c>
      <c r="K333" s="25" t="s">
        <v>437</v>
      </c>
      <c r="L333" s="25" t="s">
        <v>1061</v>
      </c>
      <c r="M333" s="25" t="s">
        <v>31</v>
      </c>
      <c r="N333" s="25" t="s">
        <v>31</v>
      </c>
      <c r="O333" s="25" t="s">
        <v>31</v>
      </c>
      <c r="P333" s="26" t="s">
        <v>301</v>
      </c>
      <c r="Q333" s="25" t="s">
        <v>301</v>
      </c>
      <c r="R333" s="25" t="s">
        <v>556</v>
      </c>
      <c r="S333" s="25">
        <v>0</v>
      </c>
      <c r="T333" s="2" t="s">
        <v>1070</v>
      </c>
      <c r="U333" s="2" t="s">
        <v>767</v>
      </c>
      <c r="V333" s="2">
        <v>1</v>
      </c>
      <c r="W333" s="2" t="s">
        <v>680</v>
      </c>
      <c r="X333" s="2" t="s">
        <v>74</v>
      </c>
      <c r="Y333" s="2" t="s">
        <v>681</v>
      </c>
      <c r="Z333" s="2" t="s">
        <v>28</v>
      </c>
      <c r="AA333" s="2" t="s">
        <v>29</v>
      </c>
      <c r="AB333" s="2" t="s">
        <v>29</v>
      </c>
      <c r="AC333" s="2" t="s">
        <v>29</v>
      </c>
      <c r="AD333" s="2" t="s">
        <v>28</v>
      </c>
      <c r="AE333" s="2" t="s">
        <v>29</v>
      </c>
      <c r="AF333" s="2" t="s">
        <v>682</v>
      </c>
      <c r="AH333" s="1">
        <f t="shared" si="12"/>
        <v>2</v>
      </c>
      <c r="AI333" s="1">
        <f t="shared" si="11"/>
        <v>0</v>
      </c>
      <c r="AJ333" s="49">
        <v>19.263938671381204</v>
      </c>
      <c r="AK333" s="49">
        <v>24.653471606305722</v>
      </c>
      <c r="AL333" s="49">
        <v>27.69999327734115</v>
      </c>
      <c r="AM333" s="49">
        <v>1.3963390098852806</v>
      </c>
      <c r="AN333" s="49">
        <v>2.7857526551248784</v>
      </c>
      <c r="AO333" s="49">
        <v>4.5602498980704702</v>
      </c>
      <c r="AP333" s="49">
        <v>102.24182176163474</v>
      </c>
      <c r="AQ333" s="49">
        <v>33</v>
      </c>
    </row>
    <row r="334" spans="1:43" ht="13.8">
      <c r="A334" s="2">
        <v>333</v>
      </c>
      <c r="B334" s="2" t="s">
        <v>677</v>
      </c>
      <c r="C334" s="2" t="s">
        <v>678</v>
      </c>
      <c r="D334" s="2" t="s">
        <v>678</v>
      </c>
      <c r="E334" s="2" t="s">
        <v>683</v>
      </c>
      <c r="F334" s="15">
        <v>42.705727000000003</v>
      </c>
      <c r="G334" s="15">
        <v>17.680593999999999</v>
      </c>
      <c r="H334" s="29">
        <v>44838</v>
      </c>
      <c r="I334" s="2" t="s">
        <v>31</v>
      </c>
      <c r="J334" s="24" t="s">
        <v>29</v>
      </c>
      <c r="K334" s="32" t="s">
        <v>31</v>
      </c>
      <c r="L334" s="25" t="s">
        <v>31</v>
      </c>
      <c r="M334" s="25" t="s">
        <v>31</v>
      </c>
      <c r="N334" s="25" t="s">
        <v>31</v>
      </c>
      <c r="O334" s="25" t="s">
        <v>31</v>
      </c>
      <c r="P334" s="26" t="s">
        <v>301</v>
      </c>
      <c r="Q334" s="25" t="s">
        <v>301</v>
      </c>
      <c r="R334" s="25" t="s">
        <v>556</v>
      </c>
      <c r="S334" s="25">
        <v>0</v>
      </c>
      <c r="T334" s="2" t="s">
        <v>1070</v>
      </c>
      <c r="U334" s="2" t="s">
        <v>31</v>
      </c>
      <c r="V334" s="2">
        <v>1</v>
      </c>
      <c r="W334" s="2" t="s">
        <v>684</v>
      </c>
      <c r="X334" s="2" t="s">
        <v>34</v>
      </c>
      <c r="Y334" s="2" t="s">
        <v>31</v>
      </c>
      <c r="Z334" s="2" t="s">
        <v>132</v>
      </c>
      <c r="AA334" s="2" t="s">
        <v>29</v>
      </c>
      <c r="AB334" s="2" t="s">
        <v>29</v>
      </c>
      <c r="AC334" s="2" t="s">
        <v>29</v>
      </c>
      <c r="AD334" s="2" t="s">
        <v>31</v>
      </c>
      <c r="AE334" s="2" t="s">
        <v>29</v>
      </c>
      <c r="AF334" s="2" t="s">
        <v>29</v>
      </c>
      <c r="AH334" s="1">
        <f t="shared" si="12"/>
        <v>0</v>
      </c>
      <c r="AI334" s="1">
        <f t="shared" si="11"/>
        <v>1</v>
      </c>
      <c r="AJ334" s="49">
        <v>19.489007159501224</v>
      </c>
      <c r="AK334" s="49">
        <v>25.063797684090741</v>
      </c>
      <c r="AL334" s="49">
        <v>28.379993262141966</v>
      </c>
      <c r="AM334" s="49">
        <v>1.0130746348902633</v>
      </c>
      <c r="AN334" s="49">
        <v>2.2095896245248658</v>
      </c>
      <c r="AO334" s="49">
        <v>4.2502499049995102</v>
      </c>
      <c r="AP334" s="49">
        <v>60.630230316361363</v>
      </c>
      <c r="AQ334" s="49">
        <v>17</v>
      </c>
    </row>
    <row r="335" spans="1:43" ht="13.8">
      <c r="A335" s="2">
        <v>334</v>
      </c>
      <c r="B335" s="2" t="s">
        <v>677</v>
      </c>
      <c r="C335" s="2" t="s">
        <v>678</v>
      </c>
      <c r="D335" s="2" t="s">
        <v>678</v>
      </c>
      <c r="E335" s="2" t="s">
        <v>683</v>
      </c>
      <c r="F335" s="15">
        <v>42.698191999999999</v>
      </c>
      <c r="G335" s="15">
        <v>17.688922000000002</v>
      </c>
      <c r="H335" s="29">
        <v>44838</v>
      </c>
      <c r="I335" s="2" t="s">
        <v>31</v>
      </c>
      <c r="J335" s="24" t="s">
        <v>29</v>
      </c>
      <c r="K335" s="32" t="s">
        <v>31</v>
      </c>
      <c r="L335" s="25" t="s">
        <v>31</v>
      </c>
      <c r="M335" s="25" t="s">
        <v>31</v>
      </c>
      <c r="N335" s="25" t="s">
        <v>31</v>
      </c>
      <c r="O335" s="25" t="s">
        <v>31</v>
      </c>
      <c r="P335" s="26" t="s">
        <v>301</v>
      </c>
      <c r="Q335" s="25" t="s">
        <v>301</v>
      </c>
      <c r="R335" s="25" t="s">
        <v>556</v>
      </c>
      <c r="S335" s="25">
        <v>0</v>
      </c>
      <c r="T335" s="2" t="s">
        <v>1070</v>
      </c>
      <c r="U335" s="2" t="s">
        <v>31</v>
      </c>
      <c r="V335" s="2">
        <v>1</v>
      </c>
      <c r="W335" s="2" t="s">
        <v>684</v>
      </c>
      <c r="X335" s="2" t="s">
        <v>34</v>
      </c>
      <c r="Y335" s="2" t="s">
        <v>31</v>
      </c>
      <c r="Z335" s="2" t="s">
        <v>132</v>
      </c>
      <c r="AA335" s="2" t="s">
        <v>29</v>
      </c>
      <c r="AB335" s="2" t="s">
        <v>29</v>
      </c>
      <c r="AC335" s="2" t="s">
        <v>29</v>
      </c>
      <c r="AD335" s="2" t="s">
        <v>31</v>
      </c>
      <c r="AE335" s="2" t="s">
        <v>29</v>
      </c>
      <c r="AF335" s="2" t="s">
        <v>29</v>
      </c>
      <c r="AH335" s="1">
        <f>COUNTIF(Z335:AE335, "yes")</f>
        <v>0</v>
      </c>
      <c r="AI335" s="1">
        <f t="shared" si="11"/>
        <v>1</v>
      </c>
      <c r="AJ335" s="49">
        <v>19.466212639462771</v>
      </c>
      <c r="AK335" s="49">
        <v>25.043688988888032</v>
      </c>
      <c r="AL335" s="49">
        <v>28.479993259906792</v>
      </c>
      <c r="AM335" s="49">
        <v>1.016615730701524</v>
      </c>
      <c r="AN335" s="49">
        <v>2.2141657113791027</v>
      </c>
      <c r="AO335" s="49">
        <v>4.2572499048430466</v>
      </c>
      <c r="AP335" s="49">
        <v>60.655777725370029</v>
      </c>
      <c r="AQ335" s="49">
        <v>17</v>
      </c>
    </row>
    <row r="336" spans="1:43" ht="13.8">
      <c r="A336" s="2">
        <v>335</v>
      </c>
      <c r="B336" s="2" t="s">
        <v>677</v>
      </c>
      <c r="C336" s="2" t="s">
        <v>678</v>
      </c>
      <c r="D336" s="2" t="s">
        <v>678</v>
      </c>
      <c r="E336" s="2" t="s">
        <v>683</v>
      </c>
      <c r="F336" s="15">
        <v>42.752774000000002</v>
      </c>
      <c r="G336" s="15">
        <v>17.401122000000001</v>
      </c>
      <c r="H336" s="29">
        <v>44838</v>
      </c>
      <c r="I336" s="2" t="s">
        <v>31</v>
      </c>
      <c r="J336" s="24" t="s">
        <v>29</v>
      </c>
      <c r="K336" s="32" t="s">
        <v>31</v>
      </c>
      <c r="L336" s="25" t="s">
        <v>31</v>
      </c>
      <c r="M336" s="25" t="s">
        <v>31</v>
      </c>
      <c r="N336" s="25" t="s">
        <v>31</v>
      </c>
      <c r="O336" s="25" t="s">
        <v>31</v>
      </c>
      <c r="P336" s="26" t="s">
        <v>301</v>
      </c>
      <c r="Q336" s="25" t="s">
        <v>301</v>
      </c>
      <c r="R336" s="25" t="s">
        <v>556</v>
      </c>
      <c r="S336" s="25">
        <v>0</v>
      </c>
      <c r="T336" s="2" t="s">
        <v>1070</v>
      </c>
      <c r="U336" s="2" t="s">
        <v>31</v>
      </c>
      <c r="V336" s="2">
        <v>1</v>
      </c>
      <c r="W336" s="2" t="s">
        <v>684</v>
      </c>
      <c r="X336" s="2" t="s">
        <v>34</v>
      </c>
      <c r="Y336" s="2" t="s">
        <v>31</v>
      </c>
      <c r="Z336" s="2" t="s">
        <v>132</v>
      </c>
      <c r="AA336" s="2" t="s">
        <v>29</v>
      </c>
      <c r="AB336" s="2" t="s">
        <v>29</v>
      </c>
      <c r="AC336" s="2" t="s">
        <v>29</v>
      </c>
      <c r="AD336" s="2" t="s">
        <v>31</v>
      </c>
      <c r="AE336" s="2" t="s">
        <v>29</v>
      </c>
      <c r="AF336" s="2" t="s">
        <v>29</v>
      </c>
      <c r="AH336" s="1">
        <f t="shared" ref="AH336:AH399" si="13">COUNTIF(Z336:AE336, "yes")</f>
        <v>0</v>
      </c>
      <c r="AI336" s="1">
        <f t="shared" si="11"/>
        <v>1</v>
      </c>
      <c r="AJ336" s="49">
        <v>19.492020858063995</v>
      </c>
      <c r="AK336" s="49">
        <v>24.918145513433277</v>
      </c>
      <c r="AL336" s="49">
        <v>28.519993259012722</v>
      </c>
      <c r="AM336" s="49">
        <v>1.0715944965959414</v>
      </c>
      <c r="AN336" s="49">
        <v>2.3778015772867738</v>
      </c>
      <c r="AO336" s="49">
        <v>4.475999899953603</v>
      </c>
      <c r="AP336" s="49">
        <v>83.224927758543913</v>
      </c>
      <c r="AQ336" s="49">
        <v>24</v>
      </c>
    </row>
    <row r="337" spans="1:43" ht="13.8">
      <c r="A337" s="2">
        <v>336</v>
      </c>
      <c r="B337" s="2" t="s">
        <v>677</v>
      </c>
      <c r="C337" s="2" t="s">
        <v>678</v>
      </c>
      <c r="D337" s="2" t="s">
        <v>678</v>
      </c>
      <c r="E337" s="2" t="s">
        <v>685</v>
      </c>
      <c r="F337" s="15">
        <v>42.778897999999998</v>
      </c>
      <c r="G337" s="15">
        <v>16.981351</v>
      </c>
      <c r="H337" s="29">
        <v>44839</v>
      </c>
      <c r="I337" s="2" t="s">
        <v>31</v>
      </c>
      <c r="J337" s="24" t="s">
        <v>29</v>
      </c>
      <c r="K337" s="32" t="s">
        <v>31</v>
      </c>
      <c r="L337" s="25" t="s">
        <v>31</v>
      </c>
      <c r="M337" s="25" t="s">
        <v>31</v>
      </c>
      <c r="N337" s="25" t="s">
        <v>31</v>
      </c>
      <c r="O337" s="25" t="s">
        <v>31</v>
      </c>
      <c r="P337" s="26" t="s">
        <v>301</v>
      </c>
      <c r="Q337" s="25" t="s">
        <v>301</v>
      </c>
      <c r="R337" s="25" t="s">
        <v>556</v>
      </c>
      <c r="S337" s="25">
        <v>0</v>
      </c>
      <c r="T337" s="2" t="s">
        <v>1070</v>
      </c>
      <c r="U337" s="2" t="s">
        <v>31</v>
      </c>
      <c r="V337" s="2">
        <v>1</v>
      </c>
      <c r="W337" s="2" t="s">
        <v>684</v>
      </c>
      <c r="X337" s="2" t="s">
        <v>74</v>
      </c>
      <c r="Y337" s="2" t="s">
        <v>31</v>
      </c>
      <c r="Z337" s="2" t="s">
        <v>132</v>
      </c>
      <c r="AA337" s="2" t="s">
        <v>29</v>
      </c>
      <c r="AB337" s="2" t="s">
        <v>29</v>
      </c>
      <c r="AC337" s="2" t="s">
        <v>29</v>
      </c>
      <c r="AD337" s="2" t="s">
        <v>31</v>
      </c>
      <c r="AE337" s="2" t="s">
        <v>29</v>
      </c>
      <c r="AF337" s="2" t="s">
        <v>29</v>
      </c>
      <c r="AH337" s="1">
        <f t="shared" si="13"/>
        <v>0</v>
      </c>
      <c r="AI337" s="1">
        <f t="shared" si="11"/>
        <v>1</v>
      </c>
      <c r="AJ337" s="49">
        <v>19.512678391848841</v>
      </c>
      <c r="AK337" s="49">
        <v>24.958254208188954</v>
      </c>
      <c r="AL337" s="49">
        <v>27.649993278458737</v>
      </c>
      <c r="AM337" s="49">
        <v>1.1351431253125039</v>
      </c>
      <c r="AN337" s="49">
        <v>2.4926847268928483</v>
      </c>
      <c r="AO337" s="49">
        <v>4.3207499034237102</v>
      </c>
      <c r="AP337" s="49">
        <v>96.261745648965416</v>
      </c>
      <c r="AQ337" s="49">
        <v>33</v>
      </c>
    </row>
    <row r="338" spans="1:43" ht="13.8">
      <c r="A338" s="2">
        <v>337</v>
      </c>
      <c r="B338" s="2" t="s">
        <v>677</v>
      </c>
      <c r="C338" s="2" t="s">
        <v>678</v>
      </c>
      <c r="D338" s="2" t="s">
        <v>678</v>
      </c>
      <c r="E338" s="2" t="s">
        <v>685</v>
      </c>
      <c r="F338" s="15">
        <v>42.76455</v>
      </c>
      <c r="G338" s="15">
        <v>16.994361999999999</v>
      </c>
      <c r="H338" s="29">
        <v>44839</v>
      </c>
      <c r="I338" s="2" t="s">
        <v>31</v>
      </c>
      <c r="J338" s="24" t="s">
        <v>29</v>
      </c>
      <c r="K338" s="32" t="s">
        <v>31</v>
      </c>
      <c r="L338" s="25" t="s">
        <v>31</v>
      </c>
      <c r="M338" s="25" t="s">
        <v>31</v>
      </c>
      <c r="N338" s="25" t="s">
        <v>31</v>
      </c>
      <c r="O338" s="25" t="s">
        <v>31</v>
      </c>
      <c r="P338" s="26" t="s">
        <v>301</v>
      </c>
      <c r="Q338" s="25" t="s">
        <v>301</v>
      </c>
      <c r="R338" s="25" t="s">
        <v>556</v>
      </c>
      <c r="S338" s="25">
        <v>0</v>
      </c>
      <c r="T338" s="2" t="s">
        <v>1070</v>
      </c>
      <c r="U338" s="2" t="s">
        <v>31</v>
      </c>
      <c r="V338" s="2">
        <v>1</v>
      </c>
      <c r="W338" s="2" t="s">
        <v>684</v>
      </c>
      <c r="X338" s="2" t="s">
        <v>74</v>
      </c>
      <c r="Y338" s="2" t="s">
        <v>31</v>
      </c>
      <c r="Z338" s="2" t="s">
        <v>132</v>
      </c>
      <c r="AA338" s="2" t="s">
        <v>29</v>
      </c>
      <c r="AB338" s="2" t="s">
        <v>29</v>
      </c>
      <c r="AC338" s="2" t="s">
        <v>29</v>
      </c>
      <c r="AD338" s="2" t="s">
        <v>31</v>
      </c>
      <c r="AE338" s="2" t="s">
        <v>29</v>
      </c>
      <c r="AF338" s="2" t="s">
        <v>29</v>
      </c>
      <c r="AH338" s="1">
        <f t="shared" si="13"/>
        <v>0</v>
      </c>
      <c r="AI338" s="1">
        <f t="shared" si="11"/>
        <v>1</v>
      </c>
      <c r="AJ338" s="49">
        <v>19.479856474774248</v>
      </c>
      <c r="AK338" s="49">
        <v>24.904884644164465</v>
      </c>
      <c r="AL338" s="49">
        <v>27.69999327734115</v>
      </c>
      <c r="AM338" s="49">
        <v>1.1628472342823106</v>
      </c>
      <c r="AN338" s="49">
        <v>2.5266086391780682</v>
      </c>
      <c r="AO338" s="49">
        <v>4.3692499023396536</v>
      </c>
      <c r="AP338" s="49">
        <v>96.354154249050524</v>
      </c>
      <c r="AQ338" s="49">
        <v>33</v>
      </c>
    </row>
    <row r="339" spans="1:43" ht="13.8">
      <c r="A339" s="2">
        <v>338</v>
      </c>
      <c r="B339" s="2" t="s">
        <v>677</v>
      </c>
      <c r="C339" s="2" t="s">
        <v>678</v>
      </c>
      <c r="D339" s="2" t="s">
        <v>678</v>
      </c>
      <c r="E339" s="2" t="s">
        <v>685</v>
      </c>
      <c r="F339" s="15">
        <v>42.760581999999999</v>
      </c>
      <c r="G339" s="15">
        <v>16.785087999999998</v>
      </c>
      <c r="H339" s="29">
        <v>44839</v>
      </c>
      <c r="I339" s="2" t="s">
        <v>31</v>
      </c>
      <c r="J339" s="24" t="s">
        <v>29</v>
      </c>
      <c r="K339" s="32" t="s">
        <v>31</v>
      </c>
      <c r="L339" s="25" t="s">
        <v>31</v>
      </c>
      <c r="M339" s="25" t="s">
        <v>31</v>
      </c>
      <c r="N339" s="25" t="s">
        <v>31</v>
      </c>
      <c r="O339" s="25" t="s">
        <v>31</v>
      </c>
      <c r="P339" s="26" t="s">
        <v>301</v>
      </c>
      <c r="Q339" s="25" t="s">
        <v>301</v>
      </c>
      <c r="R339" s="25" t="s">
        <v>556</v>
      </c>
      <c r="S339" s="25">
        <v>0</v>
      </c>
      <c r="T339" s="2" t="s">
        <v>1070</v>
      </c>
      <c r="U339" s="2" t="s">
        <v>31</v>
      </c>
      <c r="V339" s="2">
        <v>1</v>
      </c>
      <c r="W339" s="2" t="s">
        <v>684</v>
      </c>
      <c r="X339" s="2" t="s">
        <v>74</v>
      </c>
      <c r="Y339" s="2" t="s">
        <v>31</v>
      </c>
      <c r="Z339" s="2" t="s">
        <v>132</v>
      </c>
      <c r="AA339" s="2" t="s">
        <v>29</v>
      </c>
      <c r="AB339" s="2" t="s">
        <v>29</v>
      </c>
      <c r="AC339" s="2" t="s">
        <v>29</v>
      </c>
      <c r="AD339" s="2" t="s">
        <v>31</v>
      </c>
      <c r="AE339" s="2" t="s">
        <v>29</v>
      </c>
      <c r="AF339" s="2" t="s">
        <v>29</v>
      </c>
      <c r="AH339" s="1">
        <f t="shared" si="13"/>
        <v>0</v>
      </c>
      <c r="AI339" s="1">
        <f t="shared" si="11"/>
        <v>1</v>
      </c>
      <c r="AJ339" s="49">
        <v>19.537445514582924</v>
      </c>
      <c r="AK339" s="49">
        <v>25.05184116261886</v>
      </c>
      <c r="AL339" s="49">
        <v>27.829993274435424</v>
      </c>
      <c r="AM339" s="49">
        <v>1.1845417543453458</v>
      </c>
      <c r="AN339" s="49">
        <v>2.520975487130066</v>
      </c>
      <c r="AO339" s="49">
        <v>4.273249904485418</v>
      </c>
      <c r="AP339" s="49">
        <v>105.57040526494747</v>
      </c>
      <c r="AQ339" s="49">
        <v>34</v>
      </c>
    </row>
    <row r="340" spans="1:43" ht="13.8">
      <c r="A340" s="2">
        <v>339</v>
      </c>
      <c r="B340" s="2" t="s">
        <v>677</v>
      </c>
      <c r="C340" s="2" t="s">
        <v>678</v>
      </c>
      <c r="D340" s="2" t="s">
        <v>678</v>
      </c>
      <c r="E340" s="2" t="s">
        <v>685</v>
      </c>
      <c r="F340" s="15">
        <v>42.744861</v>
      </c>
      <c r="G340" s="15">
        <v>16.812493</v>
      </c>
      <c r="H340" s="29">
        <v>44839</v>
      </c>
      <c r="I340" s="2" t="s">
        <v>31</v>
      </c>
      <c r="J340" s="24" t="s">
        <v>29</v>
      </c>
      <c r="K340" s="32" t="s">
        <v>31</v>
      </c>
      <c r="L340" s="25" t="s">
        <v>31</v>
      </c>
      <c r="M340" s="25" t="s">
        <v>31</v>
      </c>
      <c r="N340" s="25" t="s">
        <v>31</v>
      </c>
      <c r="O340" s="25" t="s">
        <v>31</v>
      </c>
      <c r="P340" s="26" t="s">
        <v>301</v>
      </c>
      <c r="Q340" s="25" t="s">
        <v>301</v>
      </c>
      <c r="R340" s="25" t="s">
        <v>556</v>
      </c>
      <c r="S340" s="25">
        <v>0</v>
      </c>
      <c r="T340" s="2" t="s">
        <v>1070</v>
      </c>
      <c r="U340" s="2" t="s">
        <v>31</v>
      </c>
      <c r="V340" s="2">
        <v>1</v>
      </c>
      <c r="W340" s="2" t="s">
        <v>684</v>
      </c>
      <c r="X340" s="2" t="s">
        <v>74</v>
      </c>
      <c r="Y340" s="2" t="s">
        <v>31</v>
      </c>
      <c r="Z340" s="2" t="s">
        <v>132</v>
      </c>
      <c r="AA340" s="2" t="s">
        <v>29</v>
      </c>
      <c r="AB340" s="2" t="s">
        <v>29</v>
      </c>
      <c r="AC340" s="2" t="s">
        <v>29</v>
      </c>
      <c r="AD340" s="2" t="s">
        <v>31</v>
      </c>
      <c r="AE340" s="2" t="s">
        <v>29</v>
      </c>
      <c r="AF340" s="2" t="s">
        <v>29</v>
      </c>
      <c r="AH340" s="1">
        <f t="shared" si="13"/>
        <v>0</v>
      </c>
      <c r="AI340" s="1">
        <f t="shared" si="11"/>
        <v>1</v>
      </c>
      <c r="AJ340" s="49">
        <v>19.537445514582924</v>
      </c>
      <c r="AK340" s="49">
        <v>25.05184116261886</v>
      </c>
      <c r="AL340" s="49">
        <v>27.829993274435424</v>
      </c>
      <c r="AM340" s="49">
        <v>1.1845417543453458</v>
      </c>
      <c r="AN340" s="49">
        <v>2.520975487130066</v>
      </c>
      <c r="AO340" s="49">
        <v>4.273249904485418</v>
      </c>
      <c r="AP340" s="49">
        <v>105.57040526494747</v>
      </c>
      <c r="AQ340" s="49">
        <v>34</v>
      </c>
    </row>
    <row r="341" spans="1:43" ht="13.8">
      <c r="A341" s="2">
        <v>340</v>
      </c>
      <c r="B341" s="2" t="s">
        <v>677</v>
      </c>
      <c r="C341" s="2" t="s">
        <v>678</v>
      </c>
      <c r="D341" s="2" t="s">
        <v>678</v>
      </c>
      <c r="E341" s="2" t="s">
        <v>686</v>
      </c>
      <c r="F341" s="15">
        <v>43.077697999999998</v>
      </c>
      <c r="G341" s="15">
        <v>16.187937999999999</v>
      </c>
      <c r="H341" s="29">
        <v>44840</v>
      </c>
      <c r="I341" s="2" t="s">
        <v>31</v>
      </c>
      <c r="J341" s="24" t="s">
        <v>29</v>
      </c>
      <c r="K341" s="32" t="s">
        <v>31</v>
      </c>
      <c r="L341" s="25" t="s">
        <v>31</v>
      </c>
      <c r="M341" s="25" t="s">
        <v>31</v>
      </c>
      <c r="N341" s="25" t="s">
        <v>31</v>
      </c>
      <c r="O341" s="25" t="s">
        <v>31</v>
      </c>
      <c r="P341" s="26" t="s">
        <v>301</v>
      </c>
      <c r="Q341" s="25" t="s">
        <v>301</v>
      </c>
      <c r="R341" s="25" t="s">
        <v>556</v>
      </c>
      <c r="S341" s="25">
        <v>0</v>
      </c>
      <c r="T341" s="2" t="s">
        <v>1070</v>
      </c>
      <c r="U341" s="2" t="s">
        <v>31</v>
      </c>
      <c r="V341" s="2">
        <v>1</v>
      </c>
      <c r="W341" s="2" t="s">
        <v>684</v>
      </c>
      <c r="X341" s="2" t="s">
        <v>34</v>
      </c>
      <c r="Y341" s="2" t="s">
        <v>31</v>
      </c>
      <c r="Z341" s="2" t="s">
        <v>132</v>
      </c>
      <c r="AA341" s="2" t="s">
        <v>29</v>
      </c>
      <c r="AB341" s="2" t="s">
        <v>29</v>
      </c>
      <c r="AC341" s="2" t="s">
        <v>29</v>
      </c>
      <c r="AD341" s="2" t="s">
        <v>31</v>
      </c>
      <c r="AE341" s="2" t="s">
        <v>29</v>
      </c>
      <c r="AF341" s="2" t="s">
        <v>29</v>
      </c>
      <c r="AH341" s="1">
        <f t="shared" si="13"/>
        <v>0</v>
      </c>
      <c r="AI341" s="1">
        <f t="shared" si="11"/>
        <v>1</v>
      </c>
      <c r="AJ341" s="49">
        <v>19.317801683875906</v>
      </c>
      <c r="AK341" s="49">
        <v>24.891623774895653</v>
      </c>
      <c r="AL341" s="49">
        <v>27.559993280470394</v>
      </c>
      <c r="AM341" s="49">
        <v>1.385980790938723</v>
      </c>
      <c r="AN341" s="49">
        <v>2.7123015698101183</v>
      </c>
      <c r="AO341" s="49">
        <v>4.4464999006129808</v>
      </c>
      <c r="AP341" s="49">
        <v>106.62472000189027</v>
      </c>
      <c r="AQ341" s="49">
        <v>33</v>
      </c>
    </row>
    <row r="342" spans="1:43" ht="13.8">
      <c r="A342" s="2">
        <v>341</v>
      </c>
      <c r="B342" s="2" t="s">
        <v>677</v>
      </c>
      <c r="C342" s="2" t="s">
        <v>678</v>
      </c>
      <c r="D342" s="2" t="s">
        <v>678</v>
      </c>
      <c r="E342" s="2" t="s">
        <v>686</v>
      </c>
      <c r="F342" s="15">
        <v>43.058785</v>
      </c>
      <c r="G342" s="15">
        <v>16.041191999999999</v>
      </c>
      <c r="H342" s="29">
        <v>44841</v>
      </c>
      <c r="I342" s="2" t="s">
        <v>31</v>
      </c>
      <c r="J342" s="24" t="s">
        <v>29</v>
      </c>
      <c r="K342" s="32" t="s">
        <v>31</v>
      </c>
      <c r="L342" s="25" t="s">
        <v>31</v>
      </c>
      <c r="M342" s="25" t="s">
        <v>31</v>
      </c>
      <c r="N342" s="25" t="s">
        <v>31</v>
      </c>
      <c r="O342" s="25" t="s">
        <v>31</v>
      </c>
      <c r="P342" s="26" t="s">
        <v>301</v>
      </c>
      <c r="Q342" s="25" t="s">
        <v>301</v>
      </c>
      <c r="R342" s="25" t="s">
        <v>556</v>
      </c>
      <c r="S342" s="25">
        <v>0</v>
      </c>
      <c r="T342" s="2" t="s">
        <v>1070</v>
      </c>
      <c r="U342" s="2" t="s">
        <v>31</v>
      </c>
      <c r="V342" s="2">
        <v>1</v>
      </c>
      <c r="W342" s="2" t="s">
        <v>684</v>
      </c>
      <c r="X342" s="2" t="s">
        <v>34</v>
      </c>
      <c r="Y342" s="2" t="s">
        <v>31</v>
      </c>
      <c r="Z342" s="2" t="s">
        <v>132</v>
      </c>
      <c r="AA342" s="2" t="s">
        <v>29</v>
      </c>
      <c r="AB342" s="2" t="s">
        <v>29</v>
      </c>
      <c r="AC342" s="2" t="s">
        <v>29</v>
      </c>
      <c r="AD342" s="2" t="s">
        <v>31</v>
      </c>
      <c r="AE342" s="2" t="s">
        <v>29</v>
      </c>
      <c r="AF342" s="2" t="s">
        <v>29</v>
      </c>
      <c r="AH342" s="1">
        <f t="shared" si="13"/>
        <v>0</v>
      </c>
      <c r="AI342" s="1">
        <f t="shared" si="11"/>
        <v>1</v>
      </c>
      <c r="AJ342" s="49">
        <v>19.370267436127861</v>
      </c>
      <c r="AK342" s="49">
        <v>25.019123772045806</v>
      </c>
      <c r="AL342" s="49">
        <v>27.369993284717225</v>
      </c>
      <c r="AM342" s="49">
        <v>1.355758873806016</v>
      </c>
      <c r="AN342" s="49">
        <v>2.6445651582806655</v>
      </c>
      <c r="AO342" s="49">
        <v>4.3222499033901833</v>
      </c>
      <c r="AP342" s="49">
        <v>111.70372966353631</v>
      </c>
      <c r="AQ342" s="49">
        <v>35</v>
      </c>
    </row>
    <row r="343" spans="1:43" ht="13.8">
      <c r="A343" s="2">
        <v>342</v>
      </c>
      <c r="B343" s="2" t="s">
        <v>677</v>
      </c>
      <c r="C343" s="2" t="s">
        <v>678</v>
      </c>
      <c r="D343" s="2" t="s">
        <v>678</v>
      </c>
      <c r="E343" s="2" t="s">
        <v>687</v>
      </c>
      <c r="F343" s="15">
        <v>43.005606999999998</v>
      </c>
      <c r="G343" s="15">
        <v>15.803585999999999</v>
      </c>
      <c r="H343" s="29">
        <v>44842</v>
      </c>
      <c r="I343" s="2" t="s">
        <v>31</v>
      </c>
      <c r="J343" s="24" t="s">
        <v>29</v>
      </c>
      <c r="K343" s="32" t="s">
        <v>31</v>
      </c>
      <c r="L343" s="25" t="s">
        <v>31</v>
      </c>
      <c r="M343" s="25" t="s">
        <v>31</v>
      </c>
      <c r="N343" s="25" t="s">
        <v>31</v>
      </c>
      <c r="O343" s="25" t="s">
        <v>31</v>
      </c>
      <c r="P343" s="26" t="s">
        <v>301</v>
      </c>
      <c r="Q343" s="25" t="s">
        <v>301</v>
      </c>
      <c r="R343" s="25" t="s">
        <v>556</v>
      </c>
      <c r="S343" s="25">
        <v>0</v>
      </c>
      <c r="T343" s="2" t="s">
        <v>1070</v>
      </c>
      <c r="U343" s="2" t="s">
        <v>31</v>
      </c>
      <c r="V343" s="2">
        <v>1</v>
      </c>
      <c r="W343" s="2" t="s">
        <v>684</v>
      </c>
      <c r="X343" s="2" t="s">
        <v>34</v>
      </c>
      <c r="Y343" s="2" t="s">
        <v>31</v>
      </c>
      <c r="Z343" s="2" t="s">
        <v>132</v>
      </c>
      <c r="AA343" s="2" t="s">
        <v>29</v>
      </c>
      <c r="AB343" s="2" t="s">
        <v>29</v>
      </c>
      <c r="AC343" s="2" t="s">
        <v>29</v>
      </c>
      <c r="AD343" s="2" t="s">
        <v>31</v>
      </c>
      <c r="AE343" s="2" t="s">
        <v>29</v>
      </c>
      <c r="AF343" s="2" t="s">
        <v>29</v>
      </c>
      <c r="AH343" s="1">
        <f t="shared" si="13"/>
        <v>0</v>
      </c>
      <c r="AI343" s="1">
        <f t="shared" si="11"/>
        <v>1</v>
      </c>
      <c r="AJ343" s="49">
        <v>19.348322231138926</v>
      </c>
      <c r="AK343" s="49">
        <v>25.267602027361448</v>
      </c>
      <c r="AL343" s="49">
        <v>27.619993279129289</v>
      </c>
      <c r="AM343" s="49">
        <v>1.4225869545040732</v>
      </c>
      <c r="AN343" s="49">
        <v>2.509635813470485</v>
      </c>
      <c r="AO343" s="49">
        <v>4.1407499074470238</v>
      </c>
      <c r="AP343" s="49">
        <v>148.82906607712044</v>
      </c>
      <c r="AQ343" s="49">
        <v>50</v>
      </c>
    </row>
    <row r="344" spans="1:43" ht="13.8">
      <c r="A344" s="2">
        <v>343</v>
      </c>
      <c r="B344" s="2" t="s">
        <v>677</v>
      </c>
      <c r="C344" s="2" t="s">
        <v>678</v>
      </c>
      <c r="D344" s="2" t="s">
        <v>678</v>
      </c>
      <c r="E344" s="2" t="s">
        <v>688</v>
      </c>
      <c r="F344" s="15">
        <v>43.620603000000003</v>
      </c>
      <c r="G344" s="15">
        <v>15.714256000000001</v>
      </c>
      <c r="H344" s="29">
        <v>44843</v>
      </c>
      <c r="I344" s="2" t="s">
        <v>31</v>
      </c>
      <c r="J344" s="24" t="s">
        <v>29</v>
      </c>
      <c r="K344" s="32" t="s">
        <v>31</v>
      </c>
      <c r="L344" s="25" t="s">
        <v>31</v>
      </c>
      <c r="M344" s="25" t="s">
        <v>31</v>
      </c>
      <c r="N344" s="25" t="s">
        <v>31</v>
      </c>
      <c r="O344" s="25" t="s">
        <v>31</v>
      </c>
      <c r="P344" s="26" t="s">
        <v>301</v>
      </c>
      <c r="Q344" s="25" t="s">
        <v>301</v>
      </c>
      <c r="R344" s="25" t="s">
        <v>556</v>
      </c>
      <c r="S344" s="25">
        <v>0</v>
      </c>
      <c r="T344" s="2" t="s">
        <v>1070</v>
      </c>
      <c r="U344" s="2" t="s">
        <v>31</v>
      </c>
      <c r="V344" s="2">
        <v>1</v>
      </c>
      <c r="W344" s="2" t="s">
        <v>684</v>
      </c>
      <c r="X344" s="2" t="s">
        <v>34</v>
      </c>
      <c r="Y344" s="2" t="s">
        <v>31</v>
      </c>
      <c r="Z344" s="2" t="s">
        <v>132</v>
      </c>
      <c r="AA344" s="2" t="s">
        <v>29</v>
      </c>
      <c r="AB344" s="2" t="s">
        <v>29</v>
      </c>
      <c r="AC344" s="2" t="s">
        <v>29</v>
      </c>
      <c r="AD344" s="2" t="s">
        <v>31</v>
      </c>
      <c r="AE344" s="2" t="s">
        <v>29</v>
      </c>
      <c r="AF344" s="2" t="s">
        <v>29</v>
      </c>
      <c r="AH344" s="1">
        <f t="shared" si="13"/>
        <v>0</v>
      </c>
      <c r="AI344" s="1">
        <f t="shared" si="11"/>
        <v>1</v>
      </c>
      <c r="AJ344" s="49">
        <v>18.965746897224392</v>
      </c>
      <c r="AK344" s="49">
        <v>24.430102046081032</v>
      </c>
      <c r="AL344" s="49">
        <v>27.269993286952399</v>
      </c>
      <c r="AM344" s="49">
        <v>1.7132205096517403</v>
      </c>
      <c r="AN344" s="49">
        <v>3.0705135183251948</v>
      </c>
      <c r="AO344" s="49">
        <v>4.7817498931195601</v>
      </c>
      <c r="AP344" s="49">
        <v>101.63311503037271</v>
      </c>
      <c r="AQ344" s="49">
        <v>31</v>
      </c>
    </row>
    <row r="345" spans="1:43" ht="13.8">
      <c r="A345" s="2">
        <v>344</v>
      </c>
      <c r="B345" s="2" t="s">
        <v>677</v>
      </c>
      <c r="C345" s="2" t="s">
        <v>678</v>
      </c>
      <c r="D345" s="2" t="s">
        <v>678</v>
      </c>
      <c r="E345" s="2" t="s">
        <v>689</v>
      </c>
      <c r="F345" s="15">
        <v>43.710196000000003</v>
      </c>
      <c r="G345" s="15">
        <v>15.468347</v>
      </c>
      <c r="H345" s="29">
        <v>44843</v>
      </c>
      <c r="I345" s="2" t="s">
        <v>31</v>
      </c>
      <c r="J345" s="24" t="s">
        <v>29</v>
      </c>
      <c r="K345" s="32" t="s">
        <v>31</v>
      </c>
      <c r="L345" s="25" t="s">
        <v>31</v>
      </c>
      <c r="M345" s="25" t="s">
        <v>31</v>
      </c>
      <c r="N345" s="25" t="s">
        <v>31</v>
      </c>
      <c r="O345" s="25" t="s">
        <v>31</v>
      </c>
      <c r="P345" s="26" t="s">
        <v>301</v>
      </c>
      <c r="Q345" s="25" t="s">
        <v>301</v>
      </c>
      <c r="R345" s="25" t="s">
        <v>556</v>
      </c>
      <c r="S345" s="25">
        <v>0</v>
      </c>
      <c r="T345" s="2" t="s">
        <v>1070</v>
      </c>
      <c r="U345" s="2" t="s">
        <v>31</v>
      </c>
      <c r="V345" s="2">
        <v>1</v>
      </c>
      <c r="W345" s="2" t="s">
        <v>684</v>
      </c>
      <c r="X345" s="2" t="s">
        <v>74</v>
      </c>
      <c r="Y345" s="2" t="s">
        <v>31</v>
      </c>
      <c r="Z345" s="2" t="s">
        <v>132</v>
      </c>
      <c r="AA345" s="2" t="s">
        <v>29</v>
      </c>
      <c r="AB345" s="2" t="s">
        <v>29</v>
      </c>
      <c r="AC345" s="2" t="s">
        <v>29</v>
      </c>
      <c r="AD345" s="2" t="s">
        <v>31</v>
      </c>
      <c r="AE345" s="2" t="s">
        <v>29</v>
      </c>
      <c r="AF345" s="2" t="s">
        <v>29</v>
      </c>
      <c r="AH345" s="1">
        <f t="shared" si="13"/>
        <v>0</v>
      </c>
      <c r="AI345" s="1">
        <f t="shared" si="11"/>
        <v>1</v>
      </c>
      <c r="AJ345" s="49">
        <v>19.02385648496664</v>
      </c>
      <c r="AK345" s="49">
        <v>24.684123779533639</v>
      </c>
      <c r="AL345" s="49">
        <v>27.089993290975713</v>
      </c>
      <c r="AM345" s="49">
        <v>1.7225383176626488</v>
      </c>
      <c r="AN345" s="49">
        <v>2.9282064562886139</v>
      </c>
      <c r="AO345" s="49">
        <v>4.6597498958464705</v>
      </c>
      <c r="AP345" s="49">
        <v>99.107119974418708</v>
      </c>
      <c r="AQ345" s="49">
        <v>30</v>
      </c>
    </row>
    <row r="346" spans="1:43" ht="13.8">
      <c r="A346" s="2">
        <v>345</v>
      </c>
      <c r="B346" s="2" t="s">
        <v>677</v>
      </c>
      <c r="C346" s="2" t="s">
        <v>678</v>
      </c>
      <c r="D346" s="2" t="s">
        <v>678</v>
      </c>
      <c r="E346" s="2" t="s">
        <v>689</v>
      </c>
      <c r="F346" s="15">
        <v>43.820489000000002</v>
      </c>
      <c r="G346" s="15">
        <v>15.249734999999999</v>
      </c>
      <c r="H346" s="29">
        <v>44844</v>
      </c>
      <c r="I346" s="2" t="s">
        <v>31</v>
      </c>
      <c r="J346" s="24" t="s">
        <v>29</v>
      </c>
      <c r="K346" s="32" t="s">
        <v>31</v>
      </c>
      <c r="L346" s="25" t="s">
        <v>31</v>
      </c>
      <c r="M346" s="25" t="s">
        <v>31</v>
      </c>
      <c r="N346" s="25" t="s">
        <v>31</v>
      </c>
      <c r="O346" s="25" t="s">
        <v>31</v>
      </c>
      <c r="P346" s="26" t="s">
        <v>301</v>
      </c>
      <c r="Q346" s="25" t="s">
        <v>301</v>
      </c>
      <c r="R346" s="25" t="s">
        <v>556</v>
      </c>
      <c r="S346" s="25">
        <v>0</v>
      </c>
      <c r="T346" s="2" t="s">
        <v>1070</v>
      </c>
      <c r="U346" s="2" t="s">
        <v>31</v>
      </c>
      <c r="V346" s="2">
        <v>1</v>
      </c>
      <c r="W346" s="2" t="s">
        <v>684</v>
      </c>
      <c r="X346" s="2" t="s">
        <v>74</v>
      </c>
      <c r="Y346" s="2" t="s">
        <v>31</v>
      </c>
      <c r="Z346" s="2" t="s">
        <v>132</v>
      </c>
      <c r="AA346" s="2" t="s">
        <v>29</v>
      </c>
      <c r="AB346" s="2" t="s">
        <v>29</v>
      </c>
      <c r="AC346" s="2" t="s">
        <v>29</v>
      </c>
      <c r="AD346" s="2" t="s">
        <v>31</v>
      </c>
      <c r="AE346" s="2" t="s">
        <v>29</v>
      </c>
      <c r="AF346" s="2" t="s">
        <v>29</v>
      </c>
      <c r="AH346" s="1">
        <f t="shared" si="13"/>
        <v>0</v>
      </c>
      <c r="AI346" s="1">
        <f t="shared" si="11"/>
        <v>1</v>
      </c>
      <c r="AJ346" s="49">
        <v>19.2854181229559</v>
      </c>
      <c r="AK346" s="49">
        <v>25.404341154739871</v>
      </c>
      <c r="AL346" s="49">
        <v>27.649993278458737</v>
      </c>
      <c r="AM346" s="49">
        <v>1.5775999647378918</v>
      </c>
      <c r="AN346" s="49">
        <v>2.4819727706105414</v>
      </c>
      <c r="AO346" s="49">
        <v>4.1467499073129162</v>
      </c>
      <c r="AP346" s="49">
        <v>139.4865843700079</v>
      </c>
      <c r="AQ346" s="49">
        <v>48</v>
      </c>
    </row>
    <row r="347" spans="1:43" ht="13.8">
      <c r="A347" s="2">
        <v>346</v>
      </c>
      <c r="B347" s="2" t="s">
        <v>677</v>
      </c>
      <c r="C347" s="2" t="s">
        <v>678</v>
      </c>
      <c r="D347" s="2" t="s">
        <v>678</v>
      </c>
      <c r="E347" s="2" t="s">
        <v>690</v>
      </c>
      <c r="F347" s="15">
        <v>43.898287000000003</v>
      </c>
      <c r="G347" s="15">
        <v>15.150098</v>
      </c>
      <c r="H347" s="29">
        <v>44845</v>
      </c>
      <c r="I347" s="2" t="s">
        <v>31</v>
      </c>
      <c r="J347" s="24" t="s">
        <v>29</v>
      </c>
      <c r="K347" s="32" t="s">
        <v>31</v>
      </c>
      <c r="L347" s="25" t="s">
        <v>31</v>
      </c>
      <c r="M347" s="25" t="s">
        <v>31</v>
      </c>
      <c r="N347" s="25" t="s">
        <v>31</v>
      </c>
      <c r="O347" s="25" t="s">
        <v>31</v>
      </c>
      <c r="P347" s="26" t="s">
        <v>301</v>
      </c>
      <c r="Q347" s="25" t="s">
        <v>301</v>
      </c>
      <c r="R347" s="25" t="s">
        <v>556</v>
      </c>
      <c r="S347" s="25">
        <v>0</v>
      </c>
      <c r="T347" s="2" t="s">
        <v>1070</v>
      </c>
      <c r="U347" s="2" t="s">
        <v>31</v>
      </c>
      <c r="V347" s="2">
        <v>1</v>
      </c>
      <c r="W347" s="2" t="s">
        <v>684</v>
      </c>
      <c r="X347" s="2" t="s">
        <v>34</v>
      </c>
      <c r="Y347" s="2" t="s">
        <v>31</v>
      </c>
      <c r="Z347" s="2" t="s">
        <v>132</v>
      </c>
      <c r="AA347" s="2" t="s">
        <v>29</v>
      </c>
      <c r="AB347" s="2" t="s">
        <v>29</v>
      </c>
      <c r="AC347" s="2" t="s">
        <v>29</v>
      </c>
      <c r="AD347" s="2" t="s">
        <v>31</v>
      </c>
      <c r="AE347" s="2" t="s">
        <v>29</v>
      </c>
      <c r="AF347" s="2" t="s">
        <v>29</v>
      </c>
      <c r="AH347" s="1">
        <f t="shared" si="13"/>
        <v>0</v>
      </c>
      <c r="AI347" s="1">
        <f t="shared" si="11"/>
        <v>1</v>
      </c>
      <c r="AJ347" s="49">
        <v>19.314020862042604</v>
      </c>
      <c r="AK347" s="49">
        <v>25.502710717758532</v>
      </c>
      <c r="AL347" s="49">
        <v>27.789993275329493</v>
      </c>
      <c r="AM347" s="49">
        <v>1.571869827879669</v>
      </c>
      <c r="AN347" s="49">
        <v>2.3794619033366184</v>
      </c>
      <c r="AO347" s="49">
        <v>4.075249908911065</v>
      </c>
      <c r="AP347" s="49">
        <v>136.98426966543056</v>
      </c>
      <c r="AQ347" s="49">
        <v>48</v>
      </c>
    </row>
    <row r="348" spans="1:43" ht="13.8">
      <c r="A348" s="2">
        <v>347</v>
      </c>
      <c r="B348" s="2" t="s">
        <v>677</v>
      </c>
      <c r="C348" s="2" t="s">
        <v>678</v>
      </c>
      <c r="D348" s="2" t="s">
        <v>678</v>
      </c>
      <c r="E348" s="2" t="s">
        <v>691</v>
      </c>
      <c r="F348" s="15">
        <v>44.198796000000002</v>
      </c>
      <c r="G348" s="15">
        <v>14.833367000000001</v>
      </c>
      <c r="H348" s="29">
        <v>44846</v>
      </c>
      <c r="I348" s="2" t="s">
        <v>31</v>
      </c>
      <c r="J348" s="24" t="s">
        <v>29</v>
      </c>
      <c r="K348" s="32" t="s">
        <v>31</v>
      </c>
      <c r="L348" s="25" t="s">
        <v>31</v>
      </c>
      <c r="M348" s="25" t="s">
        <v>31</v>
      </c>
      <c r="N348" s="25" t="s">
        <v>31</v>
      </c>
      <c r="O348" s="25" t="s">
        <v>31</v>
      </c>
      <c r="P348" s="26" t="s">
        <v>301</v>
      </c>
      <c r="Q348" s="25" t="s">
        <v>301</v>
      </c>
      <c r="R348" s="25" t="s">
        <v>556</v>
      </c>
      <c r="S348" s="25">
        <v>0</v>
      </c>
      <c r="T348" s="2" t="s">
        <v>1070</v>
      </c>
      <c r="U348" s="2" t="s">
        <v>31</v>
      </c>
      <c r="V348" s="2">
        <v>1</v>
      </c>
      <c r="W348" s="2" t="s">
        <v>684</v>
      </c>
      <c r="X348" s="2" t="s">
        <v>34</v>
      </c>
      <c r="Y348" s="2" t="s">
        <v>31</v>
      </c>
      <c r="Z348" s="2" t="s">
        <v>132</v>
      </c>
      <c r="AA348" s="2" t="s">
        <v>29</v>
      </c>
      <c r="AB348" s="2" t="s">
        <v>29</v>
      </c>
      <c r="AC348" s="2" t="s">
        <v>29</v>
      </c>
      <c r="AD348" s="2" t="s">
        <v>31</v>
      </c>
      <c r="AE348" s="2" t="s">
        <v>29</v>
      </c>
      <c r="AF348" s="2" t="s">
        <v>29</v>
      </c>
      <c r="AH348" s="1">
        <f t="shared" si="13"/>
        <v>0</v>
      </c>
      <c r="AI348" s="1">
        <f t="shared" si="11"/>
        <v>1</v>
      </c>
      <c r="AJ348" s="49">
        <v>19.069938675717442</v>
      </c>
      <c r="AK348" s="49">
        <v>25.048471597476784</v>
      </c>
      <c r="AL348" s="49">
        <v>27.999993270635628</v>
      </c>
      <c r="AM348" s="49">
        <v>1.7915259873535352</v>
      </c>
      <c r="AN348" s="49">
        <v>2.5548396168079277</v>
      </c>
      <c r="AO348" s="49">
        <v>4.0977499084081508</v>
      </c>
      <c r="AP348" s="49">
        <v>104.98572003852473</v>
      </c>
      <c r="AQ348" s="49">
        <v>33</v>
      </c>
    </row>
    <row r="349" spans="1:43" ht="13.8">
      <c r="A349" s="2">
        <v>348</v>
      </c>
      <c r="B349" s="2" t="s">
        <v>677</v>
      </c>
      <c r="C349" s="2" t="s">
        <v>678</v>
      </c>
      <c r="D349" s="2" t="s">
        <v>678</v>
      </c>
      <c r="E349" s="2" t="s">
        <v>692</v>
      </c>
      <c r="F349" s="15">
        <v>44.301101000000003</v>
      </c>
      <c r="G349" s="15">
        <v>14.740923</v>
      </c>
      <c r="H349" s="29">
        <v>44846</v>
      </c>
      <c r="I349" s="2" t="s">
        <v>31</v>
      </c>
      <c r="J349" s="24" t="s">
        <v>29</v>
      </c>
      <c r="K349" s="32" t="s">
        <v>31</v>
      </c>
      <c r="L349" s="25" t="s">
        <v>31</v>
      </c>
      <c r="M349" s="25" t="s">
        <v>31</v>
      </c>
      <c r="N349" s="25" t="s">
        <v>31</v>
      </c>
      <c r="O349" s="25" t="s">
        <v>31</v>
      </c>
      <c r="P349" s="26" t="s">
        <v>301</v>
      </c>
      <c r="Q349" s="25" t="s">
        <v>301</v>
      </c>
      <c r="R349" s="25" t="s">
        <v>556</v>
      </c>
      <c r="S349" s="25">
        <v>0</v>
      </c>
      <c r="T349" s="2" t="s">
        <v>1070</v>
      </c>
      <c r="U349" s="2" t="s">
        <v>31</v>
      </c>
      <c r="V349" s="2">
        <v>1</v>
      </c>
      <c r="W349" s="2" t="s">
        <v>684</v>
      </c>
      <c r="X349" s="2" t="s">
        <v>34</v>
      </c>
      <c r="Y349" s="2" t="s">
        <v>31</v>
      </c>
      <c r="Z349" s="2" t="s">
        <v>132</v>
      </c>
      <c r="AA349" s="2" t="s">
        <v>29</v>
      </c>
      <c r="AB349" s="2" t="s">
        <v>29</v>
      </c>
      <c r="AC349" s="2" t="s">
        <v>29</v>
      </c>
      <c r="AD349" s="2" t="s">
        <v>31</v>
      </c>
      <c r="AE349" s="2" t="s">
        <v>29</v>
      </c>
      <c r="AF349" s="2" t="s">
        <v>29</v>
      </c>
      <c r="AH349" s="1">
        <f t="shared" si="13"/>
        <v>0</v>
      </c>
      <c r="AI349" s="1">
        <f t="shared" si="11"/>
        <v>1</v>
      </c>
      <c r="AJ349" s="49">
        <v>18.849061968325653</v>
      </c>
      <c r="AK349" s="49">
        <v>24.704232474736347</v>
      </c>
      <c r="AL349" s="49">
        <v>27.419993283599638</v>
      </c>
      <c r="AM349" s="49">
        <v>1.9436184497074258</v>
      </c>
      <c r="AN349" s="49">
        <v>2.7819102639064153</v>
      </c>
      <c r="AO349" s="49">
        <v>4.3919999018311486</v>
      </c>
      <c r="AP349" s="49">
        <v>112.32579221072699</v>
      </c>
      <c r="AQ349" s="49">
        <v>37</v>
      </c>
    </row>
    <row r="350" spans="1:43" ht="13.8">
      <c r="A350" s="2">
        <v>349</v>
      </c>
      <c r="B350" s="2" t="s">
        <v>677</v>
      </c>
      <c r="C350" s="2" t="s">
        <v>678</v>
      </c>
      <c r="D350" s="2" t="s">
        <v>678</v>
      </c>
      <c r="E350" s="2" t="s">
        <v>693</v>
      </c>
      <c r="F350" s="15">
        <v>44.367798000000001</v>
      </c>
      <c r="G350" s="15">
        <v>14.744444</v>
      </c>
      <c r="H350" s="29">
        <v>44847</v>
      </c>
      <c r="I350" s="2" t="s">
        <v>31</v>
      </c>
      <c r="J350" s="24" t="s">
        <v>29</v>
      </c>
      <c r="K350" s="32" t="s">
        <v>31</v>
      </c>
      <c r="L350" s="25" t="s">
        <v>31</v>
      </c>
      <c r="M350" s="25" t="s">
        <v>31</v>
      </c>
      <c r="N350" s="25" t="s">
        <v>31</v>
      </c>
      <c r="O350" s="25" t="s">
        <v>31</v>
      </c>
      <c r="P350" s="26" t="s">
        <v>301</v>
      </c>
      <c r="Q350" s="25" t="s">
        <v>301</v>
      </c>
      <c r="R350" s="25" t="s">
        <v>556</v>
      </c>
      <c r="S350" s="25">
        <v>0</v>
      </c>
      <c r="T350" s="2" t="s">
        <v>1070</v>
      </c>
      <c r="U350" s="2" t="s">
        <v>31</v>
      </c>
      <c r="V350" s="2">
        <v>1</v>
      </c>
      <c r="W350" s="2" t="s">
        <v>684</v>
      </c>
      <c r="X350" s="2" t="s">
        <v>34</v>
      </c>
      <c r="Y350" s="2" t="s">
        <v>31</v>
      </c>
      <c r="Z350" s="2" t="s">
        <v>132</v>
      </c>
      <c r="AA350" s="2" t="s">
        <v>29</v>
      </c>
      <c r="AB350" s="2" t="s">
        <v>29</v>
      </c>
      <c r="AC350" s="2" t="s">
        <v>29</v>
      </c>
      <c r="AD350" s="2" t="s">
        <v>31</v>
      </c>
      <c r="AE350" s="2" t="s">
        <v>29</v>
      </c>
      <c r="AF350" s="2" t="s">
        <v>29</v>
      </c>
      <c r="AH350" s="1">
        <f t="shared" si="13"/>
        <v>0</v>
      </c>
      <c r="AI350" s="1">
        <f t="shared" si="11"/>
        <v>1</v>
      </c>
      <c r="AJ350" s="49">
        <v>18.624678411697175</v>
      </c>
      <c r="AK350" s="49">
        <v>24.384775960137627</v>
      </c>
      <c r="AL350" s="49">
        <v>27.069993291422747</v>
      </c>
      <c r="AM350" s="49">
        <v>2.1408287192720361</v>
      </c>
      <c r="AN350" s="49">
        <v>3.0100026501125017</v>
      </c>
      <c r="AO350" s="49">
        <v>4.6297498965170227</v>
      </c>
      <c r="AP350" s="49">
        <v>101.72355393353185</v>
      </c>
      <c r="AQ350" s="49">
        <v>33</v>
      </c>
    </row>
    <row r="351" spans="1:43" ht="13.8">
      <c r="A351" s="2">
        <v>350</v>
      </c>
      <c r="B351" s="2" t="s">
        <v>677</v>
      </c>
      <c r="C351" s="2" t="s">
        <v>678</v>
      </c>
      <c r="D351" s="2" t="s">
        <v>678</v>
      </c>
      <c r="E351" s="2" t="s">
        <v>694</v>
      </c>
      <c r="F351" s="15">
        <v>44.909044999999999</v>
      </c>
      <c r="G351" s="15">
        <v>14.307197</v>
      </c>
      <c r="H351" s="29">
        <v>44848</v>
      </c>
      <c r="I351" s="2" t="s">
        <v>31</v>
      </c>
      <c r="J351" s="24" t="s">
        <v>29</v>
      </c>
      <c r="K351" s="32" t="s">
        <v>31</v>
      </c>
      <c r="L351" s="25" t="s">
        <v>31</v>
      </c>
      <c r="M351" s="25" t="s">
        <v>31</v>
      </c>
      <c r="N351" s="25" t="s">
        <v>31</v>
      </c>
      <c r="O351" s="25" t="s">
        <v>31</v>
      </c>
      <c r="P351" s="26" t="s">
        <v>301</v>
      </c>
      <c r="Q351" s="25" t="s">
        <v>301</v>
      </c>
      <c r="R351" s="25" t="s">
        <v>556</v>
      </c>
      <c r="S351" s="25">
        <v>0</v>
      </c>
      <c r="T351" s="2" t="s">
        <v>1070</v>
      </c>
      <c r="U351" s="2" t="s">
        <v>31</v>
      </c>
      <c r="V351" s="2">
        <v>1</v>
      </c>
      <c r="W351" s="2" t="s">
        <v>684</v>
      </c>
      <c r="X351" s="2" t="s">
        <v>34</v>
      </c>
      <c r="Y351" s="2" t="s">
        <v>31</v>
      </c>
      <c r="Z351" s="2" t="s">
        <v>132</v>
      </c>
      <c r="AA351" s="2" t="s">
        <v>29</v>
      </c>
      <c r="AB351" s="2" t="s">
        <v>29</v>
      </c>
      <c r="AC351" s="2" t="s">
        <v>29</v>
      </c>
      <c r="AD351" s="2" t="s">
        <v>31</v>
      </c>
      <c r="AE351" s="2" t="s">
        <v>29</v>
      </c>
      <c r="AF351" s="2" t="s">
        <v>29</v>
      </c>
      <c r="AH351" s="1">
        <f t="shared" si="13"/>
        <v>0</v>
      </c>
      <c r="AI351" s="1">
        <f t="shared" si="11"/>
        <v>1</v>
      </c>
      <c r="AJ351" s="49">
        <v>17.590103092355974</v>
      </c>
      <c r="AK351" s="49">
        <v>23.921623796576842</v>
      </c>
      <c r="AL351" s="49">
        <v>26.969993293657922</v>
      </c>
      <c r="AM351" s="49">
        <v>3.1517615733882529</v>
      </c>
      <c r="AN351" s="49">
        <v>3.1413966689147466</v>
      </c>
      <c r="AO351" s="49">
        <v>5.1499998848885298</v>
      </c>
      <c r="AP351" s="49">
        <v>77.848065708638046</v>
      </c>
      <c r="AQ351" s="49">
        <v>26</v>
      </c>
    </row>
    <row r="352" spans="1:43" ht="13.8">
      <c r="A352" s="2">
        <v>351</v>
      </c>
      <c r="B352" s="2" t="s">
        <v>677</v>
      </c>
      <c r="C352" s="2" t="s">
        <v>678</v>
      </c>
      <c r="D352" s="2" t="s">
        <v>678</v>
      </c>
      <c r="E352" s="2" t="s">
        <v>695</v>
      </c>
      <c r="F352" s="15">
        <v>43.628903000000001</v>
      </c>
      <c r="G352" s="15">
        <v>15.896641000000001</v>
      </c>
      <c r="H352" s="29">
        <v>44850</v>
      </c>
      <c r="I352" s="2" t="s">
        <v>31</v>
      </c>
      <c r="J352" s="24" t="s">
        <v>29</v>
      </c>
      <c r="K352" s="32" t="s">
        <v>31</v>
      </c>
      <c r="L352" s="25" t="s">
        <v>31</v>
      </c>
      <c r="M352" s="25" t="s">
        <v>31</v>
      </c>
      <c r="N352" s="25" t="s">
        <v>31</v>
      </c>
      <c r="O352" s="25" t="s">
        <v>31</v>
      </c>
      <c r="P352" s="26" t="s">
        <v>301</v>
      </c>
      <c r="Q352" s="25" t="s">
        <v>301</v>
      </c>
      <c r="R352" s="25" t="s">
        <v>556</v>
      </c>
      <c r="S352" s="25">
        <v>0</v>
      </c>
      <c r="T352" s="2" t="s">
        <v>1070</v>
      </c>
      <c r="U352" s="2" t="s">
        <v>31</v>
      </c>
      <c r="V352" s="2">
        <v>1</v>
      </c>
      <c r="W352" s="2" t="s">
        <v>684</v>
      </c>
      <c r="X352" s="2" t="s">
        <v>34</v>
      </c>
      <c r="Y352" s="2" t="s">
        <v>31</v>
      </c>
      <c r="Z352" s="2" t="s">
        <v>132</v>
      </c>
      <c r="AA352" s="2" t="s">
        <v>29</v>
      </c>
      <c r="AB352" s="2" t="s">
        <v>29</v>
      </c>
      <c r="AC352" s="2" t="s">
        <v>29</v>
      </c>
      <c r="AD352" s="2" t="s">
        <v>31</v>
      </c>
      <c r="AE352" s="2" t="s">
        <v>29</v>
      </c>
      <c r="AF352" s="2" t="s">
        <v>29</v>
      </c>
      <c r="AH352" s="1">
        <f t="shared" si="13"/>
        <v>0</v>
      </c>
      <c r="AI352" s="1">
        <f t="shared" si="11"/>
        <v>1</v>
      </c>
      <c r="AJ352" s="49">
        <v>18.822130462078302</v>
      </c>
      <c r="AK352" s="49">
        <v>24.396515090310018</v>
      </c>
      <c r="AL352" s="49">
        <v>27.209993288293504</v>
      </c>
      <c r="AM352" s="49">
        <v>1.7819821519504155</v>
      </c>
      <c r="AN352" s="49">
        <v>3.117796125963999</v>
      </c>
      <c r="AO352" s="49">
        <v>4.8182498923037187</v>
      </c>
      <c r="AP352" s="49">
        <v>100.24497625397086</v>
      </c>
      <c r="AQ352" s="49">
        <v>31</v>
      </c>
    </row>
    <row r="353" spans="1:43" ht="13.8">
      <c r="A353" s="2">
        <v>352</v>
      </c>
      <c r="B353" s="2" t="s">
        <v>677</v>
      </c>
      <c r="C353" s="2" t="s">
        <v>678</v>
      </c>
      <c r="D353" s="2" t="s">
        <v>678</v>
      </c>
      <c r="E353" s="2" t="s">
        <v>696</v>
      </c>
      <c r="F353" s="15">
        <v>43.493212</v>
      </c>
      <c r="G353" s="15">
        <v>15.968641999999999</v>
      </c>
      <c r="H353" s="29">
        <v>44850</v>
      </c>
      <c r="I353" s="2" t="s">
        <v>31</v>
      </c>
      <c r="J353" s="24" t="s">
        <v>29</v>
      </c>
      <c r="K353" s="32" t="s">
        <v>31</v>
      </c>
      <c r="L353" s="25" t="s">
        <v>31</v>
      </c>
      <c r="M353" s="25" t="s">
        <v>31</v>
      </c>
      <c r="N353" s="25" t="s">
        <v>31</v>
      </c>
      <c r="O353" s="25" t="s">
        <v>31</v>
      </c>
      <c r="P353" s="26" t="s">
        <v>301</v>
      </c>
      <c r="Q353" s="25" t="s">
        <v>301</v>
      </c>
      <c r="R353" s="25" t="s">
        <v>556</v>
      </c>
      <c r="S353" s="25">
        <v>0</v>
      </c>
      <c r="T353" s="2" t="s">
        <v>1070</v>
      </c>
      <c r="U353" s="2" t="s">
        <v>31</v>
      </c>
      <c r="V353" s="2">
        <v>1</v>
      </c>
      <c r="W353" s="2" t="s">
        <v>684</v>
      </c>
      <c r="X353" s="2" t="s">
        <v>34</v>
      </c>
      <c r="Y353" s="2" t="s">
        <v>31</v>
      </c>
      <c r="Z353" s="2" t="s">
        <v>132</v>
      </c>
      <c r="AA353" s="2" t="s">
        <v>29</v>
      </c>
      <c r="AB353" s="2" t="s">
        <v>29</v>
      </c>
      <c r="AC353" s="2" t="s">
        <v>29</v>
      </c>
      <c r="AD353" s="2" t="s">
        <v>31</v>
      </c>
      <c r="AE353" s="2" t="s">
        <v>29</v>
      </c>
      <c r="AF353" s="2" t="s">
        <v>29</v>
      </c>
      <c r="AH353" s="1">
        <f t="shared" si="13"/>
        <v>0</v>
      </c>
      <c r="AI353" s="1">
        <f t="shared" si="11"/>
        <v>1</v>
      </c>
      <c r="AJ353" s="49">
        <v>19.029226347860313</v>
      </c>
      <c r="AK353" s="49">
        <v>24.632167258955825</v>
      </c>
      <c r="AL353" s="49">
        <v>27.409993283823155</v>
      </c>
      <c r="AM353" s="49">
        <v>1.6287985937305001</v>
      </c>
      <c r="AN353" s="49">
        <v>2.9399510212434938</v>
      </c>
      <c r="AO353" s="49">
        <v>4.6697498956229531</v>
      </c>
      <c r="AP353" s="49">
        <v>102.27263994276424</v>
      </c>
      <c r="AQ353" s="49">
        <v>32</v>
      </c>
    </row>
    <row r="354" spans="1:43" ht="13.8">
      <c r="A354" s="2">
        <v>353</v>
      </c>
      <c r="B354" s="2" t="s">
        <v>544</v>
      </c>
      <c r="C354" s="2" t="s">
        <v>545</v>
      </c>
      <c r="D354" s="2" t="s">
        <v>546</v>
      </c>
      <c r="E354" s="2" t="s">
        <v>697</v>
      </c>
      <c r="F354" s="15">
        <v>35.338200000000001</v>
      </c>
      <c r="G354" s="15">
        <v>25.281817</v>
      </c>
      <c r="H354" s="23">
        <v>44756</v>
      </c>
      <c r="I354" s="2" t="s">
        <v>77</v>
      </c>
      <c r="J354" s="24" t="s">
        <v>29</v>
      </c>
      <c r="K354" s="25" t="s">
        <v>277</v>
      </c>
      <c r="L354" s="25" t="s">
        <v>1062</v>
      </c>
      <c r="M354" s="25">
        <v>3</v>
      </c>
      <c r="N354" s="25">
        <v>9.5</v>
      </c>
      <c r="O354" s="25" t="s">
        <v>102</v>
      </c>
      <c r="P354" s="26">
        <v>1.4E-2</v>
      </c>
      <c r="Q354" s="27" t="s">
        <v>301</v>
      </c>
      <c r="R354" s="25" t="s">
        <v>556</v>
      </c>
      <c r="S354" s="25">
        <v>0</v>
      </c>
      <c r="T354" s="2" t="s">
        <v>45</v>
      </c>
      <c r="U354" s="2" t="s">
        <v>1018</v>
      </c>
      <c r="V354" s="2">
        <v>1</v>
      </c>
      <c r="W354" s="2" t="s">
        <v>548</v>
      </c>
      <c r="X354" s="2" t="s">
        <v>34</v>
      </c>
      <c r="Y354" s="2" t="s">
        <v>35</v>
      </c>
      <c r="Z354" s="2" t="s">
        <v>31</v>
      </c>
      <c r="AA354" s="2" t="s">
        <v>28</v>
      </c>
      <c r="AB354" s="2" t="s">
        <v>31</v>
      </c>
      <c r="AC354" s="2" t="s">
        <v>31</v>
      </c>
      <c r="AD354" s="2" t="s">
        <v>31</v>
      </c>
      <c r="AE354" s="2" t="s">
        <v>31</v>
      </c>
      <c r="AF354" s="2" t="s">
        <v>554</v>
      </c>
      <c r="AH354" s="1">
        <f t="shared" si="13"/>
        <v>1</v>
      </c>
      <c r="AI354" s="1">
        <f t="shared" si="11"/>
        <v>5</v>
      </c>
      <c r="AJ354" s="49">
        <v>20.596733162138882</v>
      </c>
      <c r="AK354" s="49">
        <v>25.014993337355516</v>
      </c>
      <c r="AL354" s="49">
        <v>27.239993287622951</v>
      </c>
      <c r="AM354" s="49">
        <v>-0.26437465162501272</v>
      </c>
      <c r="AN354" s="49">
        <v>1.7271602874819145</v>
      </c>
      <c r="AO354" s="49">
        <v>3.5262499211821705</v>
      </c>
      <c r="AP354" s="49">
        <v>12.843509976853912</v>
      </c>
      <c r="AQ354" s="49">
        <v>7</v>
      </c>
    </row>
    <row r="355" spans="1:43" ht="13.8" hidden="1">
      <c r="A355" s="2">
        <v>354</v>
      </c>
      <c r="B355" s="2" t="s">
        <v>274</v>
      </c>
      <c r="C355" s="2" t="s">
        <v>24</v>
      </c>
      <c r="D355" s="2" t="s">
        <v>275</v>
      </c>
      <c r="E355" s="2" t="s">
        <v>291</v>
      </c>
      <c r="F355" s="15">
        <v>44.381253000000001</v>
      </c>
      <c r="G355" s="15">
        <v>9.0021810000000002</v>
      </c>
      <c r="H355" s="23">
        <v>44859</v>
      </c>
      <c r="I355" s="2" t="s">
        <v>77</v>
      </c>
      <c r="J355" s="24" t="s">
        <v>28</v>
      </c>
      <c r="K355" s="25" t="s">
        <v>40</v>
      </c>
      <c r="L355" s="25" t="s">
        <v>1061</v>
      </c>
      <c r="M355" s="25">
        <v>1</v>
      </c>
      <c r="N355" s="25" t="s">
        <v>698</v>
      </c>
      <c r="O355" s="25" t="s">
        <v>699</v>
      </c>
      <c r="P355" s="26">
        <v>0.17</v>
      </c>
      <c r="Q355" s="27" t="s">
        <v>43</v>
      </c>
      <c r="R355" s="25" t="s">
        <v>44</v>
      </c>
      <c r="S355" s="25">
        <v>3</v>
      </c>
      <c r="T355" s="2" t="s">
        <v>1070</v>
      </c>
      <c r="U355" s="2" t="s">
        <v>767</v>
      </c>
      <c r="V355" s="2">
        <v>1</v>
      </c>
      <c r="W355" s="2" t="s">
        <v>1066</v>
      </c>
      <c r="X355" s="2" t="s">
        <v>34</v>
      </c>
      <c r="Y355" s="2" t="s">
        <v>35</v>
      </c>
      <c r="Z355" s="2" t="s">
        <v>28</v>
      </c>
      <c r="AA355" s="2" t="s">
        <v>28</v>
      </c>
      <c r="AB355" s="2" t="s">
        <v>28</v>
      </c>
      <c r="AC355" s="2" t="s">
        <v>31</v>
      </c>
      <c r="AD355" s="2" t="s">
        <v>31</v>
      </c>
      <c r="AE355" s="2" t="s">
        <v>31</v>
      </c>
      <c r="AF355" s="2" t="s">
        <v>294</v>
      </c>
      <c r="AH355" s="1">
        <f t="shared" si="13"/>
        <v>3</v>
      </c>
      <c r="AI355" s="1">
        <f t="shared" si="11"/>
        <v>3</v>
      </c>
      <c r="AJ355" s="49">
        <v>19.762568797222261</v>
      </c>
      <c r="AK355" s="49">
        <v>26.344993307627696</v>
      </c>
      <c r="AL355" s="49">
        <v>29.469993237778567</v>
      </c>
      <c r="AM355" s="49">
        <v>1.3561780518788382</v>
      </c>
      <c r="AN355" s="49">
        <v>2.376502664272329</v>
      </c>
      <c r="AO355" s="49">
        <v>3.916499912459404</v>
      </c>
      <c r="AP355" s="49">
        <v>264.27237532471491</v>
      </c>
      <c r="AQ355" s="49">
        <v>81</v>
      </c>
    </row>
    <row r="356" spans="1:43" ht="13.8" hidden="1">
      <c r="A356" s="2">
        <v>355</v>
      </c>
      <c r="B356" s="2" t="s">
        <v>274</v>
      </c>
      <c r="C356" s="2" t="s">
        <v>24</v>
      </c>
      <c r="D356" s="2" t="s">
        <v>700</v>
      </c>
      <c r="E356" s="2" t="s">
        <v>701</v>
      </c>
      <c r="F356" s="15">
        <v>42.829158</v>
      </c>
      <c r="G356" s="15">
        <v>10.331884000000001</v>
      </c>
      <c r="H356" s="23">
        <v>44896</v>
      </c>
      <c r="I356" s="2" t="s">
        <v>77</v>
      </c>
      <c r="J356" s="24" t="s">
        <v>28</v>
      </c>
      <c r="K356" s="25" t="s">
        <v>81</v>
      </c>
      <c r="L356" s="25" t="s">
        <v>1059</v>
      </c>
      <c r="M356" s="25">
        <v>1</v>
      </c>
      <c r="N356" s="25" t="s">
        <v>31</v>
      </c>
      <c r="O356" s="25" t="s">
        <v>31</v>
      </c>
      <c r="P356" s="26" t="s">
        <v>31</v>
      </c>
      <c r="Q356" s="27" t="s">
        <v>50</v>
      </c>
      <c r="R356" s="25" t="s">
        <v>103</v>
      </c>
      <c r="S356" s="25">
        <v>5</v>
      </c>
      <c r="T356" s="2" t="s">
        <v>1070</v>
      </c>
      <c r="U356" s="2" t="s">
        <v>767</v>
      </c>
      <c r="V356" s="2">
        <v>1</v>
      </c>
      <c r="W356" s="2" t="s">
        <v>1067</v>
      </c>
      <c r="X356" s="2" t="s">
        <v>55</v>
      </c>
      <c r="Z356" s="2" t="s">
        <v>29</v>
      </c>
      <c r="AA356" s="2" t="s">
        <v>29</v>
      </c>
      <c r="AB356" s="2" t="s">
        <v>29</v>
      </c>
      <c r="AC356" s="2" t="s">
        <v>29</v>
      </c>
      <c r="AD356" s="2" t="s">
        <v>28</v>
      </c>
      <c r="AE356" s="2" t="s">
        <v>29</v>
      </c>
      <c r="AF356" s="2" t="s">
        <v>702</v>
      </c>
      <c r="AH356" s="1">
        <f t="shared" si="13"/>
        <v>1</v>
      </c>
      <c r="AI356" s="1">
        <f t="shared" si="11"/>
        <v>0</v>
      </c>
      <c r="AJ356" s="49">
        <v>19.967527696750661</v>
      </c>
      <c r="AK356" s="49">
        <v>26.365645481079131</v>
      </c>
      <c r="AL356" s="49">
        <v>29.339993240684294</v>
      </c>
      <c r="AM356" s="49">
        <v>1.075253400623748</v>
      </c>
      <c r="AN356" s="49">
        <v>2.2039021246519925</v>
      </c>
      <c r="AO356" s="49">
        <v>3.8239999145269401</v>
      </c>
      <c r="AP356" s="49">
        <v>265.82155906330252</v>
      </c>
      <c r="AQ356" s="49">
        <v>92</v>
      </c>
    </row>
    <row r="357" spans="1:43" ht="13.8" hidden="1">
      <c r="A357" s="2">
        <v>356</v>
      </c>
      <c r="B357" s="2" t="s">
        <v>274</v>
      </c>
      <c r="C357" s="2" t="s">
        <v>295</v>
      </c>
      <c r="D357" s="2" t="s">
        <v>296</v>
      </c>
      <c r="E357" s="2" t="s">
        <v>703</v>
      </c>
      <c r="F357" s="15">
        <v>40.911110999999998</v>
      </c>
      <c r="G357" s="15">
        <v>8.2344439999999999</v>
      </c>
      <c r="H357" s="23">
        <v>44896</v>
      </c>
      <c r="I357" s="2" t="s">
        <v>27</v>
      </c>
      <c r="J357" s="24" t="s">
        <v>28</v>
      </c>
      <c r="K357" s="25" t="s">
        <v>96</v>
      </c>
      <c r="L357" s="25" t="s">
        <v>1059</v>
      </c>
      <c r="M357" s="25">
        <v>1</v>
      </c>
      <c r="N357" s="25" t="s">
        <v>31</v>
      </c>
      <c r="O357" s="25" t="s">
        <v>704</v>
      </c>
      <c r="P357" s="26" t="s">
        <v>31</v>
      </c>
      <c r="Q357" s="27" t="s">
        <v>50</v>
      </c>
      <c r="R357" s="25" t="s">
        <v>103</v>
      </c>
      <c r="S357" s="25">
        <v>5</v>
      </c>
      <c r="T357" s="2" t="s">
        <v>1070</v>
      </c>
      <c r="U357" s="2" t="s">
        <v>767</v>
      </c>
      <c r="V357" s="2">
        <v>1</v>
      </c>
      <c r="W357" s="2" t="s">
        <v>1067</v>
      </c>
      <c r="X357" s="2" t="s">
        <v>34</v>
      </c>
      <c r="Z357" s="2" t="s">
        <v>29</v>
      </c>
      <c r="AA357" s="2" t="s">
        <v>29</v>
      </c>
      <c r="AB357" s="2" t="s">
        <v>28</v>
      </c>
      <c r="AC357" s="2" t="s">
        <v>29</v>
      </c>
      <c r="AD357" s="2" t="s">
        <v>28</v>
      </c>
      <c r="AE357" s="2" t="s">
        <v>29</v>
      </c>
      <c r="AF357" s="2" t="s">
        <v>455</v>
      </c>
      <c r="AH357" s="1">
        <f t="shared" si="13"/>
        <v>2</v>
      </c>
      <c r="AI357" s="1">
        <f t="shared" si="11"/>
        <v>0</v>
      </c>
      <c r="AJ357" s="49">
        <v>19.812048248171099</v>
      </c>
      <c r="AK357" s="49">
        <v>25.615428106543451</v>
      </c>
      <c r="AL357" s="49">
        <v>28.379993262141966</v>
      </c>
      <c r="AM357" s="49">
        <v>1.46945750140164</v>
      </c>
      <c r="AN357" s="49">
        <v>2.9249265650575778</v>
      </c>
      <c r="AO357" s="49">
        <v>4.5882498974446193</v>
      </c>
      <c r="AP357" s="49">
        <v>231.77670645183252</v>
      </c>
      <c r="AQ357" s="49">
        <v>77</v>
      </c>
    </row>
    <row r="358" spans="1:43" ht="13.8" hidden="1">
      <c r="A358" s="2">
        <v>357</v>
      </c>
      <c r="B358" s="2" t="s">
        <v>274</v>
      </c>
      <c r="C358" s="2" t="s">
        <v>295</v>
      </c>
      <c r="D358" s="2" t="s">
        <v>296</v>
      </c>
      <c r="E358" s="2" t="s">
        <v>705</v>
      </c>
      <c r="F358" s="15">
        <v>40.594638000000003</v>
      </c>
      <c r="G358" s="15">
        <v>8.2041930000000001</v>
      </c>
      <c r="H358" s="23">
        <v>44896</v>
      </c>
      <c r="I358" s="2" t="s">
        <v>27</v>
      </c>
      <c r="J358" s="24" t="s">
        <v>28</v>
      </c>
      <c r="K358" s="25" t="s">
        <v>96</v>
      </c>
      <c r="L358" s="25" t="s">
        <v>1059</v>
      </c>
      <c r="M358" s="25">
        <v>1</v>
      </c>
      <c r="N358" s="25" t="s">
        <v>31</v>
      </c>
      <c r="O358" s="25" t="s">
        <v>706</v>
      </c>
      <c r="P358" s="26" t="s">
        <v>31</v>
      </c>
      <c r="Q358" s="27" t="s">
        <v>50</v>
      </c>
      <c r="R358" s="25" t="s">
        <v>103</v>
      </c>
      <c r="S358" s="25">
        <v>5</v>
      </c>
      <c r="T358" s="2" t="s">
        <v>1070</v>
      </c>
      <c r="U358" s="2" t="s">
        <v>767</v>
      </c>
      <c r="V358" s="2">
        <v>1</v>
      </c>
      <c r="W358" s="2" t="s">
        <v>1067</v>
      </c>
      <c r="X358" s="2" t="s">
        <v>74</v>
      </c>
      <c r="Z358" s="2" t="s">
        <v>29</v>
      </c>
      <c r="AA358" s="2" t="s">
        <v>29</v>
      </c>
      <c r="AB358" s="2" t="s">
        <v>28</v>
      </c>
      <c r="AC358" s="2" t="s">
        <v>29</v>
      </c>
      <c r="AD358" s="2" t="s">
        <v>28</v>
      </c>
      <c r="AE358" s="2" t="s">
        <v>29</v>
      </c>
      <c r="AF358" s="2" t="s">
        <v>455</v>
      </c>
      <c r="AH358" s="1">
        <f t="shared" si="13"/>
        <v>2</v>
      </c>
      <c r="AI358" s="1">
        <f t="shared" si="11"/>
        <v>0</v>
      </c>
      <c r="AJ358" s="49">
        <v>19.620514005876878</v>
      </c>
      <c r="AK358" s="49">
        <v>24.991406381360989</v>
      </c>
      <c r="AL358" s="49">
        <v>27.949993271753215</v>
      </c>
      <c r="AM358" s="49">
        <v>1.5946218821656424</v>
      </c>
      <c r="AN358" s="49">
        <v>3.4345787275790083</v>
      </c>
      <c r="AO358" s="49">
        <v>5.2057498836424188</v>
      </c>
      <c r="AP358" s="49">
        <v>218.35596970391146</v>
      </c>
      <c r="AQ358" s="49">
        <v>73</v>
      </c>
    </row>
    <row r="359" spans="1:43" ht="13.8" hidden="1">
      <c r="A359" s="2">
        <v>358</v>
      </c>
      <c r="B359" s="2" t="s">
        <v>274</v>
      </c>
      <c r="C359" s="2" t="s">
        <v>1014</v>
      </c>
      <c r="D359" s="2" t="s">
        <v>296</v>
      </c>
      <c r="E359" s="2" t="s">
        <v>707</v>
      </c>
      <c r="F359" s="15">
        <v>40.916871</v>
      </c>
      <c r="G359" s="15">
        <v>9.5331840000000003</v>
      </c>
      <c r="H359" s="23">
        <v>44896</v>
      </c>
      <c r="I359" s="2" t="s">
        <v>77</v>
      </c>
      <c r="J359" s="24" t="s">
        <v>28</v>
      </c>
      <c r="K359" s="25" t="s">
        <v>50</v>
      </c>
      <c r="L359" s="25" t="s">
        <v>1059</v>
      </c>
      <c r="M359" s="25">
        <v>1</v>
      </c>
      <c r="N359" s="25" t="s">
        <v>31</v>
      </c>
      <c r="O359" s="25" t="s">
        <v>31</v>
      </c>
      <c r="P359" s="26" t="s">
        <v>31</v>
      </c>
      <c r="Q359" s="27" t="s">
        <v>50</v>
      </c>
      <c r="R359" s="25" t="s">
        <v>103</v>
      </c>
      <c r="S359" s="25">
        <v>5</v>
      </c>
      <c r="T359" s="2" t="s">
        <v>1070</v>
      </c>
      <c r="U359" s="2" t="s">
        <v>767</v>
      </c>
      <c r="V359" s="2">
        <v>1</v>
      </c>
      <c r="W359" s="2" t="s">
        <v>1067</v>
      </c>
      <c r="X359" s="2" t="s">
        <v>34</v>
      </c>
      <c r="Z359" s="2" t="s">
        <v>29</v>
      </c>
      <c r="AA359" s="2" t="s">
        <v>29</v>
      </c>
      <c r="AB359" s="2" t="s">
        <v>28</v>
      </c>
      <c r="AC359" s="2" t="s">
        <v>29</v>
      </c>
      <c r="AD359" s="2" t="s">
        <v>28</v>
      </c>
      <c r="AE359" s="2" t="s">
        <v>29</v>
      </c>
      <c r="AF359" s="2" t="s">
        <v>455</v>
      </c>
      <c r="AH359" s="1">
        <f t="shared" si="13"/>
        <v>2</v>
      </c>
      <c r="AI359" s="1">
        <f t="shared" si="11"/>
        <v>0</v>
      </c>
      <c r="AJ359" s="49">
        <v>19.587335924426689</v>
      </c>
      <c r="AK359" s="49">
        <v>25.714993321709297</v>
      </c>
      <c r="AL359" s="49">
        <v>28.579993257671617</v>
      </c>
      <c r="AM359" s="49">
        <v>1.4972170898222594</v>
      </c>
      <c r="AN359" s="49">
        <v>2.8135406979820283</v>
      </c>
      <c r="AO359" s="49">
        <v>4.6002498971764005</v>
      </c>
      <c r="AP359" s="49">
        <v>255.15364630077212</v>
      </c>
      <c r="AQ359" s="49">
        <v>86</v>
      </c>
    </row>
    <row r="360" spans="1:43" ht="13.8" hidden="1">
      <c r="A360" s="2">
        <v>359</v>
      </c>
      <c r="B360" s="2" t="s">
        <v>274</v>
      </c>
      <c r="C360" s="2" t="s">
        <v>295</v>
      </c>
      <c r="D360" s="2" t="s">
        <v>296</v>
      </c>
      <c r="E360" s="2" t="s">
        <v>708</v>
      </c>
      <c r="F360" s="15">
        <v>40.026910000000001</v>
      </c>
      <c r="G360" s="15">
        <v>8.4037319999999998</v>
      </c>
      <c r="H360" s="23">
        <v>44896</v>
      </c>
      <c r="I360" s="2" t="s">
        <v>77</v>
      </c>
      <c r="J360" s="24" t="s">
        <v>28</v>
      </c>
      <c r="K360" s="25" t="s">
        <v>224</v>
      </c>
      <c r="L360" s="25" t="s">
        <v>1059</v>
      </c>
      <c r="M360" s="25">
        <v>1</v>
      </c>
      <c r="N360" s="25" t="s">
        <v>31</v>
      </c>
      <c r="O360" s="25" t="s">
        <v>176</v>
      </c>
      <c r="P360" s="26" t="s">
        <v>31</v>
      </c>
      <c r="Q360" s="27" t="s">
        <v>50</v>
      </c>
      <c r="R360" s="25" t="s">
        <v>103</v>
      </c>
      <c r="S360" s="25">
        <v>5</v>
      </c>
      <c r="T360" s="2" t="s">
        <v>1070</v>
      </c>
      <c r="U360" s="2" t="s">
        <v>767</v>
      </c>
      <c r="V360" s="2">
        <v>1</v>
      </c>
      <c r="W360" s="2" t="s">
        <v>1067</v>
      </c>
      <c r="X360" s="2" t="s">
        <v>34</v>
      </c>
      <c r="Z360" s="2" t="s">
        <v>29</v>
      </c>
      <c r="AA360" s="2" t="s">
        <v>29</v>
      </c>
      <c r="AB360" s="2" t="s">
        <v>28</v>
      </c>
      <c r="AC360" s="2" t="s">
        <v>29</v>
      </c>
      <c r="AD360" s="2" t="s">
        <v>28</v>
      </c>
      <c r="AE360" s="2" t="s">
        <v>29</v>
      </c>
      <c r="AF360" s="2" t="s">
        <v>455</v>
      </c>
      <c r="AH360" s="1">
        <f t="shared" si="13"/>
        <v>2</v>
      </c>
      <c r="AI360" s="1">
        <f t="shared" si="11"/>
        <v>0</v>
      </c>
      <c r="AJ360" s="49">
        <v>19.639363320524058</v>
      </c>
      <c r="AK360" s="49">
        <v>25.069232466577962</v>
      </c>
      <c r="AL360" s="49">
        <v>28.619993256777548</v>
      </c>
      <c r="AM360" s="49">
        <v>1.5889924302366756</v>
      </c>
      <c r="AN360" s="49">
        <v>3.3929618806831288</v>
      </c>
      <c r="AO360" s="49">
        <v>5.0809998864307993</v>
      </c>
      <c r="AP360" s="49">
        <v>217.9408866242357</v>
      </c>
      <c r="AQ360" s="49">
        <v>69</v>
      </c>
    </row>
    <row r="361" spans="1:43" ht="13.8" hidden="1">
      <c r="A361" s="2">
        <v>360</v>
      </c>
      <c r="B361" s="2" t="s">
        <v>274</v>
      </c>
      <c r="C361" s="2" t="s">
        <v>1014</v>
      </c>
      <c r="D361" s="2" t="s">
        <v>296</v>
      </c>
      <c r="E361" s="2" t="s">
        <v>709</v>
      </c>
      <c r="F361" s="15">
        <v>40.914982999999999</v>
      </c>
      <c r="G361" s="15">
        <v>9.5745330000000006</v>
      </c>
      <c r="H361" s="23">
        <v>44879</v>
      </c>
      <c r="I361" s="2" t="s">
        <v>27</v>
      </c>
      <c r="J361" s="24" t="s">
        <v>28</v>
      </c>
      <c r="K361" s="25" t="s">
        <v>96</v>
      </c>
      <c r="L361" s="25" t="s">
        <v>1059</v>
      </c>
      <c r="M361" s="25">
        <v>5</v>
      </c>
      <c r="N361" s="25" t="s">
        <v>710</v>
      </c>
      <c r="O361" s="25" t="s">
        <v>711</v>
      </c>
      <c r="P361" s="26">
        <v>0.61</v>
      </c>
      <c r="Q361" s="27" t="s">
        <v>50</v>
      </c>
      <c r="R361" s="25" t="s">
        <v>103</v>
      </c>
      <c r="S361" s="25">
        <v>5</v>
      </c>
      <c r="T361" s="2" t="s">
        <v>45</v>
      </c>
      <c r="U361" s="2" t="s">
        <v>1015</v>
      </c>
      <c r="V361" s="2">
        <v>1</v>
      </c>
      <c r="W361" s="2" t="s">
        <v>712</v>
      </c>
      <c r="X361" s="2" t="s">
        <v>34</v>
      </c>
      <c r="Y361" s="2" t="s">
        <v>35</v>
      </c>
      <c r="Z361" s="2" t="s">
        <v>28</v>
      </c>
      <c r="AA361" s="2" t="s">
        <v>29</v>
      </c>
      <c r="AB361" s="2" t="s">
        <v>29</v>
      </c>
      <c r="AC361" s="2" t="s">
        <v>28</v>
      </c>
      <c r="AD361" s="2" t="s">
        <v>28</v>
      </c>
      <c r="AE361" s="2" t="s">
        <v>28</v>
      </c>
      <c r="AF361" s="2" t="s">
        <v>713</v>
      </c>
      <c r="AH361" s="1">
        <f t="shared" si="13"/>
        <v>4</v>
      </c>
      <c r="AI361" s="1">
        <f t="shared" si="11"/>
        <v>0</v>
      </c>
      <c r="AJ361" s="49">
        <v>19.587335924426689</v>
      </c>
      <c r="AK361" s="49">
        <v>25.714993321709297</v>
      </c>
      <c r="AL361" s="49">
        <v>28.579993257671617</v>
      </c>
      <c r="AM361" s="49">
        <v>1.4972170898222594</v>
      </c>
      <c r="AN361" s="49">
        <v>2.8135406979820283</v>
      </c>
      <c r="AO361" s="49">
        <v>4.6002498971764005</v>
      </c>
      <c r="AP361" s="49">
        <v>255.15364630077212</v>
      </c>
      <c r="AQ361" s="49">
        <v>86</v>
      </c>
    </row>
    <row r="362" spans="1:43" ht="13.8" hidden="1">
      <c r="A362" s="2">
        <v>361</v>
      </c>
      <c r="B362" s="2" t="s">
        <v>274</v>
      </c>
      <c r="C362" s="2" t="s">
        <v>1014</v>
      </c>
      <c r="D362" s="2" t="s">
        <v>296</v>
      </c>
      <c r="E362" s="2" t="s">
        <v>714</v>
      </c>
      <c r="F362" s="15">
        <v>41.001989999999999</v>
      </c>
      <c r="G362" s="15">
        <v>9.6207089999999997</v>
      </c>
      <c r="H362" s="23">
        <v>44933</v>
      </c>
      <c r="I362" s="2" t="s">
        <v>31</v>
      </c>
      <c r="J362" s="24" t="s">
        <v>28</v>
      </c>
      <c r="K362" s="32" t="s">
        <v>31</v>
      </c>
      <c r="L362" s="25" t="s">
        <v>31</v>
      </c>
      <c r="M362" s="25" t="s">
        <v>31</v>
      </c>
      <c r="N362" s="25" t="s">
        <v>31</v>
      </c>
      <c r="O362" s="25" t="s">
        <v>31</v>
      </c>
      <c r="P362" s="26" t="s">
        <v>31</v>
      </c>
      <c r="Q362" s="27" t="s">
        <v>31</v>
      </c>
      <c r="R362" s="25" t="s">
        <v>31</v>
      </c>
      <c r="S362" s="25" t="s">
        <v>31</v>
      </c>
      <c r="T362" s="2" t="s">
        <v>57</v>
      </c>
      <c r="U362" s="2" t="s">
        <v>1021</v>
      </c>
      <c r="V362" s="2">
        <v>0</v>
      </c>
      <c r="W362" s="2" t="s">
        <v>712</v>
      </c>
      <c r="X362" s="2" t="s">
        <v>34</v>
      </c>
      <c r="Y362" s="2" t="s">
        <v>35</v>
      </c>
      <c r="Z362" s="33" t="s">
        <v>29</v>
      </c>
      <c r="AA362" s="33" t="s">
        <v>29</v>
      </c>
      <c r="AB362" s="33" t="s">
        <v>29</v>
      </c>
      <c r="AC362" s="33" t="s">
        <v>29</v>
      </c>
      <c r="AD362" s="33" t="s">
        <v>28</v>
      </c>
      <c r="AE362" s="33" t="s">
        <v>29</v>
      </c>
      <c r="AF362" s="33" t="s">
        <v>715</v>
      </c>
      <c r="AH362" s="1">
        <f t="shared" si="13"/>
        <v>1</v>
      </c>
      <c r="AI362" s="1">
        <f t="shared" si="11"/>
        <v>0</v>
      </c>
      <c r="AJ362" s="1" t="s">
        <v>31</v>
      </c>
      <c r="AK362" s="1" t="s">
        <v>31</v>
      </c>
      <c r="AL362" s="1" t="s">
        <v>31</v>
      </c>
      <c r="AM362" s="1" t="s">
        <v>31</v>
      </c>
      <c r="AN362" s="1" t="s">
        <v>31</v>
      </c>
      <c r="AO362" s="1" t="s">
        <v>31</v>
      </c>
      <c r="AP362" s="1" t="s">
        <v>31</v>
      </c>
      <c r="AQ362" s="1" t="s">
        <v>31</v>
      </c>
    </row>
    <row r="363" spans="1:43" ht="13.8" hidden="1">
      <c r="A363" s="2">
        <v>362</v>
      </c>
      <c r="B363" s="2" t="s">
        <v>274</v>
      </c>
      <c r="C363" s="2" t="s">
        <v>295</v>
      </c>
      <c r="D363" s="2" t="s">
        <v>296</v>
      </c>
      <c r="E363" s="2" t="s">
        <v>716</v>
      </c>
      <c r="F363" s="15">
        <v>39.979917999999998</v>
      </c>
      <c r="G363" s="15">
        <v>8.3931079999999998</v>
      </c>
      <c r="H363" s="23">
        <v>44999</v>
      </c>
      <c r="I363" s="2" t="s">
        <v>31</v>
      </c>
      <c r="J363" s="24" t="s">
        <v>28</v>
      </c>
      <c r="K363" s="32" t="s">
        <v>31</v>
      </c>
      <c r="L363" s="25" t="s">
        <v>31</v>
      </c>
      <c r="M363" s="25" t="s">
        <v>31</v>
      </c>
      <c r="N363" s="25" t="s">
        <v>31</v>
      </c>
      <c r="O363" s="25" t="s">
        <v>31</v>
      </c>
      <c r="P363" s="26" t="s">
        <v>31</v>
      </c>
      <c r="Q363" s="27" t="s">
        <v>31</v>
      </c>
      <c r="R363" s="25" t="s">
        <v>31</v>
      </c>
      <c r="S363" s="25" t="s">
        <v>31</v>
      </c>
      <c r="T363" s="2" t="s">
        <v>57</v>
      </c>
      <c r="U363" s="2" t="s">
        <v>1021</v>
      </c>
      <c r="V363" s="2">
        <v>0</v>
      </c>
      <c r="W363" s="2" t="s">
        <v>712</v>
      </c>
      <c r="X363" s="2" t="s">
        <v>74</v>
      </c>
      <c r="Y363" s="2" t="s">
        <v>681</v>
      </c>
      <c r="Z363" s="33" t="s">
        <v>29</v>
      </c>
      <c r="AA363" s="33" t="s">
        <v>29</v>
      </c>
      <c r="AB363" s="33" t="s">
        <v>29</v>
      </c>
      <c r="AC363" s="33" t="s">
        <v>29</v>
      </c>
      <c r="AD363" s="33" t="s">
        <v>29</v>
      </c>
      <c r="AE363" s="33" t="s">
        <v>29</v>
      </c>
      <c r="AF363" s="33" t="s">
        <v>132</v>
      </c>
      <c r="AH363" s="1">
        <f t="shared" si="13"/>
        <v>0</v>
      </c>
      <c r="AI363" s="1">
        <f t="shared" si="11"/>
        <v>0</v>
      </c>
      <c r="AJ363" s="1" t="s">
        <v>31</v>
      </c>
      <c r="AK363" s="1" t="s">
        <v>31</v>
      </c>
      <c r="AL363" s="1" t="s">
        <v>31</v>
      </c>
      <c r="AM363" s="1" t="s">
        <v>31</v>
      </c>
      <c r="AN363" s="1" t="s">
        <v>31</v>
      </c>
      <c r="AO363" s="1" t="s">
        <v>31</v>
      </c>
      <c r="AP363" s="1" t="s">
        <v>31</v>
      </c>
      <c r="AQ363" s="1" t="s">
        <v>31</v>
      </c>
    </row>
    <row r="364" spans="1:43" ht="13.8" hidden="1">
      <c r="A364" s="2">
        <v>363</v>
      </c>
      <c r="B364" s="2" t="s">
        <v>274</v>
      </c>
      <c r="C364" s="2" t="s">
        <v>1014</v>
      </c>
      <c r="D364" s="2" t="s">
        <v>717</v>
      </c>
      <c r="E364" s="2" t="s">
        <v>718</v>
      </c>
      <c r="F364" s="15">
        <v>38.706000000000003</v>
      </c>
      <c r="G364" s="15">
        <v>13.175000000000001</v>
      </c>
      <c r="H364" s="23">
        <v>44903</v>
      </c>
      <c r="I364" s="2" t="s">
        <v>77</v>
      </c>
      <c r="J364" s="24" t="s">
        <v>28</v>
      </c>
      <c r="K364" s="32" t="s">
        <v>31</v>
      </c>
      <c r="L364" s="25" t="s">
        <v>31</v>
      </c>
      <c r="M364" s="25" t="s">
        <v>31</v>
      </c>
      <c r="N364" s="25" t="s">
        <v>31</v>
      </c>
      <c r="O364" s="25" t="s">
        <v>31</v>
      </c>
      <c r="P364" s="26" t="s">
        <v>31</v>
      </c>
      <c r="Q364" s="27" t="s">
        <v>50</v>
      </c>
      <c r="R364" s="25" t="s">
        <v>103</v>
      </c>
      <c r="S364" s="25">
        <v>5</v>
      </c>
      <c r="T364" s="2" t="s">
        <v>1070</v>
      </c>
      <c r="U364" s="2" t="s">
        <v>767</v>
      </c>
      <c r="V364" s="2">
        <v>1</v>
      </c>
      <c r="W364" s="2" t="s">
        <v>719</v>
      </c>
      <c r="X364" s="2" t="s">
        <v>31</v>
      </c>
      <c r="Y364" s="2" t="s">
        <v>31</v>
      </c>
      <c r="Z364" s="2" t="s">
        <v>31</v>
      </c>
      <c r="AA364" s="2" t="s">
        <v>31</v>
      </c>
      <c r="AB364" s="2" t="s">
        <v>31</v>
      </c>
      <c r="AC364" s="2" t="s">
        <v>31</v>
      </c>
      <c r="AD364" s="2" t="s">
        <v>31</v>
      </c>
      <c r="AE364" s="2" t="s">
        <v>31</v>
      </c>
      <c r="AF364" s="2" t="s">
        <v>31</v>
      </c>
      <c r="AH364" s="1">
        <f t="shared" si="13"/>
        <v>0</v>
      </c>
      <c r="AI364" s="1">
        <f t="shared" si="11"/>
        <v>6</v>
      </c>
      <c r="AJ364" s="49">
        <v>20.907993429154274</v>
      </c>
      <c r="AK364" s="49">
        <v>27.509558498988941</v>
      </c>
      <c r="AL364" s="49">
        <v>29.999993225932144</v>
      </c>
      <c r="AM364" s="49">
        <v>0.11462191524621961</v>
      </c>
      <c r="AN364" s="49">
        <v>0.97718747815815699</v>
      </c>
      <c r="AO364" s="49">
        <v>3.0412499320227653</v>
      </c>
      <c r="AP364" s="49">
        <v>257.2689004079387</v>
      </c>
      <c r="AQ364" s="49">
        <v>92</v>
      </c>
    </row>
    <row r="365" spans="1:43" ht="13.8" hidden="1">
      <c r="A365" s="2">
        <v>364</v>
      </c>
      <c r="B365" s="2" t="s">
        <v>310</v>
      </c>
      <c r="C365" s="2" t="s">
        <v>295</v>
      </c>
      <c r="D365" s="2" t="s">
        <v>311</v>
      </c>
      <c r="E365" s="2" t="s">
        <v>720</v>
      </c>
      <c r="F365" s="15">
        <v>39.539278000000003</v>
      </c>
      <c r="G365" s="15">
        <v>3.3413330000000001</v>
      </c>
      <c r="H365" s="34" t="s">
        <v>31</v>
      </c>
      <c r="I365" s="2" t="s">
        <v>31</v>
      </c>
      <c r="J365" s="24" t="s">
        <v>28</v>
      </c>
      <c r="K365" s="32" t="s">
        <v>31</v>
      </c>
      <c r="L365" s="25" t="s">
        <v>31</v>
      </c>
      <c r="M365" s="25" t="s">
        <v>31</v>
      </c>
      <c r="N365" s="25" t="s">
        <v>31</v>
      </c>
      <c r="O365" s="25" t="s">
        <v>31</v>
      </c>
      <c r="P365" s="26" t="s">
        <v>31</v>
      </c>
      <c r="Q365" s="27" t="s">
        <v>31</v>
      </c>
      <c r="R365" s="25" t="s">
        <v>31</v>
      </c>
      <c r="S365" s="25" t="s">
        <v>31</v>
      </c>
      <c r="T365" s="2" t="s">
        <v>1070</v>
      </c>
      <c r="U365" s="2" t="s">
        <v>767</v>
      </c>
      <c r="V365" s="2">
        <v>1</v>
      </c>
      <c r="W365" s="2" t="s">
        <v>721</v>
      </c>
      <c r="X365" s="2" t="s">
        <v>31</v>
      </c>
      <c r="Y365" s="2" t="s">
        <v>31</v>
      </c>
      <c r="Z365" s="2" t="s">
        <v>31</v>
      </c>
      <c r="AA365" s="2" t="s">
        <v>31</v>
      </c>
      <c r="AB365" s="2" t="s">
        <v>31</v>
      </c>
      <c r="AC365" s="2" t="s">
        <v>31</v>
      </c>
      <c r="AD365" s="2" t="s">
        <v>31</v>
      </c>
      <c r="AE365" s="2" t="s">
        <v>31</v>
      </c>
      <c r="AF365" s="2" t="s">
        <v>31</v>
      </c>
      <c r="AH365" s="1">
        <f t="shared" si="13"/>
        <v>0</v>
      </c>
      <c r="AI365" s="1">
        <f t="shared" si="11"/>
        <v>6</v>
      </c>
      <c r="AJ365" s="49">
        <v>20.731089323519345</v>
      </c>
      <c r="AK365" s="49">
        <v>26.708145473423659</v>
      </c>
      <c r="AL365" s="49">
        <v>29.459993238002085</v>
      </c>
      <c r="AM365" s="49">
        <v>0.38542396398784268</v>
      </c>
      <c r="AN365" s="49">
        <v>1.7242092005913547</v>
      </c>
      <c r="AO365" s="49">
        <v>3.5027499217074372</v>
      </c>
      <c r="AP365" s="49">
        <v>246.80096515804482</v>
      </c>
      <c r="AQ365" s="49">
        <v>92</v>
      </c>
    </row>
    <row r="366" spans="1:43" ht="13.8" hidden="1">
      <c r="A366" s="2">
        <v>365</v>
      </c>
      <c r="B366" s="2" t="s">
        <v>310</v>
      </c>
      <c r="C366" s="2" t="s">
        <v>24</v>
      </c>
      <c r="D366" s="2" t="s">
        <v>483</v>
      </c>
      <c r="E366" s="2" t="s">
        <v>593</v>
      </c>
      <c r="F366" s="15">
        <v>41.527110999999998</v>
      </c>
      <c r="G366" s="15">
        <v>2.451222</v>
      </c>
      <c r="H366" s="34" t="s">
        <v>31</v>
      </c>
      <c r="I366" s="2" t="s">
        <v>31</v>
      </c>
      <c r="J366" s="24" t="s">
        <v>28</v>
      </c>
      <c r="K366" s="32" t="s">
        <v>31</v>
      </c>
      <c r="L366" s="25" t="s">
        <v>31</v>
      </c>
      <c r="M366" s="25" t="s">
        <v>31</v>
      </c>
      <c r="N366" s="25" t="s">
        <v>31</v>
      </c>
      <c r="O366" s="25" t="s">
        <v>31</v>
      </c>
      <c r="P366" s="26" t="s">
        <v>31</v>
      </c>
      <c r="Q366" s="27" t="s">
        <v>31</v>
      </c>
      <c r="R366" s="25" t="s">
        <v>31</v>
      </c>
      <c r="S366" s="25" t="s">
        <v>31</v>
      </c>
      <c r="T366" s="2" t="s">
        <v>1070</v>
      </c>
      <c r="U366" s="2" t="s">
        <v>767</v>
      </c>
      <c r="V366" s="2">
        <v>1</v>
      </c>
      <c r="W366" s="2" t="s">
        <v>721</v>
      </c>
      <c r="X366" s="2" t="s">
        <v>34</v>
      </c>
      <c r="Y366" s="2" t="s">
        <v>722</v>
      </c>
      <c r="Z366" s="2" t="s">
        <v>29</v>
      </c>
      <c r="AA366" s="2" t="s">
        <v>29</v>
      </c>
      <c r="AB366" s="2" t="s">
        <v>29</v>
      </c>
      <c r="AC366" s="2" t="s">
        <v>29</v>
      </c>
      <c r="AD366" s="2" t="s">
        <v>29</v>
      </c>
      <c r="AE366" s="2" t="s">
        <v>29</v>
      </c>
      <c r="AF366" s="2" t="s">
        <v>723</v>
      </c>
      <c r="AH366" s="1">
        <f t="shared" si="13"/>
        <v>0</v>
      </c>
      <c r="AI366" s="1">
        <f t="shared" si="11"/>
        <v>0</v>
      </c>
      <c r="AJ366" s="49">
        <v>19.202733193297195</v>
      </c>
      <c r="AK366" s="49">
        <v>25.356515068852346</v>
      </c>
      <c r="AL366" s="49">
        <v>28.489993259683274</v>
      </c>
      <c r="AM366" s="49">
        <v>1.7731485905040261</v>
      </c>
      <c r="AN366" s="49">
        <v>2.832999936677516</v>
      </c>
      <c r="AO366" s="49">
        <v>4.7727498933207251</v>
      </c>
      <c r="AP366" s="49">
        <v>207.83650170834494</v>
      </c>
      <c r="AQ366" s="49">
        <v>78</v>
      </c>
    </row>
    <row r="367" spans="1:43" ht="13.8" hidden="1">
      <c r="A367" s="2">
        <v>366</v>
      </c>
      <c r="B367" s="2" t="s">
        <v>274</v>
      </c>
      <c r="C367" s="2" t="s">
        <v>24</v>
      </c>
      <c r="D367" s="2" t="s">
        <v>700</v>
      </c>
      <c r="E367" s="2" t="s">
        <v>724</v>
      </c>
      <c r="F367" s="15">
        <v>42.364685999999999</v>
      </c>
      <c r="G367" s="15">
        <v>10.920686</v>
      </c>
      <c r="H367" s="23">
        <v>44967</v>
      </c>
      <c r="I367" s="2" t="s">
        <v>159</v>
      </c>
      <c r="J367" s="24" t="s">
        <v>28</v>
      </c>
      <c r="K367" s="25" t="s">
        <v>50</v>
      </c>
      <c r="L367" s="25" t="s">
        <v>1059</v>
      </c>
      <c r="M367" s="25">
        <v>4</v>
      </c>
      <c r="N367" s="25" t="s">
        <v>727</v>
      </c>
      <c r="O367" s="25" t="s">
        <v>728</v>
      </c>
      <c r="P367" s="26">
        <v>0.19</v>
      </c>
      <c r="Q367" s="27" t="s">
        <v>43</v>
      </c>
      <c r="R367" s="25" t="s">
        <v>44</v>
      </c>
      <c r="S367" s="25">
        <v>3</v>
      </c>
      <c r="T367" s="2" t="s">
        <v>45</v>
      </c>
      <c r="U367" s="2" t="s">
        <v>1019</v>
      </c>
      <c r="V367" s="2">
        <v>1</v>
      </c>
      <c r="W367" s="2" t="s">
        <v>1068</v>
      </c>
      <c r="X367" s="2" t="s">
        <v>55</v>
      </c>
      <c r="Y367" s="2" t="s">
        <v>725</v>
      </c>
      <c r="Z367" s="2" t="s">
        <v>29</v>
      </c>
      <c r="AA367" s="2" t="s">
        <v>29</v>
      </c>
      <c r="AB367" s="2" t="s">
        <v>29</v>
      </c>
      <c r="AC367" s="2" t="s">
        <v>29</v>
      </c>
      <c r="AD367" s="2" t="s">
        <v>29</v>
      </c>
      <c r="AE367" s="2" t="s">
        <v>29</v>
      </c>
      <c r="AF367" s="2" t="s">
        <v>726</v>
      </c>
      <c r="AH367" s="1">
        <f t="shared" si="13"/>
        <v>0</v>
      </c>
      <c r="AI367" s="1">
        <f t="shared" si="11"/>
        <v>0</v>
      </c>
      <c r="AJ367" s="49">
        <v>19.894240027155892</v>
      </c>
      <c r="AK367" s="49">
        <v>26.033471575460318</v>
      </c>
      <c r="AL367" s="49">
        <v>29.139993245154642</v>
      </c>
      <c r="AM367" s="49">
        <v>1.1080417560552533</v>
      </c>
      <c r="AN367" s="49">
        <v>2.4106195113358448</v>
      </c>
      <c r="AO367" s="49">
        <v>4.0219999101012931</v>
      </c>
      <c r="AP367" s="49">
        <v>241.41463585517496</v>
      </c>
      <c r="AQ367" s="49">
        <v>84</v>
      </c>
    </row>
    <row r="368" spans="1:43" ht="13.8" hidden="1">
      <c r="A368" s="2">
        <v>367</v>
      </c>
      <c r="B368" s="2" t="s">
        <v>274</v>
      </c>
      <c r="C368" s="2" t="s">
        <v>24</v>
      </c>
      <c r="D368" s="2" t="s">
        <v>700</v>
      </c>
      <c r="E368" s="2" t="s">
        <v>724</v>
      </c>
      <c r="F368" s="15">
        <v>42.364685999999999</v>
      </c>
      <c r="G368" s="15">
        <v>10.920686</v>
      </c>
      <c r="H368" s="23">
        <v>44967</v>
      </c>
      <c r="I368" s="2" t="s">
        <v>159</v>
      </c>
      <c r="J368" s="24" t="s">
        <v>28</v>
      </c>
      <c r="K368" s="25" t="s">
        <v>38</v>
      </c>
      <c r="L368" s="25" t="s">
        <v>1062</v>
      </c>
      <c r="M368" s="25">
        <v>2</v>
      </c>
      <c r="N368" s="25" t="s">
        <v>48</v>
      </c>
      <c r="O368" s="25" t="s">
        <v>729</v>
      </c>
      <c r="P368" s="26">
        <v>0.19</v>
      </c>
      <c r="Q368" s="27" t="s">
        <v>43</v>
      </c>
      <c r="R368" s="25" t="s">
        <v>44</v>
      </c>
      <c r="S368" s="25">
        <v>3</v>
      </c>
      <c r="T368" s="2" t="s">
        <v>1070</v>
      </c>
      <c r="U368" s="2" t="s">
        <v>1019</v>
      </c>
      <c r="V368" s="2">
        <v>1</v>
      </c>
      <c r="W368" s="2" t="s">
        <v>1068</v>
      </c>
      <c r="X368" s="2" t="s">
        <v>55</v>
      </c>
      <c r="Y368" s="2" t="s">
        <v>725</v>
      </c>
      <c r="Z368" s="2" t="s">
        <v>29</v>
      </c>
      <c r="AA368" s="2" t="s">
        <v>29</v>
      </c>
      <c r="AB368" s="2" t="s">
        <v>29</v>
      </c>
      <c r="AC368" s="2" t="s">
        <v>29</v>
      </c>
      <c r="AD368" s="2" t="s">
        <v>29</v>
      </c>
      <c r="AE368" s="2" t="s">
        <v>29</v>
      </c>
      <c r="AF368" s="2" t="s">
        <v>726</v>
      </c>
      <c r="AH368" s="1">
        <f t="shared" si="13"/>
        <v>0</v>
      </c>
      <c r="AI368" s="1">
        <f t="shared" si="11"/>
        <v>0</v>
      </c>
      <c r="AJ368" s="49">
        <v>19.894240027155892</v>
      </c>
      <c r="AK368" s="49">
        <v>26.033471575460318</v>
      </c>
      <c r="AL368" s="49">
        <v>29.139993245154642</v>
      </c>
      <c r="AM368" s="49">
        <v>1.1080417560552533</v>
      </c>
      <c r="AN368" s="49">
        <v>2.4106195113358448</v>
      </c>
      <c r="AO368" s="49">
        <v>4.0219999101012931</v>
      </c>
      <c r="AP368" s="49">
        <v>241.41463585517496</v>
      </c>
      <c r="AQ368" s="49">
        <v>84</v>
      </c>
    </row>
    <row r="369" spans="1:43" ht="13.8" hidden="1">
      <c r="A369" s="2">
        <v>368</v>
      </c>
      <c r="B369" s="2" t="s">
        <v>274</v>
      </c>
      <c r="C369" s="2" t="s">
        <v>24</v>
      </c>
      <c r="D369" s="2" t="s">
        <v>700</v>
      </c>
      <c r="E369" s="2" t="s">
        <v>724</v>
      </c>
      <c r="F369" s="15">
        <v>42.364685999999999</v>
      </c>
      <c r="G369" s="15">
        <v>10.920686</v>
      </c>
      <c r="H369" s="23">
        <v>44967</v>
      </c>
      <c r="I369" s="2" t="s">
        <v>159</v>
      </c>
      <c r="J369" s="24" t="s">
        <v>28</v>
      </c>
      <c r="K369" s="25" t="s">
        <v>40</v>
      </c>
      <c r="L369" s="25" t="s">
        <v>1061</v>
      </c>
      <c r="M369" s="25">
        <v>3</v>
      </c>
      <c r="N369" s="25">
        <v>58.3</v>
      </c>
      <c r="O369" s="25">
        <v>287.3</v>
      </c>
      <c r="P369" s="26">
        <v>0.2</v>
      </c>
      <c r="Q369" s="27" t="s">
        <v>43</v>
      </c>
      <c r="R369" s="25" t="s">
        <v>44</v>
      </c>
      <c r="S369" s="25">
        <v>4</v>
      </c>
      <c r="T369" s="2" t="s">
        <v>45</v>
      </c>
      <c r="U369" s="2" t="s">
        <v>1019</v>
      </c>
      <c r="V369" s="2">
        <v>1</v>
      </c>
      <c r="W369" s="2" t="s">
        <v>1068</v>
      </c>
      <c r="X369" s="2" t="s">
        <v>55</v>
      </c>
      <c r="Y369" s="2" t="s">
        <v>725</v>
      </c>
      <c r="Z369" s="2" t="s">
        <v>29</v>
      </c>
      <c r="AA369" s="2" t="s">
        <v>29</v>
      </c>
      <c r="AB369" s="2" t="s">
        <v>29</v>
      </c>
      <c r="AC369" s="2" t="s">
        <v>29</v>
      </c>
      <c r="AD369" s="2" t="s">
        <v>29</v>
      </c>
      <c r="AE369" s="2" t="s">
        <v>29</v>
      </c>
      <c r="AF369" s="2" t="s">
        <v>726</v>
      </c>
      <c r="AH369" s="1">
        <f t="shared" si="13"/>
        <v>0</v>
      </c>
      <c r="AI369" s="1">
        <f t="shared" si="11"/>
        <v>0</v>
      </c>
      <c r="AJ369" s="49">
        <v>19.894240027155892</v>
      </c>
      <c r="AK369" s="49">
        <v>26.033471575460318</v>
      </c>
      <c r="AL369" s="49">
        <v>29.139993245154642</v>
      </c>
      <c r="AM369" s="49">
        <v>1.1080417560552533</v>
      </c>
      <c r="AN369" s="49">
        <v>2.4106195113358448</v>
      </c>
      <c r="AO369" s="49">
        <v>4.0219999101012931</v>
      </c>
      <c r="AP369" s="49">
        <v>241.41463585517496</v>
      </c>
      <c r="AQ369" s="49">
        <v>84</v>
      </c>
    </row>
    <row r="370" spans="1:43" ht="13.8" hidden="1">
      <c r="A370" s="2">
        <v>369</v>
      </c>
      <c r="B370" s="2" t="s">
        <v>274</v>
      </c>
      <c r="C370" s="2" t="s">
        <v>24</v>
      </c>
      <c r="D370" s="2" t="s">
        <v>700</v>
      </c>
      <c r="E370" s="2" t="s">
        <v>724</v>
      </c>
      <c r="F370" s="15">
        <v>42.364685999999999</v>
      </c>
      <c r="G370" s="15">
        <v>10.920686</v>
      </c>
      <c r="H370" s="23">
        <v>44967</v>
      </c>
      <c r="I370" s="2" t="s">
        <v>159</v>
      </c>
      <c r="J370" s="24" t="s">
        <v>28</v>
      </c>
      <c r="K370" s="25" t="s">
        <v>113</v>
      </c>
      <c r="L370" s="25" t="s">
        <v>1061</v>
      </c>
      <c r="M370" s="25">
        <v>2</v>
      </c>
      <c r="N370" s="25" t="s">
        <v>70</v>
      </c>
      <c r="O370" s="25" t="s">
        <v>730</v>
      </c>
      <c r="P370" s="26">
        <v>0.27</v>
      </c>
      <c r="Q370" s="27" t="s">
        <v>88</v>
      </c>
      <c r="R370" s="25" t="s">
        <v>676</v>
      </c>
      <c r="S370" s="25">
        <v>4</v>
      </c>
      <c r="T370" s="2" t="s">
        <v>1070</v>
      </c>
      <c r="U370" s="2" t="s">
        <v>1019</v>
      </c>
      <c r="V370" s="2">
        <v>1</v>
      </c>
      <c r="W370" s="2" t="s">
        <v>1068</v>
      </c>
      <c r="X370" s="2" t="s">
        <v>55</v>
      </c>
      <c r="Y370" s="2" t="s">
        <v>725</v>
      </c>
      <c r="Z370" s="2" t="s">
        <v>29</v>
      </c>
      <c r="AA370" s="2" t="s">
        <v>29</v>
      </c>
      <c r="AB370" s="2" t="s">
        <v>29</v>
      </c>
      <c r="AC370" s="2" t="s">
        <v>29</v>
      </c>
      <c r="AD370" s="2" t="s">
        <v>29</v>
      </c>
      <c r="AE370" s="2" t="s">
        <v>29</v>
      </c>
      <c r="AF370" s="2" t="s">
        <v>726</v>
      </c>
      <c r="AH370" s="1">
        <f t="shared" si="13"/>
        <v>0</v>
      </c>
      <c r="AI370" s="1">
        <f t="shared" si="11"/>
        <v>0</v>
      </c>
      <c r="AJ370" s="49">
        <v>19.894240027155892</v>
      </c>
      <c r="AK370" s="49">
        <v>26.033471575460318</v>
      </c>
      <c r="AL370" s="49">
        <v>29.139993245154642</v>
      </c>
      <c r="AM370" s="49">
        <v>1.1080417560552533</v>
      </c>
      <c r="AN370" s="49">
        <v>2.4106195113358448</v>
      </c>
      <c r="AO370" s="49">
        <v>4.0219999101012931</v>
      </c>
      <c r="AP370" s="49">
        <v>241.41463585517496</v>
      </c>
      <c r="AQ370" s="49">
        <v>84</v>
      </c>
    </row>
    <row r="371" spans="1:43" ht="13.8" hidden="1">
      <c r="A371" s="2">
        <v>370</v>
      </c>
      <c r="B371" s="2" t="s">
        <v>274</v>
      </c>
      <c r="C371" s="2" t="s">
        <v>24</v>
      </c>
      <c r="D371" s="2" t="s">
        <v>700</v>
      </c>
      <c r="E371" s="2" t="s">
        <v>724</v>
      </c>
      <c r="F371" s="15">
        <v>42.364685999999999</v>
      </c>
      <c r="G371" s="15">
        <v>10.920686</v>
      </c>
      <c r="H371" s="23">
        <v>44967</v>
      </c>
      <c r="I371" s="2" t="s">
        <v>159</v>
      </c>
      <c r="J371" s="24" t="s">
        <v>28</v>
      </c>
      <c r="K371" s="25" t="s">
        <v>332</v>
      </c>
      <c r="L371" s="25" t="s">
        <v>1061</v>
      </c>
      <c r="M371" s="25">
        <v>3</v>
      </c>
      <c r="N371" s="25" t="s">
        <v>731</v>
      </c>
      <c r="O371" s="25">
        <v>166.3</v>
      </c>
      <c r="P371" s="26">
        <v>0.75</v>
      </c>
      <c r="Q371" s="27" t="s">
        <v>96</v>
      </c>
      <c r="R371" s="25" t="s">
        <v>571</v>
      </c>
      <c r="S371" s="25">
        <v>5</v>
      </c>
      <c r="T371" s="2" t="s">
        <v>45</v>
      </c>
      <c r="U371" s="2" t="s">
        <v>1019</v>
      </c>
      <c r="V371" s="2">
        <v>1</v>
      </c>
      <c r="W371" s="2" t="s">
        <v>1068</v>
      </c>
      <c r="X371" s="2" t="s">
        <v>55</v>
      </c>
      <c r="Y371" s="2" t="s">
        <v>725</v>
      </c>
      <c r="Z371" s="2" t="s">
        <v>29</v>
      </c>
      <c r="AA371" s="2" t="s">
        <v>29</v>
      </c>
      <c r="AB371" s="2" t="s">
        <v>29</v>
      </c>
      <c r="AC371" s="2" t="s">
        <v>29</v>
      </c>
      <c r="AD371" s="2" t="s">
        <v>29</v>
      </c>
      <c r="AE371" s="2" t="s">
        <v>29</v>
      </c>
      <c r="AF371" s="2" t="s">
        <v>726</v>
      </c>
      <c r="AH371" s="1">
        <f t="shared" si="13"/>
        <v>0</v>
      </c>
      <c r="AI371" s="1">
        <f t="shared" si="11"/>
        <v>0</v>
      </c>
      <c r="AJ371" s="49">
        <v>19.894240027155892</v>
      </c>
      <c r="AK371" s="49">
        <v>26.033471575460318</v>
      </c>
      <c r="AL371" s="49">
        <v>29.139993245154642</v>
      </c>
      <c r="AM371" s="49">
        <v>1.1080417560552533</v>
      </c>
      <c r="AN371" s="49">
        <v>2.4106195113358448</v>
      </c>
      <c r="AO371" s="49">
        <v>4.0219999101012931</v>
      </c>
      <c r="AP371" s="49">
        <v>241.41463585517496</v>
      </c>
      <c r="AQ371" s="49">
        <v>84</v>
      </c>
    </row>
    <row r="372" spans="1:43" ht="13.8" hidden="1">
      <c r="A372" s="2">
        <v>371</v>
      </c>
      <c r="B372" s="2" t="s">
        <v>274</v>
      </c>
      <c r="C372" s="2" t="s">
        <v>24</v>
      </c>
      <c r="D372" s="2" t="s">
        <v>700</v>
      </c>
      <c r="E372" s="2" t="s">
        <v>724</v>
      </c>
      <c r="F372" s="15">
        <v>42.364685999999999</v>
      </c>
      <c r="G372" s="15">
        <v>10.920686</v>
      </c>
      <c r="H372" s="23">
        <v>44967</v>
      </c>
      <c r="I372" s="2" t="s">
        <v>159</v>
      </c>
      <c r="J372" s="24" t="s">
        <v>28</v>
      </c>
      <c r="K372" s="25" t="s">
        <v>340</v>
      </c>
      <c r="L372" s="25" t="s">
        <v>1061</v>
      </c>
      <c r="M372" s="25">
        <v>3</v>
      </c>
      <c r="N372" s="25">
        <v>83.3</v>
      </c>
      <c r="O372" s="25">
        <v>224.7</v>
      </c>
      <c r="P372" s="26">
        <v>0.37</v>
      </c>
      <c r="Q372" s="27" t="s">
        <v>43</v>
      </c>
      <c r="R372" s="25" t="s">
        <v>44</v>
      </c>
      <c r="S372" s="25">
        <v>5</v>
      </c>
      <c r="T372" s="2" t="s">
        <v>45</v>
      </c>
      <c r="U372" s="2" t="s">
        <v>1019</v>
      </c>
      <c r="V372" s="2">
        <v>1</v>
      </c>
      <c r="W372" s="2" t="s">
        <v>1068</v>
      </c>
      <c r="X372" s="2" t="s">
        <v>55</v>
      </c>
      <c r="Y372" s="2" t="s">
        <v>725</v>
      </c>
      <c r="Z372" s="2" t="s">
        <v>29</v>
      </c>
      <c r="AA372" s="2" t="s">
        <v>29</v>
      </c>
      <c r="AB372" s="2" t="s">
        <v>29</v>
      </c>
      <c r="AC372" s="2" t="s">
        <v>29</v>
      </c>
      <c r="AD372" s="2" t="s">
        <v>29</v>
      </c>
      <c r="AE372" s="2" t="s">
        <v>29</v>
      </c>
      <c r="AF372" s="2" t="s">
        <v>726</v>
      </c>
      <c r="AH372" s="1">
        <f t="shared" si="13"/>
        <v>0</v>
      </c>
      <c r="AI372" s="1">
        <f t="shared" si="11"/>
        <v>0</v>
      </c>
      <c r="AJ372" s="49">
        <v>19.894240027155892</v>
      </c>
      <c r="AK372" s="49">
        <v>26.033471575460318</v>
      </c>
      <c r="AL372" s="49">
        <v>29.139993245154642</v>
      </c>
      <c r="AM372" s="49">
        <v>1.1080417560552533</v>
      </c>
      <c r="AN372" s="49">
        <v>2.4106195113358448</v>
      </c>
      <c r="AO372" s="49">
        <v>4.0219999101012931</v>
      </c>
      <c r="AP372" s="49">
        <v>241.41463585517496</v>
      </c>
      <c r="AQ372" s="49">
        <v>84</v>
      </c>
    </row>
    <row r="373" spans="1:43" ht="13.8" hidden="1">
      <c r="A373" s="2">
        <v>372</v>
      </c>
      <c r="B373" s="2" t="s">
        <v>274</v>
      </c>
      <c r="C373" s="2" t="s">
        <v>24</v>
      </c>
      <c r="D373" s="2" t="s">
        <v>700</v>
      </c>
      <c r="E373" s="2" t="s">
        <v>724</v>
      </c>
      <c r="F373" s="15">
        <v>42.364685999999999</v>
      </c>
      <c r="G373" s="15">
        <v>10.920686</v>
      </c>
      <c r="H373" s="23">
        <v>44967</v>
      </c>
      <c r="I373" s="2" t="s">
        <v>159</v>
      </c>
      <c r="J373" s="24" t="s">
        <v>28</v>
      </c>
      <c r="K373" s="25" t="s">
        <v>732</v>
      </c>
      <c r="L373" s="25" t="s">
        <v>1061</v>
      </c>
      <c r="M373" s="25">
        <v>4</v>
      </c>
      <c r="N373" s="25" t="s">
        <v>70</v>
      </c>
      <c r="O373" s="25" t="s">
        <v>733</v>
      </c>
      <c r="P373" s="26">
        <v>0.34</v>
      </c>
      <c r="Q373" s="27" t="s">
        <v>88</v>
      </c>
      <c r="R373" s="25" t="s">
        <v>676</v>
      </c>
      <c r="S373" s="25">
        <v>5</v>
      </c>
      <c r="T373" s="2" t="s">
        <v>45</v>
      </c>
      <c r="U373" s="2" t="s">
        <v>1019</v>
      </c>
      <c r="V373" s="2">
        <v>1</v>
      </c>
      <c r="W373" s="2" t="s">
        <v>1068</v>
      </c>
      <c r="X373" s="2" t="s">
        <v>55</v>
      </c>
      <c r="Y373" s="2" t="s">
        <v>725</v>
      </c>
      <c r="Z373" s="2" t="s">
        <v>29</v>
      </c>
      <c r="AA373" s="2" t="s">
        <v>29</v>
      </c>
      <c r="AB373" s="2" t="s">
        <v>29</v>
      </c>
      <c r="AC373" s="2" t="s">
        <v>29</v>
      </c>
      <c r="AD373" s="2" t="s">
        <v>29</v>
      </c>
      <c r="AE373" s="2" t="s">
        <v>29</v>
      </c>
      <c r="AF373" s="2" t="s">
        <v>726</v>
      </c>
      <c r="AH373" s="1">
        <f t="shared" si="13"/>
        <v>0</v>
      </c>
      <c r="AI373" s="1">
        <f t="shared" si="11"/>
        <v>0</v>
      </c>
      <c r="AJ373" s="49">
        <v>19.894240027155892</v>
      </c>
      <c r="AK373" s="49">
        <v>26.033471575460318</v>
      </c>
      <c r="AL373" s="49">
        <v>29.139993245154642</v>
      </c>
      <c r="AM373" s="49">
        <v>1.1080417560552533</v>
      </c>
      <c r="AN373" s="49">
        <v>2.4106195113358448</v>
      </c>
      <c r="AO373" s="49">
        <v>4.0219999101012931</v>
      </c>
      <c r="AP373" s="49">
        <v>241.41463585517496</v>
      </c>
      <c r="AQ373" s="49">
        <v>84</v>
      </c>
    </row>
    <row r="374" spans="1:43" ht="13.8" hidden="1">
      <c r="A374" s="2">
        <v>373</v>
      </c>
      <c r="B374" s="2" t="s">
        <v>274</v>
      </c>
      <c r="C374" s="2" t="s">
        <v>24</v>
      </c>
      <c r="D374" s="2" t="s">
        <v>700</v>
      </c>
      <c r="E374" s="2" t="s">
        <v>724</v>
      </c>
      <c r="F374" s="15">
        <v>42.366458000000002</v>
      </c>
      <c r="G374" s="15">
        <v>10.920856000000001</v>
      </c>
      <c r="H374" s="23">
        <v>44968</v>
      </c>
      <c r="I374" s="2" t="s">
        <v>159</v>
      </c>
      <c r="J374" s="24" t="s">
        <v>28</v>
      </c>
      <c r="K374" s="25" t="s">
        <v>40</v>
      </c>
      <c r="L374" s="25" t="s">
        <v>1061</v>
      </c>
      <c r="M374" s="25">
        <v>2</v>
      </c>
      <c r="N374" s="25" t="s">
        <v>111</v>
      </c>
      <c r="O374" s="25" t="s">
        <v>734</v>
      </c>
      <c r="P374" s="26">
        <v>0.17</v>
      </c>
      <c r="Q374" s="27" t="s">
        <v>88</v>
      </c>
      <c r="R374" s="25" t="s">
        <v>676</v>
      </c>
      <c r="S374" s="25">
        <v>3</v>
      </c>
      <c r="T374" s="2" t="s">
        <v>1070</v>
      </c>
      <c r="U374" s="2" t="s">
        <v>1019</v>
      </c>
      <c r="V374" s="2">
        <v>1</v>
      </c>
      <c r="W374" s="2" t="s">
        <v>1068</v>
      </c>
      <c r="X374" s="2" t="s">
        <v>55</v>
      </c>
      <c r="Y374" s="2" t="s">
        <v>725</v>
      </c>
      <c r="Z374" s="2" t="s">
        <v>29</v>
      </c>
      <c r="AA374" s="2" t="s">
        <v>29</v>
      </c>
      <c r="AB374" s="2" t="s">
        <v>29</v>
      </c>
      <c r="AC374" s="2" t="s">
        <v>29</v>
      </c>
      <c r="AD374" s="2" t="s">
        <v>29</v>
      </c>
      <c r="AE374" s="2" t="s">
        <v>29</v>
      </c>
      <c r="AF374" s="2" t="s">
        <v>726</v>
      </c>
      <c r="AH374" s="1">
        <f t="shared" si="13"/>
        <v>0</v>
      </c>
      <c r="AI374" s="1">
        <f t="shared" si="11"/>
        <v>0</v>
      </c>
      <c r="AJ374" s="49">
        <v>19.894240027155892</v>
      </c>
      <c r="AK374" s="49">
        <v>26.033471575460318</v>
      </c>
      <c r="AL374" s="49">
        <v>29.139993245154642</v>
      </c>
      <c r="AM374" s="49">
        <v>1.1080417560552533</v>
      </c>
      <c r="AN374" s="49">
        <v>2.4106195113358448</v>
      </c>
      <c r="AO374" s="49">
        <v>4.0219999101012931</v>
      </c>
      <c r="AP374" s="49">
        <v>241.41463585517496</v>
      </c>
      <c r="AQ374" s="49">
        <v>84</v>
      </c>
    </row>
    <row r="375" spans="1:43" ht="13.8" hidden="1">
      <c r="A375" s="2">
        <v>374</v>
      </c>
      <c r="B375" s="2" t="s">
        <v>274</v>
      </c>
      <c r="C375" s="2" t="s">
        <v>24</v>
      </c>
      <c r="D375" s="2" t="s">
        <v>700</v>
      </c>
      <c r="E375" s="2" t="s">
        <v>724</v>
      </c>
      <c r="F375" s="15">
        <v>42.366458000000002</v>
      </c>
      <c r="G375" s="15">
        <v>10.920856000000001</v>
      </c>
      <c r="H375" s="23">
        <v>44968</v>
      </c>
      <c r="I375" s="2" t="s">
        <v>159</v>
      </c>
      <c r="J375" s="24" t="s">
        <v>28</v>
      </c>
      <c r="K375" s="25" t="s">
        <v>113</v>
      </c>
      <c r="L375" s="25" t="s">
        <v>1061</v>
      </c>
      <c r="M375" s="25">
        <v>3</v>
      </c>
      <c r="N375" s="25" t="s">
        <v>70</v>
      </c>
      <c r="O375" s="25">
        <v>216.3</v>
      </c>
      <c r="P375" s="26">
        <v>0.23</v>
      </c>
      <c r="Q375" s="27" t="s">
        <v>88</v>
      </c>
      <c r="R375" s="25" t="s">
        <v>676</v>
      </c>
      <c r="S375" s="25">
        <v>4</v>
      </c>
      <c r="T375" s="2" t="s">
        <v>45</v>
      </c>
      <c r="U375" s="2" t="s">
        <v>1019</v>
      </c>
      <c r="V375" s="2">
        <v>1</v>
      </c>
      <c r="W375" s="2" t="s">
        <v>1068</v>
      </c>
      <c r="X375" s="2" t="s">
        <v>55</v>
      </c>
      <c r="Y375" s="2" t="s">
        <v>31</v>
      </c>
      <c r="Z375" s="2" t="s">
        <v>29</v>
      </c>
      <c r="AA375" s="2" t="s">
        <v>29</v>
      </c>
      <c r="AB375" s="2" t="s">
        <v>29</v>
      </c>
      <c r="AC375" s="2" t="s">
        <v>29</v>
      </c>
      <c r="AD375" s="2" t="s">
        <v>29</v>
      </c>
      <c r="AE375" s="2" t="s">
        <v>29</v>
      </c>
      <c r="AF375" s="2" t="s">
        <v>726</v>
      </c>
      <c r="AH375" s="1">
        <f t="shared" si="13"/>
        <v>0</v>
      </c>
      <c r="AI375" s="1">
        <f t="shared" si="11"/>
        <v>0</v>
      </c>
      <c r="AJ375" s="49">
        <v>19.894240027155892</v>
      </c>
      <c r="AK375" s="49">
        <v>26.033471575460318</v>
      </c>
      <c r="AL375" s="49">
        <v>29.139993245154642</v>
      </c>
      <c r="AM375" s="49">
        <v>1.1080417560552533</v>
      </c>
      <c r="AN375" s="49">
        <v>2.4106195113358448</v>
      </c>
      <c r="AO375" s="49">
        <v>4.0219999101012931</v>
      </c>
      <c r="AP375" s="49">
        <v>241.41463585517496</v>
      </c>
      <c r="AQ375" s="49">
        <v>84</v>
      </c>
    </row>
    <row r="376" spans="1:43" ht="13.8" hidden="1">
      <c r="A376" s="2">
        <v>375</v>
      </c>
      <c r="B376" s="2" t="s">
        <v>274</v>
      </c>
      <c r="C376" s="2" t="s">
        <v>24</v>
      </c>
      <c r="D376" s="2" t="s">
        <v>700</v>
      </c>
      <c r="E376" s="2" t="s">
        <v>735</v>
      </c>
      <c r="F376" s="15">
        <v>42.366458000000002</v>
      </c>
      <c r="G376" s="15">
        <v>10.920856000000001</v>
      </c>
      <c r="H376" s="23">
        <v>44968</v>
      </c>
      <c r="I376" s="2" t="s">
        <v>159</v>
      </c>
      <c r="J376" s="24" t="s">
        <v>28</v>
      </c>
      <c r="K376" s="25" t="s">
        <v>332</v>
      </c>
      <c r="L376" s="25" t="s">
        <v>1061</v>
      </c>
      <c r="M376" s="25">
        <v>1</v>
      </c>
      <c r="N376" s="25" t="s">
        <v>430</v>
      </c>
      <c r="O376" s="25" t="s">
        <v>736</v>
      </c>
      <c r="P376" s="26">
        <v>7.0000000000000007E-2</v>
      </c>
      <c r="Q376" s="27" t="s">
        <v>88</v>
      </c>
      <c r="R376" s="25" t="s">
        <v>676</v>
      </c>
      <c r="S376" s="25">
        <v>2</v>
      </c>
      <c r="T376" s="2" t="s">
        <v>1070</v>
      </c>
      <c r="U376" s="2" t="s">
        <v>1019</v>
      </c>
      <c r="V376" s="2">
        <v>1</v>
      </c>
      <c r="W376" s="2" t="s">
        <v>1068</v>
      </c>
      <c r="X376" s="2" t="s">
        <v>55</v>
      </c>
      <c r="Y376" s="2" t="s">
        <v>725</v>
      </c>
      <c r="Z376" s="2" t="s">
        <v>29</v>
      </c>
      <c r="AA376" s="2" t="s">
        <v>29</v>
      </c>
      <c r="AB376" s="2" t="s">
        <v>29</v>
      </c>
      <c r="AC376" s="2" t="s">
        <v>29</v>
      </c>
      <c r="AD376" s="2" t="s">
        <v>29</v>
      </c>
      <c r="AE376" s="2" t="s">
        <v>29</v>
      </c>
      <c r="AF376" s="2" t="s">
        <v>726</v>
      </c>
      <c r="AH376" s="1">
        <f t="shared" si="13"/>
        <v>0</v>
      </c>
      <c r="AI376" s="1">
        <f t="shared" si="11"/>
        <v>0</v>
      </c>
      <c r="AJ376" s="49">
        <v>19.894240027155892</v>
      </c>
      <c r="AK376" s="49">
        <v>26.033471575460318</v>
      </c>
      <c r="AL376" s="49">
        <v>29.139993245154642</v>
      </c>
      <c r="AM376" s="49">
        <v>1.1080417560552533</v>
      </c>
      <c r="AN376" s="49">
        <v>2.4106195113358448</v>
      </c>
      <c r="AO376" s="49">
        <v>4.0219999101012931</v>
      </c>
      <c r="AP376" s="49">
        <v>241.41463585517496</v>
      </c>
      <c r="AQ376" s="49">
        <v>84</v>
      </c>
    </row>
    <row r="377" spans="1:43" ht="13.8" hidden="1">
      <c r="A377" s="2">
        <v>376</v>
      </c>
      <c r="B377" s="2" t="s">
        <v>274</v>
      </c>
      <c r="C377" s="2" t="s">
        <v>24</v>
      </c>
      <c r="D377" s="2" t="s">
        <v>700</v>
      </c>
      <c r="E377" s="2" t="s">
        <v>735</v>
      </c>
      <c r="F377" s="15">
        <v>42.366458000000002</v>
      </c>
      <c r="G377" s="15">
        <v>10.920856000000001</v>
      </c>
      <c r="H377" s="23">
        <v>44968</v>
      </c>
      <c r="I377" s="2" t="s">
        <v>159</v>
      </c>
      <c r="J377" s="24" t="s">
        <v>28</v>
      </c>
      <c r="K377" s="25" t="s">
        <v>340</v>
      </c>
      <c r="L377" s="25" t="s">
        <v>1061</v>
      </c>
      <c r="M377" s="25">
        <v>2</v>
      </c>
      <c r="N377" s="25" t="s">
        <v>111</v>
      </c>
      <c r="O377" s="25" t="s">
        <v>737</v>
      </c>
      <c r="P377" s="26">
        <v>0.16</v>
      </c>
      <c r="Q377" s="27" t="s">
        <v>88</v>
      </c>
      <c r="R377" s="25" t="s">
        <v>676</v>
      </c>
      <c r="S377" s="25">
        <v>3</v>
      </c>
      <c r="T377" s="2" t="s">
        <v>1070</v>
      </c>
      <c r="U377" s="2" t="s">
        <v>1019</v>
      </c>
      <c r="V377" s="2">
        <v>1</v>
      </c>
      <c r="W377" s="2" t="s">
        <v>1068</v>
      </c>
      <c r="X377" s="2" t="s">
        <v>55</v>
      </c>
      <c r="Y377" s="2" t="s">
        <v>725</v>
      </c>
      <c r="Z377" s="2" t="s">
        <v>29</v>
      </c>
      <c r="AA377" s="2" t="s">
        <v>29</v>
      </c>
      <c r="AB377" s="2" t="s">
        <v>29</v>
      </c>
      <c r="AC377" s="2" t="s">
        <v>29</v>
      </c>
      <c r="AD377" s="2" t="s">
        <v>29</v>
      </c>
      <c r="AE377" s="2" t="s">
        <v>29</v>
      </c>
      <c r="AF377" s="2" t="s">
        <v>726</v>
      </c>
      <c r="AH377" s="1">
        <f t="shared" si="13"/>
        <v>0</v>
      </c>
      <c r="AI377" s="1">
        <f t="shared" si="11"/>
        <v>0</v>
      </c>
      <c r="AJ377" s="49">
        <v>19.894240027155892</v>
      </c>
      <c r="AK377" s="49">
        <v>26.033471575460318</v>
      </c>
      <c r="AL377" s="49">
        <v>29.139993245154642</v>
      </c>
      <c r="AM377" s="49">
        <v>1.1080417560552533</v>
      </c>
      <c r="AN377" s="49">
        <v>2.4106195113358448</v>
      </c>
      <c r="AO377" s="49">
        <v>4.0219999101012931</v>
      </c>
      <c r="AP377" s="49">
        <v>241.41463585517496</v>
      </c>
      <c r="AQ377" s="49">
        <v>84</v>
      </c>
    </row>
    <row r="378" spans="1:43" ht="13.8" hidden="1">
      <c r="A378" s="2">
        <v>377</v>
      </c>
      <c r="B378" s="2" t="s">
        <v>274</v>
      </c>
      <c r="C378" s="2" t="s">
        <v>24</v>
      </c>
      <c r="D378" s="2" t="s">
        <v>700</v>
      </c>
      <c r="E378" s="2" t="s">
        <v>735</v>
      </c>
      <c r="F378" s="15">
        <v>42.366458000000002</v>
      </c>
      <c r="G378" s="15">
        <v>10.920856000000001</v>
      </c>
      <c r="H378" s="23">
        <v>44968</v>
      </c>
      <c r="I378" s="2" t="s">
        <v>159</v>
      </c>
      <c r="J378" s="24" t="s">
        <v>28</v>
      </c>
      <c r="K378" s="25" t="s">
        <v>340</v>
      </c>
      <c r="L378" s="25" t="s">
        <v>1061</v>
      </c>
      <c r="M378" s="25">
        <v>3</v>
      </c>
      <c r="N378" s="25" t="s">
        <v>70</v>
      </c>
      <c r="O378" s="25">
        <v>333.3</v>
      </c>
      <c r="P378" s="26">
        <v>0.15</v>
      </c>
      <c r="Q378" s="27" t="s">
        <v>88</v>
      </c>
      <c r="R378" s="25" t="s">
        <v>676</v>
      </c>
      <c r="S378" s="25">
        <v>3</v>
      </c>
      <c r="T378" s="2" t="s">
        <v>45</v>
      </c>
      <c r="U378" s="2" t="s">
        <v>1019</v>
      </c>
      <c r="V378" s="2">
        <v>1</v>
      </c>
      <c r="W378" s="2" t="s">
        <v>1068</v>
      </c>
      <c r="X378" s="2" t="s">
        <v>55</v>
      </c>
      <c r="Y378" s="2" t="s">
        <v>725</v>
      </c>
      <c r="Z378" s="2" t="s">
        <v>29</v>
      </c>
      <c r="AA378" s="2" t="s">
        <v>29</v>
      </c>
      <c r="AB378" s="2" t="s">
        <v>29</v>
      </c>
      <c r="AC378" s="2" t="s">
        <v>29</v>
      </c>
      <c r="AD378" s="2" t="s">
        <v>29</v>
      </c>
      <c r="AE378" s="2" t="s">
        <v>29</v>
      </c>
      <c r="AF378" s="2" t="s">
        <v>726</v>
      </c>
      <c r="AH378" s="1">
        <f t="shared" si="13"/>
        <v>0</v>
      </c>
      <c r="AI378" s="1">
        <f t="shared" si="11"/>
        <v>0</v>
      </c>
      <c r="AJ378" s="49">
        <v>19.894240027155892</v>
      </c>
      <c r="AK378" s="49">
        <v>26.033471575460318</v>
      </c>
      <c r="AL378" s="49">
        <v>29.139993245154642</v>
      </c>
      <c r="AM378" s="49">
        <v>1.1080417560552533</v>
      </c>
      <c r="AN378" s="49">
        <v>2.4106195113358448</v>
      </c>
      <c r="AO378" s="49">
        <v>4.0219999101012931</v>
      </c>
      <c r="AP378" s="49">
        <v>241.41463585517496</v>
      </c>
      <c r="AQ378" s="49">
        <v>84</v>
      </c>
    </row>
    <row r="379" spans="1:43" ht="13.8" hidden="1">
      <c r="A379" s="2">
        <v>378</v>
      </c>
      <c r="B379" s="2" t="s">
        <v>274</v>
      </c>
      <c r="C379" s="2" t="s">
        <v>24</v>
      </c>
      <c r="D379" s="2" t="s">
        <v>700</v>
      </c>
      <c r="E379" s="2" t="s">
        <v>735</v>
      </c>
      <c r="F379" s="15">
        <v>42.366458000000002</v>
      </c>
      <c r="G379" s="15">
        <v>10.920856000000001</v>
      </c>
      <c r="H379" s="23">
        <v>44968</v>
      </c>
      <c r="I379" s="2" t="s">
        <v>159</v>
      </c>
      <c r="J379" s="24" t="s">
        <v>28</v>
      </c>
      <c r="K379" s="25" t="s">
        <v>332</v>
      </c>
      <c r="L379" s="25" t="s">
        <v>1061</v>
      </c>
      <c r="M379" s="25">
        <v>5</v>
      </c>
      <c r="N379" s="25" t="s">
        <v>738</v>
      </c>
      <c r="O379" s="25" t="s">
        <v>739</v>
      </c>
      <c r="P379" s="26">
        <v>0.12</v>
      </c>
      <c r="Q379" s="27" t="s">
        <v>88</v>
      </c>
      <c r="R379" s="25" t="s">
        <v>676</v>
      </c>
      <c r="S379" s="25">
        <v>3</v>
      </c>
      <c r="T379" s="2" t="s">
        <v>45</v>
      </c>
      <c r="U379" s="2" t="s">
        <v>1019</v>
      </c>
      <c r="V379" s="2">
        <v>1</v>
      </c>
      <c r="W379" s="2" t="s">
        <v>1068</v>
      </c>
      <c r="X379" s="2" t="s">
        <v>55</v>
      </c>
      <c r="Y379" s="2" t="s">
        <v>725</v>
      </c>
      <c r="Z379" s="2" t="s">
        <v>29</v>
      </c>
      <c r="AA379" s="2" t="s">
        <v>29</v>
      </c>
      <c r="AB379" s="2" t="s">
        <v>29</v>
      </c>
      <c r="AC379" s="2" t="s">
        <v>29</v>
      </c>
      <c r="AD379" s="2" t="s">
        <v>29</v>
      </c>
      <c r="AE379" s="2" t="s">
        <v>29</v>
      </c>
      <c r="AF379" s="2" t="s">
        <v>726</v>
      </c>
      <c r="AH379" s="1">
        <f t="shared" si="13"/>
        <v>0</v>
      </c>
      <c r="AI379" s="1">
        <f t="shared" si="11"/>
        <v>0</v>
      </c>
      <c r="AJ379" s="49">
        <v>19.894240027155892</v>
      </c>
      <c r="AK379" s="49">
        <v>26.033471575460318</v>
      </c>
      <c r="AL379" s="49">
        <v>29.139993245154642</v>
      </c>
      <c r="AM379" s="49">
        <v>1.1080417560552533</v>
      </c>
      <c r="AN379" s="49">
        <v>2.4106195113358448</v>
      </c>
      <c r="AO379" s="49">
        <v>4.0219999101012931</v>
      </c>
      <c r="AP379" s="49">
        <v>241.41463585517496</v>
      </c>
      <c r="AQ379" s="49">
        <v>84</v>
      </c>
    </row>
    <row r="380" spans="1:43" ht="13.8">
      <c r="A380" s="2">
        <v>379</v>
      </c>
      <c r="B380" s="2" t="s">
        <v>274</v>
      </c>
      <c r="C380" s="2" t="s">
        <v>1014</v>
      </c>
      <c r="D380" s="2" t="s">
        <v>740</v>
      </c>
      <c r="E380" s="2" t="s">
        <v>741</v>
      </c>
      <c r="F380" s="15">
        <v>40.795906000000002</v>
      </c>
      <c r="G380" s="15">
        <v>14.201911000000001</v>
      </c>
      <c r="H380" s="5" t="s">
        <v>742</v>
      </c>
      <c r="I380" s="2" t="s">
        <v>31</v>
      </c>
      <c r="J380" s="24" t="s">
        <v>29</v>
      </c>
      <c r="K380" s="32" t="s">
        <v>31</v>
      </c>
      <c r="L380" s="25" t="s">
        <v>31</v>
      </c>
      <c r="M380" s="25" t="s">
        <v>31</v>
      </c>
      <c r="N380" s="25" t="s">
        <v>31</v>
      </c>
      <c r="O380" s="25" t="s">
        <v>31</v>
      </c>
      <c r="P380" s="26">
        <v>0</v>
      </c>
      <c r="Q380" s="25" t="s">
        <v>301</v>
      </c>
      <c r="R380" s="25" t="s">
        <v>556</v>
      </c>
      <c r="S380" s="25">
        <v>0</v>
      </c>
      <c r="T380" s="2" t="s">
        <v>1070</v>
      </c>
      <c r="U380" s="2" t="s">
        <v>767</v>
      </c>
      <c r="V380" s="2">
        <v>1</v>
      </c>
      <c r="W380" s="2" t="s">
        <v>744</v>
      </c>
      <c r="X380" s="2" t="s">
        <v>31</v>
      </c>
      <c r="Y380" s="2" t="s">
        <v>31</v>
      </c>
      <c r="Z380" s="2" t="s">
        <v>31</v>
      </c>
      <c r="AA380" s="2" t="s">
        <v>31</v>
      </c>
      <c r="AB380" s="2" t="s">
        <v>31</v>
      </c>
      <c r="AC380" s="2" t="s">
        <v>31</v>
      </c>
      <c r="AD380" s="2" t="s">
        <v>28</v>
      </c>
      <c r="AE380" s="2" t="s">
        <v>31</v>
      </c>
      <c r="AF380" s="2" t="s">
        <v>745</v>
      </c>
      <c r="AG380" s="25" t="s">
        <v>743</v>
      </c>
      <c r="AH380" s="1">
        <f t="shared" si="13"/>
        <v>1</v>
      </c>
      <c r="AI380" s="1">
        <f t="shared" si="11"/>
        <v>5</v>
      </c>
      <c r="AJ380" s="49">
        <v>20.306240017946976</v>
      </c>
      <c r="AK380" s="49">
        <v>26.719775907946303</v>
      </c>
      <c r="AL380" s="49">
        <v>28.979993248730921</v>
      </c>
      <c r="AM380" s="49">
        <v>0.38546163521987697</v>
      </c>
      <c r="AN380" s="49">
        <v>1.4113206206284383</v>
      </c>
      <c r="AO380" s="49">
        <v>3.2222499279770993</v>
      </c>
      <c r="AP380" s="49">
        <v>210.70866195695112</v>
      </c>
      <c r="AQ380" s="49">
        <v>82</v>
      </c>
    </row>
    <row r="381" spans="1:43" ht="13.8">
      <c r="A381" s="2">
        <v>380</v>
      </c>
      <c r="B381" s="2" t="s">
        <v>274</v>
      </c>
      <c r="C381" s="2" t="s">
        <v>1014</v>
      </c>
      <c r="D381" s="2" t="s">
        <v>740</v>
      </c>
      <c r="E381" s="2" t="s">
        <v>741</v>
      </c>
      <c r="F381" s="15">
        <v>40.564456999999997</v>
      </c>
      <c r="G381" s="15">
        <v>14.227031999999999</v>
      </c>
      <c r="H381" s="5" t="s">
        <v>742</v>
      </c>
      <c r="I381" s="2" t="s">
        <v>31</v>
      </c>
      <c r="J381" s="24" t="s">
        <v>29</v>
      </c>
      <c r="K381" s="32" t="s">
        <v>31</v>
      </c>
      <c r="L381" s="25" t="s">
        <v>31</v>
      </c>
      <c r="M381" s="25" t="s">
        <v>31</v>
      </c>
      <c r="N381" s="25" t="s">
        <v>31</v>
      </c>
      <c r="O381" s="25" t="s">
        <v>31</v>
      </c>
      <c r="P381" s="26">
        <v>0</v>
      </c>
      <c r="Q381" s="25" t="s">
        <v>301</v>
      </c>
      <c r="R381" s="25" t="s">
        <v>556</v>
      </c>
      <c r="S381" s="25">
        <v>0</v>
      </c>
      <c r="T381" s="2" t="s">
        <v>1070</v>
      </c>
      <c r="U381" s="2" t="s">
        <v>31</v>
      </c>
      <c r="V381" s="2">
        <v>1</v>
      </c>
      <c r="W381" s="2" t="s">
        <v>31</v>
      </c>
      <c r="X381" s="2" t="s">
        <v>31</v>
      </c>
      <c r="Y381" s="2" t="s">
        <v>31</v>
      </c>
      <c r="Z381" s="2" t="s">
        <v>31</v>
      </c>
      <c r="AA381" s="2" t="s">
        <v>31</v>
      </c>
      <c r="AB381" s="2" t="s">
        <v>31</v>
      </c>
      <c r="AC381" s="2" t="s">
        <v>31</v>
      </c>
      <c r="AD381" s="2" t="s">
        <v>31</v>
      </c>
      <c r="AE381" s="2" t="s">
        <v>31</v>
      </c>
      <c r="AF381" s="2" t="s">
        <v>31</v>
      </c>
      <c r="AG381" s="25" t="s">
        <v>743</v>
      </c>
      <c r="AH381" s="1">
        <f t="shared" si="13"/>
        <v>0</v>
      </c>
      <c r="AI381" s="1">
        <f t="shared" si="11"/>
        <v>6</v>
      </c>
      <c r="AJ381" s="49">
        <v>20.373637276714504</v>
      </c>
      <c r="AK381" s="49">
        <v>26.770645472026672</v>
      </c>
      <c r="AL381" s="49">
        <v>29.039993247389816</v>
      </c>
      <c r="AM381" s="49">
        <v>0.39411985420443307</v>
      </c>
      <c r="AN381" s="49">
        <v>1.4706657279976239</v>
      </c>
      <c r="AO381" s="49">
        <v>3.1019999306648955</v>
      </c>
      <c r="AP381" s="49">
        <v>207.99894158741134</v>
      </c>
      <c r="AQ381" s="49">
        <v>76</v>
      </c>
    </row>
    <row r="382" spans="1:43" ht="13.8">
      <c r="A382" s="2">
        <v>381</v>
      </c>
      <c r="B382" s="2" t="s">
        <v>274</v>
      </c>
      <c r="C382" s="2" t="s">
        <v>1014</v>
      </c>
      <c r="D382" s="2" t="s">
        <v>740</v>
      </c>
      <c r="E382" s="2" t="s">
        <v>741</v>
      </c>
      <c r="F382" s="15">
        <v>40.669848999999999</v>
      </c>
      <c r="G382" s="15">
        <v>14.414026</v>
      </c>
      <c r="H382" s="5" t="s">
        <v>742</v>
      </c>
      <c r="I382" s="2" t="s">
        <v>31</v>
      </c>
      <c r="J382" s="24" t="s">
        <v>29</v>
      </c>
      <c r="K382" s="32" t="s">
        <v>31</v>
      </c>
      <c r="L382" s="25" t="s">
        <v>31</v>
      </c>
      <c r="M382" s="25" t="s">
        <v>31</v>
      </c>
      <c r="N382" s="25" t="s">
        <v>31</v>
      </c>
      <c r="O382" s="25" t="s">
        <v>31</v>
      </c>
      <c r="P382" s="26">
        <v>0</v>
      </c>
      <c r="Q382" s="25" t="s">
        <v>301</v>
      </c>
      <c r="R382" s="25" t="s">
        <v>556</v>
      </c>
      <c r="S382" s="25">
        <v>0</v>
      </c>
      <c r="T382" s="2" t="s">
        <v>1070</v>
      </c>
      <c r="U382" s="2" t="s">
        <v>31</v>
      </c>
      <c r="V382" s="2">
        <v>1</v>
      </c>
      <c r="W382" s="2" t="s">
        <v>31</v>
      </c>
      <c r="X382" s="2" t="s">
        <v>31</v>
      </c>
      <c r="Y382" s="2" t="s">
        <v>31</v>
      </c>
      <c r="Z382" s="2" t="s">
        <v>31</v>
      </c>
      <c r="AA382" s="2" t="s">
        <v>31</v>
      </c>
      <c r="AB382" s="2" t="s">
        <v>31</v>
      </c>
      <c r="AC382" s="2" t="s">
        <v>31</v>
      </c>
      <c r="AD382" s="2" t="s">
        <v>31</v>
      </c>
      <c r="AE382" s="2" t="s">
        <v>31</v>
      </c>
      <c r="AF382" s="2" t="s">
        <v>31</v>
      </c>
      <c r="AG382" s="25" t="s">
        <v>743</v>
      </c>
      <c r="AH382" s="1">
        <f t="shared" si="13"/>
        <v>0</v>
      </c>
      <c r="AI382" s="1">
        <f t="shared" si="11"/>
        <v>6</v>
      </c>
      <c r="AJ382" s="49">
        <v>20.313692072574931</v>
      </c>
      <c r="AK382" s="49">
        <v>26.68238460443424</v>
      </c>
      <c r="AL382" s="49">
        <v>28.669993255659961</v>
      </c>
      <c r="AM382" s="49">
        <v>0.37321779987711001</v>
      </c>
      <c r="AN382" s="49">
        <v>1.4509102936565836</v>
      </c>
      <c r="AO382" s="49">
        <v>3.2064999283291407</v>
      </c>
      <c r="AP382" s="49">
        <v>202.26224474593926</v>
      </c>
      <c r="AQ382" s="49">
        <v>77</v>
      </c>
    </row>
    <row r="383" spans="1:43" ht="13.8">
      <c r="A383" s="2">
        <v>382</v>
      </c>
      <c r="B383" s="2" t="s">
        <v>274</v>
      </c>
      <c r="C383" s="2" t="s">
        <v>1014</v>
      </c>
      <c r="D383" s="2" t="s">
        <v>717</v>
      </c>
      <c r="E383" s="2" t="s">
        <v>746</v>
      </c>
      <c r="F383" s="15">
        <v>38.543593000000001</v>
      </c>
      <c r="G383" s="15">
        <v>14.872475</v>
      </c>
      <c r="H383" s="23">
        <v>44833</v>
      </c>
      <c r="I383" s="2" t="s">
        <v>31</v>
      </c>
      <c r="J383" s="24" t="s">
        <v>29</v>
      </c>
      <c r="K383" s="25" t="s">
        <v>31</v>
      </c>
      <c r="L383" s="25" t="s">
        <v>31</v>
      </c>
      <c r="M383" s="25" t="s">
        <v>31</v>
      </c>
      <c r="N383" s="25" t="s">
        <v>31</v>
      </c>
      <c r="O383" s="25" t="s">
        <v>31</v>
      </c>
      <c r="P383" s="26">
        <v>0</v>
      </c>
      <c r="Q383" s="25" t="s">
        <v>301</v>
      </c>
      <c r="R383" s="25" t="s">
        <v>556</v>
      </c>
      <c r="S383" s="25">
        <v>0</v>
      </c>
      <c r="T383" s="2" t="s">
        <v>1070</v>
      </c>
      <c r="U383" s="2" t="s">
        <v>767</v>
      </c>
      <c r="V383" s="2">
        <v>1</v>
      </c>
      <c r="W383" s="2" t="s">
        <v>744</v>
      </c>
      <c r="X383" s="2" t="s">
        <v>31</v>
      </c>
      <c r="Y383" s="2" t="s">
        <v>31</v>
      </c>
      <c r="Z383" s="2" t="s">
        <v>31</v>
      </c>
      <c r="AA383" s="2" t="s">
        <v>31</v>
      </c>
      <c r="AB383" s="2" t="s">
        <v>31</v>
      </c>
      <c r="AC383" s="2" t="s">
        <v>31</v>
      </c>
      <c r="AD383" s="2" t="s">
        <v>31</v>
      </c>
      <c r="AE383" s="2" t="s">
        <v>31</v>
      </c>
      <c r="AF383" s="2" t="s">
        <v>747</v>
      </c>
      <c r="AH383" s="1">
        <f t="shared" si="13"/>
        <v>0</v>
      </c>
      <c r="AI383" s="1">
        <f t="shared" si="11"/>
        <v>6</v>
      </c>
      <c r="AJ383" s="49">
        <v>21.045801645252105</v>
      </c>
      <c r="AK383" s="49">
        <v>27.740428059045993</v>
      </c>
      <c r="AL383" s="49">
        <v>30.109993223473452</v>
      </c>
      <c r="AM383" s="49">
        <v>-8.3623970733598049E-2</v>
      </c>
      <c r="AN383" s="49">
        <v>0.75663857004433088</v>
      </c>
      <c r="AO383" s="49">
        <v>2.7672499381471418</v>
      </c>
      <c r="AP383" s="49">
        <v>251.98892496388299</v>
      </c>
      <c r="AQ383" s="49">
        <v>88</v>
      </c>
    </row>
    <row r="384" spans="1:43" ht="13.8">
      <c r="A384" s="2">
        <v>383</v>
      </c>
      <c r="B384" s="2" t="s">
        <v>274</v>
      </c>
      <c r="C384" s="2" t="s">
        <v>1014</v>
      </c>
      <c r="D384" s="2" t="s">
        <v>740</v>
      </c>
      <c r="E384" s="2" t="s">
        <v>748</v>
      </c>
      <c r="F384" s="15">
        <v>40.736964</v>
      </c>
      <c r="G384" s="15">
        <v>13.848756</v>
      </c>
      <c r="H384" s="5" t="s">
        <v>749</v>
      </c>
      <c r="I384" s="2" t="s">
        <v>27</v>
      </c>
      <c r="J384" s="24" t="s">
        <v>29</v>
      </c>
      <c r="K384" s="25" t="s">
        <v>40</v>
      </c>
      <c r="L384" s="25" t="s">
        <v>1061</v>
      </c>
      <c r="M384" s="25">
        <v>15</v>
      </c>
      <c r="N384" s="25" t="s">
        <v>224</v>
      </c>
      <c r="O384" s="25" t="s">
        <v>750</v>
      </c>
      <c r="P384" s="26">
        <v>0</v>
      </c>
      <c r="Q384" s="25" t="s">
        <v>301</v>
      </c>
      <c r="R384" s="25" t="s">
        <v>556</v>
      </c>
      <c r="S384" s="25">
        <v>0</v>
      </c>
      <c r="T384" s="2" t="s">
        <v>45</v>
      </c>
      <c r="U384" s="2" t="s">
        <v>1019</v>
      </c>
      <c r="V384" s="2">
        <v>1</v>
      </c>
      <c r="W384" s="2" t="s">
        <v>751</v>
      </c>
      <c r="X384" s="2" t="s">
        <v>74</v>
      </c>
      <c r="Y384" s="2" t="s">
        <v>31</v>
      </c>
      <c r="Z384" s="2" t="s">
        <v>31</v>
      </c>
      <c r="AA384" s="2" t="s">
        <v>31</v>
      </c>
      <c r="AB384" s="2" t="s">
        <v>31</v>
      </c>
      <c r="AC384" s="2" t="s">
        <v>31</v>
      </c>
      <c r="AD384" s="2" t="s">
        <v>29</v>
      </c>
      <c r="AE384" s="2" t="s">
        <v>31</v>
      </c>
      <c r="AF384" s="2" t="s">
        <v>752</v>
      </c>
      <c r="AG384" s="2" t="s">
        <v>753</v>
      </c>
      <c r="AH384" s="1">
        <f t="shared" si="13"/>
        <v>0</v>
      </c>
      <c r="AI384" s="1">
        <f t="shared" si="11"/>
        <v>5</v>
      </c>
      <c r="AJ384" s="49">
        <v>20.358842756497243</v>
      </c>
      <c r="AK384" s="49">
        <v>26.776515037112869</v>
      </c>
      <c r="AL384" s="49">
        <v>29.099993246048712</v>
      </c>
      <c r="AM384" s="49">
        <v>0.40771848403746652</v>
      </c>
      <c r="AN384" s="49">
        <v>1.4727010540390872</v>
      </c>
      <c r="AO384" s="49">
        <v>3.1517499295528992</v>
      </c>
      <c r="AP384" s="49">
        <v>217.68567744127657</v>
      </c>
      <c r="AQ384" s="49">
        <v>81</v>
      </c>
    </row>
    <row r="385" spans="1:43" ht="13.8">
      <c r="A385" s="2">
        <v>384</v>
      </c>
      <c r="B385" s="2" t="s">
        <v>274</v>
      </c>
      <c r="C385" s="2" t="s">
        <v>1014</v>
      </c>
      <c r="D385" s="2" t="s">
        <v>740</v>
      </c>
      <c r="E385" s="2" t="s">
        <v>748</v>
      </c>
      <c r="F385" s="15">
        <v>40.755768000000003</v>
      </c>
      <c r="G385" s="15">
        <v>13.903623</v>
      </c>
      <c r="H385" s="5" t="s">
        <v>749</v>
      </c>
      <c r="I385" s="2" t="s">
        <v>27</v>
      </c>
      <c r="J385" s="24" t="s">
        <v>29</v>
      </c>
      <c r="K385" s="25" t="s">
        <v>40</v>
      </c>
      <c r="L385" s="25" t="s">
        <v>1061</v>
      </c>
      <c r="M385" s="25">
        <v>15</v>
      </c>
      <c r="N385" s="25" t="s">
        <v>88</v>
      </c>
      <c r="O385" s="25" t="s">
        <v>754</v>
      </c>
      <c r="P385" s="26">
        <v>0</v>
      </c>
      <c r="Q385" s="25" t="s">
        <v>301</v>
      </c>
      <c r="R385" s="25" t="s">
        <v>556</v>
      </c>
      <c r="S385" s="25">
        <v>0</v>
      </c>
      <c r="T385" s="2" t="s">
        <v>45</v>
      </c>
      <c r="U385" s="2" t="s">
        <v>1019</v>
      </c>
      <c r="V385" s="2">
        <v>1</v>
      </c>
      <c r="W385" s="2" t="s">
        <v>751</v>
      </c>
      <c r="X385" s="2" t="s">
        <v>74</v>
      </c>
      <c r="Y385" s="2" t="s">
        <v>31</v>
      </c>
      <c r="Z385" s="2" t="s">
        <v>31</v>
      </c>
      <c r="AA385" s="2" t="s">
        <v>31</v>
      </c>
      <c r="AB385" s="2" t="s">
        <v>31</v>
      </c>
      <c r="AC385" s="2" t="s">
        <v>31</v>
      </c>
      <c r="AD385" s="2" t="s">
        <v>29</v>
      </c>
      <c r="AE385" s="2" t="s">
        <v>31</v>
      </c>
      <c r="AF385" s="2" t="s">
        <v>752</v>
      </c>
      <c r="AG385" s="2" t="s">
        <v>753</v>
      </c>
      <c r="AH385" s="1">
        <f t="shared" si="13"/>
        <v>0</v>
      </c>
      <c r="AI385" s="1">
        <f t="shared" si="11"/>
        <v>5</v>
      </c>
      <c r="AJ385" s="49">
        <v>20.348349606046849</v>
      </c>
      <c r="AK385" s="49">
        <v>26.751080255072683</v>
      </c>
      <c r="AL385" s="49">
        <v>29.049993247166299</v>
      </c>
      <c r="AM385" s="49">
        <v>0.39986642941845307</v>
      </c>
      <c r="AN385" s="49">
        <v>1.4534184457744357</v>
      </c>
      <c r="AO385" s="49">
        <v>3.1427499297540642</v>
      </c>
      <c r="AP385" s="49">
        <v>213.90503431952447</v>
      </c>
      <c r="AQ385" s="49">
        <v>81</v>
      </c>
    </row>
    <row r="386" spans="1:43" ht="13.8">
      <c r="A386" s="2">
        <v>385</v>
      </c>
      <c r="B386" s="2" t="s">
        <v>274</v>
      </c>
      <c r="C386" s="2" t="s">
        <v>1014</v>
      </c>
      <c r="D386" s="2" t="s">
        <v>740</v>
      </c>
      <c r="E386" s="2" t="s">
        <v>748</v>
      </c>
      <c r="F386" s="15">
        <v>40.746774000000002</v>
      </c>
      <c r="G386" s="15">
        <v>13.949407000000001</v>
      </c>
      <c r="H386" s="23">
        <v>44866</v>
      </c>
      <c r="I386" s="2" t="s">
        <v>77</v>
      </c>
      <c r="J386" s="24" t="s">
        <v>29</v>
      </c>
      <c r="K386" s="25" t="s">
        <v>437</v>
      </c>
      <c r="L386" s="25" t="s">
        <v>1061</v>
      </c>
      <c r="M386" s="25">
        <v>10</v>
      </c>
      <c r="N386" s="25" t="s">
        <v>301</v>
      </c>
      <c r="O386" s="25" t="s">
        <v>755</v>
      </c>
      <c r="P386" s="26">
        <v>0</v>
      </c>
      <c r="Q386" s="25" t="s">
        <v>301</v>
      </c>
      <c r="R386" s="25" t="s">
        <v>556</v>
      </c>
      <c r="S386" s="25">
        <v>0</v>
      </c>
      <c r="T386" s="2" t="s">
        <v>45</v>
      </c>
      <c r="U386" s="2" t="s">
        <v>1019</v>
      </c>
      <c r="V386" s="2">
        <v>1</v>
      </c>
      <c r="W386" s="2" t="s">
        <v>751</v>
      </c>
      <c r="X386" s="2" t="s">
        <v>74</v>
      </c>
      <c r="Y386" s="2" t="s">
        <v>31</v>
      </c>
      <c r="Z386" s="2" t="s">
        <v>31</v>
      </c>
      <c r="AA386" s="2" t="s">
        <v>31</v>
      </c>
      <c r="AB386" s="2" t="s">
        <v>31</v>
      </c>
      <c r="AC386" s="2" t="s">
        <v>31</v>
      </c>
      <c r="AD386" s="2" t="s">
        <v>29</v>
      </c>
      <c r="AE386" s="2" t="s">
        <v>31</v>
      </c>
      <c r="AF386" s="2" t="s">
        <v>752</v>
      </c>
      <c r="AG386" s="2" t="s">
        <v>756</v>
      </c>
      <c r="AH386" s="1">
        <f t="shared" si="13"/>
        <v>0</v>
      </c>
      <c r="AI386" s="1">
        <f t="shared" si="11"/>
        <v>5</v>
      </c>
      <c r="AJ386" s="49">
        <v>20.338185222712397</v>
      </c>
      <c r="AK386" s="49">
        <v>26.73260199461614</v>
      </c>
      <c r="AL386" s="49">
        <v>29.029993247613334</v>
      </c>
      <c r="AM386" s="49">
        <v>0.39268766245562331</v>
      </c>
      <c r="AN386" s="49">
        <v>1.4357146418223199</v>
      </c>
      <c r="AO386" s="49">
        <v>3.1367499298881754</v>
      </c>
      <c r="AP386" s="49">
        <v>213.18637939912611</v>
      </c>
      <c r="AQ386" s="49">
        <v>82</v>
      </c>
    </row>
    <row r="387" spans="1:43" ht="13.8">
      <c r="A387" s="2">
        <v>386</v>
      </c>
      <c r="B387" s="2" t="s">
        <v>274</v>
      </c>
      <c r="C387" s="2" t="s">
        <v>678</v>
      </c>
      <c r="D387" s="2" t="s">
        <v>757</v>
      </c>
      <c r="E387" s="2" t="s">
        <v>758</v>
      </c>
      <c r="F387" s="15">
        <v>42.123615999999998</v>
      </c>
      <c r="G387" s="15">
        <v>15.494291</v>
      </c>
      <c r="H387" s="23">
        <v>44802</v>
      </c>
      <c r="I387" s="2" t="s">
        <v>159</v>
      </c>
      <c r="J387" s="24" t="s">
        <v>29</v>
      </c>
      <c r="K387" s="25" t="s">
        <v>40</v>
      </c>
      <c r="L387" s="25" t="s">
        <v>1061</v>
      </c>
      <c r="M387" s="25">
        <v>9</v>
      </c>
      <c r="N387" s="25" t="s">
        <v>301</v>
      </c>
      <c r="O387" s="25" t="s">
        <v>759</v>
      </c>
      <c r="P387" s="26" t="s">
        <v>301</v>
      </c>
      <c r="Q387" s="25" t="s">
        <v>301</v>
      </c>
      <c r="R387" s="25" t="s">
        <v>556</v>
      </c>
      <c r="S387" s="25">
        <v>0</v>
      </c>
      <c r="T387" s="2" t="s">
        <v>45</v>
      </c>
      <c r="U387" s="2" t="s">
        <v>1019</v>
      </c>
      <c r="V387" s="2">
        <v>1</v>
      </c>
      <c r="W387" s="2" t="s">
        <v>760</v>
      </c>
      <c r="X387" s="2" t="s">
        <v>74</v>
      </c>
      <c r="Y387" s="2" t="s">
        <v>761</v>
      </c>
      <c r="Z387" s="2" t="s">
        <v>28</v>
      </c>
      <c r="AA387" s="2" t="s">
        <v>29</v>
      </c>
      <c r="AB387" s="2" t="s">
        <v>28</v>
      </c>
      <c r="AC387" s="2" t="s">
        <v>28</v>
      </c>
      <c r="AD387" s="2" t="s">
        <v>28</v>
      </c>
      <c r="AE387" s="2" t="s">
        <v>29</v>
      </c>
      <c r="AF387" s="2" t="s">
        <v>752</v>
      </c>
      <c r="AH387" s="1">
        <f t="shared" si="13"/>
        <v>4</v>
      </c>
      <c r="AI387" s="1">
        <f t="shared" ref="AI387:AI439" si="14">COUNTIF(Z387:AE387,"NA")</f>
        <v>0</v>
      </c>
      <c r="AJ387" s="49">
        <v>19.088596209546992</v>
      </c>
      <c r="AK387" s="49">
        <v>26.021515053988438</v>
      </c>
      <c r="AL387" s="49">
        <v>28.209993265941762</v>
      </c>
      <c r="AM387" s="49">
        <v>1.7828568094651127</v>
      </c>
      <c r="AN387" s="49">
        <v>1.7406928958750902</v>
      </c>
      <c r="AO387" s="49">
        <v>4.4737499000038952</v>
      </c>
      <c r="AP387" s="49">
        <v>129.41942428222103</v>
      </c>
      <c r="AQ387" s="49">
        <v>44</v>
      </c>
    </row>
    <row r="388" spans="1:43" ht="13.8">
      <c r="A388" s="2">
        <v>387</v>
      </c>
      <c r="B388" s="2" t="s">
        <v>274</v>
      </c>
      <c r="C388" s="2" t="s">
        <v>678</v>
      </c>
      <c r="D388" s="2" t="s">
        <v>757</v>
      </c>
      <c r="E388" s="2" t="s">
        <v>758</v>
      </c>
      <c r="F388" s="15">
        <v>42.121163000000003</v>
      </c>
      <c r="G388" s="15">
        <v>15.501452</v>
      </c>
      <c r="H388" s="23">
        <v>44801</v>
      </c>
      <c r="I388" s="2" t="s">
        <v>159</v>
      </c>
      <c r="J388" s="24" t="s">
        <v>29</v>
      </c>
      <c r="K388" s="25" t="s">
        <v>277</v>
      </c>
      <c r="L388" s="25" t="s">
        <v>1062</v>
      </c>
      <c r="M388" s="25">
        <v>9</v>
      </c>
      <c r="N388" s="25" t="s">
        <v>301</v>
      </c>
      <c r="O388" s="25" t="s">
        <v>282</v>
      </c>
      <c r="P388" s="26" t="s">
        <v>301</v>
      </c>
      <c r="Q388" s="25" t="s">
        <v>301</v>
      </c>
      <c r="R388" s="25" t="s">
        <v>556</v>
      </c>
      <c r="S388" s="25">
        <v>0</v>
      </c>
      <c r="T388" s="2" t="s">
        <v>45</v>
      </c>
      <c r="U388" s="2" t="s">
        <v>1019</v>
      </c>
      <c r="V388" s="2">
        <v>1</v>
      </c>
      <c r="W388" s="2" t="s">
        <v>760</v>
      </c>
      <c r="X388" s="2" t="s">
        <v>74</v>
      </c>
      <c r="Y388" s="2" t="s">
        <v>761</v>
      </c>
      <c r="Z388" s="2" t="s">
        <v>28</v>
      </c>
      <c r="AA388" s="2" t="s">
        <v>29</v>
      </c>
      <c r="AB388" s="2" t="s">
        <v>245</v>
      </c>
      <c r="AC388" s="2" t="s">
        <v>28</v>
      </c>
      <c r="AD388" s="2" t="s">
        <v>28</v>
      </c>
      <c r="AE388" s="2" t="s">
        <v>29</v>
      </c>
      <c r="AF388" s="2" t="s">
        <v>138</v>
      </c>
      <c r="AH388" s="1">
        <f t="shared" si="13"/>
        <v>4</v>
      </c>
      <c r="AI388" s="1">
        <f t="shared" si="14"/>
        <v>0</v>
      </c>
      <c r="AJ388" s="49">
        <v>19.088596209546992</v>
      </c>
      <c r="AK388" s="49">
        <v>26.021515053988438</v>
      </c>
      <c r="AL388" s="49">
        <v>28.209993265941762</v>
      </c>
      <c r="AM388" s="49">
        <v>1.7828568094651127</v>
      </c>
      <c r="AN388" s="49">
        <v>1.7406928958750902</v>
      </c>
      <c r="AO388" s="49">
        <v>4.4737499000038952</v>
      </c>
      <c r="AP388" s="49">
        <v>129.41942428222103</v>
      </c>
      <c r="AQ388" s="49">
        <v>44</v>
      </c>
    </row>
    <row r="389" spans="1:43" ht="13.8">
      <c r="A389" s="2">
        <v>388</v>
      </c>
      <c r="B389" s="2" t="s">
        <v>274</v>
      </c>
      <c r="C389" s="2" t="s">
        <v>678</v>
      </c>
      <c r="D389" s="2" t="s">
        <v>757</v>
      </c>
      <c r="E389" s="2" t="s">
        <v>758</v>
      </c>
      <c r="F389" s="15">
        <v>42.116450999999998</v>
      </c>
      <c r="G389" s="15">
        <v>15.49709</v>
      </c>
      <c r="H389" s="23">
        <v>44799</v>
      </c>
      <c r="I389" s="2" t="s">
        <v>159</v>
      </c>
      <c r="J389" s="24" t="s">
        <v>29</v>
      </c>
      <c r="K389" s="25" t="s">
        <v>40</v>
      </c>
      <c r="L389" s="25" t="s">
        <v>1061</v>
      </c>
      <c r="M389" s="25">
        <v>9</v>
      </c>
      <c r="N389" s="25" t="s">
        <v>301</v>
      </c>
      <c r="O389" s="25" t="s">
        <v>762</v>
      </c>
      <c r="P389" s="26" t="s">
        <v>301</v>
      </c>
      <c r="Q389" s="25" t="s">
        <v>301</v>
      </c>
      <c r="R389" s="25" t="s">
        <v>556</v>
      </c>
      <c r="S389" s="25">
        <v>0</v>
      </c>
      <c r="T389" s="2" t="s">
        <v>45</v>
      </c>
      <c r="U389" s="2" t="s">
        <v>1019</v>
      </c>
      <c r="V389" s="2">
        <v>1</v>
      </c>
      <c r="W389" s="2" t="s">
        <v>760</v>
      </c>
      <c r="X389" s="2" t="s">
        <v>74</v>
      </c>
      <c r="Y389" s="2" t="s">
        <v>761</v>
      </c>
      <c r="Z389" s="2" t="s">
        <v>28</v>
      </c>
      <c r="AA389" s="2" t="s">
        <v>28</v>
      </c>
      <c r="AB389" s="2" t="s">
        <v>245</v>
      </c>
      <c r="AC389" s="2" t="s">
        <v>28</v>
      </c>
      <c r="AD389" s="2" t="s">
        <v>28</v>
      </c>
      <c r="AE389" s="2" t="s">
        <v>29</v>
      </c>
      <c r="AF389" s="2" t="s">
        <v>752</v>
      </c>
      <c r="AH389" s="1">
        <f t="shared" si="13"/>
        <v>5</v>
      </c>
      <c r="AI389" s="1">
        <f t="shared" si="14"/>
        <v>0</v>
      </c>
      <c r="AJ389" s="49">
        <v>19.088596209546992</v>
      </c>
      <c r="AK389" s="49">
        <v>26.021515053988438</v>
      </c>
      <c r="AL389" s="49">
        <v>28.209993265941762</v>
      </c>
      <c r="AM389" s="49">
        <v>1.7828568094651127</v>
      </c>
      <c r="AN389" s="49">
        <v>1.7406928958750902</v>
      </c>
      <c r="AO389" s="49">
        <v>4.4737499000038952</v>
      </c>
      <c r="AP389" s="49">
        <v>129.41942428222103</v>
      </c>
      <c r="AQ389" s="49">
        <v>44</v>
      </c>
    </row>
    <row r="390" spans="1:43" ht="13.8" hidden="1">
      <c r="A390" s="2">
        <v>389</v>
      </c>
      <c r="B390" s="2" t="s">
        <v>763</v>
      </c>
      <c r="C390" s="2" t="s">
        <v>764</v>
      </c>
      <c r="D390" s="2" t="s">
        <v>765</v>
      </c>
      <c r="E390" s="2" t="s">
        <v>766</v>
      </c>
      <c r="F390" s="15">
        <v>34.951973000000002</v>
      </c>
      <c r="G390" s="15">
        <v>33.656298999999997</v>
      </c>
      <c r="H390" s="23">
        <v>44929</v>
      </c>
      <c r="I390" s="2" t="s">
        <v>159</v>
      </c>
      <c r="J390" s="24" t="s">
        <v>28</v>
      </c>
      <c r="K390" s="25" t="s">
        <v>43</v>
      </c>
      <c r="L390" s="25" t="s">
        <v>1059</v>
      </c>
      <c r="M390" s="25" t="s">
        <v>31</v>
      </c>
      <c r="N390" s="25" t="s">
        <v>31</v>
      </c>
      <c r="O390" s="25" t="s">
        <v>31</v>
      </c>
      <c r="P390" s="26">
        <v>0.05</v>
      </c>
      <c r="Q390" s="27" t="s">
        <v>88</v>
      </c>
      <c r="R390" s="25" t="s">
        <v>676</v>
      </c>
      <c r="S390" s="25">
        <v>2</v>
      </c>
      <c r="T390" s="2" t="s">
        <v>1070</v>
      </c>
      <c r="U390" s="2" t="s">
        <v>767</v>
      </c>
      <c r="V390" s="2">
        <v>1</v>
      </c>
      <c r="W390" s="2" t="s">
        <v>768</v>
      </c>
      <c r="X390" s="2" t="s">
        <v>34</v>
      </c>
      <c r="Y390" s="2" t="s">
        <v>35</v>
      </c>
      <c r="Z390" s="2" t="s">
        <v>28</v>
      </c>
      <c r="AA390" s="2" t="s">
        <v>29</v>
      </c>
      <c r="AB390" s="2" t="s">
        <v>28</v>
      </c>
      <c r="AC390" s="2" t="s">
        <v>28</v>
      </c>
      <c r="AD390" s="2" t="s">
        <v>28</v>
      </c>
      <c r="AE390" s="2" t="s">
        <v>29</v>
      </c>
      <c r="AF390" s="2" t="s">
        <v>491</v>
      </c>
      <c r="AH390" s="1">
        <f t="shared" si="13"/>
        <v>4</v>
      </c>
      <c r="AI390" s="1">
        <f t="shared" si="14"/>
        <v>0</v>
      </c>
      <c r="AJ390" s="49">
        <v>22.245390659535097</v>
      </c>
      <c r="AK390" s="49">
        <v>26.018906358394574</v>
      </c>
      <c r="AL390" s="49">
        <v>29.019993247836851</v>
      </c>
      <c r="AM390" s="49">
        <v>-1.7129554411645147</v>
      </c>
      <c r="AN390" s="49">
        <v>0.5134755320011879</v>
      </c>
      <c r="AO390" s="49">
        <v>2.2342499500606223</v>
      </c>
      <c r="AP390" s="49">
        <v>31.349166454714247</v>
      </c>
      <c r="AQ390" s="49">
        <v>18</v>
      </c>
    </row>
    <row r="391" spans="1:43" ht="13.8" hidden="1">
      <c r="A391" s="2">
        <v>390</v>
      </c>
      <c r="B391" s="2" t="s">
        <v>763</v>
      </c>
      <c r="C391" s="2" t="s">
        <v>764</v>
      </c>
      <c r="D391" s="2" t="s">
        <v>769</v>
      </c>
      <c r="E391" s="2" t="s">
        <v>770</v>
      </c>
      <c r="F391" s="15">
        <v>34.58822</v>
      </c>
      <c r="G391" s="15">
        <v>32.937854999999999</v>
      </c>
      <c r="H391" s="23">
        <v>45050</v>
      </c>
      <c r="I391" s="2" t="s">
        <v>77</v>
      </c>
      <c r="J391" s="24" t="s">
        <v>28</v>
      </c>
      <c r="K391" s="25" t="s">
        <v>31</v>
      </c>
      <c r="L391" s="25" t="s">
        <v>31</v>
      </c>
      <c r="M391" s="25" t="s">
        <v>31</v>
      </c>
      <c r="N391" s="25" t="s">
        <v>31</v>
      </c>
      <c r="O391" s="25" t="s">
        <v>31</v>
      </c>
      <c r="P391" s="26" t="s">
        <v>31</v>
      </c>
      <c r="Q391" s="27" t="s">
        <v>88</v>
      </c>
      <c r="R391" s="25" t="s">
        <v>676</v>
      </c>
      <c r="S391" s="25" t="s">
        <v>31</v>
      </c>
      <c r="T391" s="2" t="s">
        <v>1070</v>
      </c>
      <c r="U391" s="2" t="s">
        <v>1020</v>
      </c>
      <c r="V391" s="2">
        <v>0</v>
      </c>
      <c r="W391" s="2" t="s">
        <v>771</v>
      </c>
      <c r="X391" s="2" t="s">
        <v>34</v>
      </c>
      <c r="Y391" s="2" t="s">
        <v>35</v>
      </c>
      <c r="Z391" s="2" t="s">
        <v>29</v>
      </c>
      <c r="AA391" s="2" t="s">
        <v>29</v>
      </c>
      <c r="AB391" s="2" t="s">
        <v>28</v>
      </c>
      <c r="AC391" s="2" t="s">
        <v>29</v>
      </c>
      <c r="AD391" s="2" t="s">
        <v>28</v>
      </c>
      <c r="AE391" s="2" t="s">
        <v>29</v>
      </c>
      <c r="AF391" s="2" t="s">
        <v>772</v>
      </c>
      <c r="AH391" s="1">
        <f t="shared" si="13"/>
        <v>2</v>
      </c>
      <c r="AI391" s="1">
        <f t="shared" si="14"/>
        <v>0</v>
      </c>
      <c r="AJ391" s="1" t="s">
        <v>31</v>
      </c>
      <c r="AK391" s="1" t="s">
        <v>31</v>
      </c>
      <c r="AL391" s="1" t="s">
        <v>31</v>
      </c>
      <c r="AM391" s="1" t="s">
        <v>31</v>
      </c>
      <c r="AN391" s="1" t="s">
        <v>31</v>
      </c>
      <c r="AO391" s="1" t="s">
        <v>31</v>
      </c>
      <c r="AP391" s="1" t="s">
        <v>31</v>
      </c>
      <c r="AQ391" s="1" t="s">
        <v>31</v>
      </c>
    </row>
    <row r="392" spans="1:43" ht="13.8" hidden="1">
      <c r="A392" s="2">
        <v>391</v>
      </c>
      <c r="B392" s="2" t="s">
        <v>763</v>
      </c>
      <c r="C392" s="2" t="s">
        <v>764</v>
      </c>
      <c r="D392" s="2" t="s">
        <v>769</v>
      </c>
      <c r="E392" s="2" t="s">
        <v>770</v>
      </c>
      <c r="F392" s="15">
        <v>34.575980000000001</v>
      </c>
      <c r="G392" s="15">
        <v>32.940522000000001</v>
      </c>
      <c r="H392" s="23">
        <v>45053</v>
      </c>
      <c r="I392" s="2" t="s">
        <v>77</v>
      </c>
      <c r="J392" s="24" t="s">
        <v>28</v>
      </c>
      <c r="K392" s="25" t="s">
        <v>31</v>
      </c>
      <c r="L392" s="25" t="s">
        <v>31</v>
      </c>
      <c r="M392" s="25" t="s">
        <v>31</v>
      </c>
      <c r="N392" s="25" t="s">
        <v>31</v>
      </c>
      <c r="O392" s="25" t="s">
        <v>31</v>
      </c>
      <c r="P392" s="26" t="s">
        <v>31</v>
      </c>
      <c r="Q392" s="27" t="s">
        <v>88</v>
      </c>
      <c r="R392" s="25" t="s">
        <v>676</v>
      </c>
      <c r="S392" s="25" t="s">
        <v>31</v>
      </c>
      <c r="T392" s="2" t="s">
        <v>1070</v>
      </c>
      <c r="U392" s="2" t="s">
        <v>1020</v>
      </c>
      <c r="V392" s="2">
        <v>0</v>
      </c>
      <c r="W392" s="2" t="s">
        <v>771</v>
      </c>
      <c r="X392" s="2" t="s">
        <v>34</v>
      </c>
      <c r="Y392" s="2" t="s">
        <v>35</v>
      </c>
      <c r="Z392" s="2" t="s">
        <v>29</v>
      </c>
      <c r="AA392" s="2" t="s">
        <v>29</v>
      </c>
      <c r="AB392" s="2" t="s">
        <v>28</v>
      </c>
      <c r="AC392" s="2" t="s">
        <v>29</v>
      </c>
      <c r="AD392" s="2" t="s">
        <v>28</v>
      </c>
      <c r="AE392" s="2" t="s">
        <v>29</v>
      </c>
      <c r="AF392" s="2" t="s">
        <v>772</v>
      </c>
      <c r="AH392" s="1">
        <f t="shared" si="13"/>
        <v>2</v>
      </c>
      <c r="AI392" s="1">
        <f t="shared" si="14"/>
        <v>0</v>
      </c>
      <c r="AJ392" s="1" t="s">
        <v>31</v>
      </c>
      <c r="AK392" s="1" t="s">
        <v>31</v>
      </c>
      <c r="AL392" s="1" t="s">
        <v>31</v>
      </c>
      <c r="AM392" s="1" t="s">
        <v>31</v>
      </c>
      <c r="AN392" s="1" t="s">
        <v>31</v>
      </c>
      <c r="AO392" s="1" t="s">
        <v>31</v>
      </c>
      <c r="AP392" s="1" t="s">
        <v>31</v>
      </c>
      <c r="AQ392" s="1" t="s">
        <v>31</v>
      </c>
    </row>
    <row r="393" spans="1:43" ht="13.8" hidden="1">
      <c r="A393" s="2">
        <v>392</v>
      </c>
      <c r="B393" s="2" t="s">
        <v>763</v>
      </c>
      <c r="C393" s="2" t="s">
        <v>764</v>
      </c>
      <c r="D393" s="2" t="s">
        <v>765</v>
      </c>
      <c r="E393" s="2" t="s">
        <v>773</v>
      </c>
      <c r="F393" s="15">
        <v>34.820155999999997</v>
      </c>
      <c r="G393" s="15">
        <v>33.555692999999998</v>
      </c>
      <c r="H393" s="23">
        <v>45051</v>
      </c>
      <c r="I393" s="2" t="s">
        <v>159</v>
      </c>
      <c r="J393" s="24" t="s">
        <v>28</v>
      </c>
      <c r="K393" s="25" t="s">
        <v>31</v>
      </c>
      <c r="L393" s="25" t="s">
        <v>31</v>
      </c>
      <c r="M393" s="25" t="s">
        <v>31</v>
      </c>
      <c r="N393" s="25" t="s">
        <v>31</v>
      </c>
      <c r="O393" s="25" t="s">
        <v>31</v>
      </c>
      <c r="P393" s="26" t="s">
        <v>31</v>
      </c>
      <c r="Q393" s="27" t="s">
        <v>88</v>
      </c>
      <c r="R393" s="25" t="s">
        <v>676</v>
      </c>
      <c r="S393" s="25" t="s">
        <v>31</v>
      </c>
      <c r="T393" s="2" t="s">
        <v>1070</v>
      </c>
      <c r="U393" s="2" t="s">
        <v>1020</v>
      </c>
      <c r="V393" s="2">
        <v>0</v>
      </c>
      <c r="W393" s="2" t="s">
        <v>774</v>
      </c>
      <c r="X393" s="2" t="s">
        <v>34</v>
      </c>
      <c r="Y393" s="2" t="s">
        <v>35</v>
      </c>
      <c r="Z393" s="2" t="s">
        <v>29</v>
      </c>
      <c r="AA393" s="2" t="s">
        <v>29</v>
      </c>
      <c r="AB393" s="2" t="s">
        <v>28</v>
      </c>
      <c r="AC393" s="2" t="s">
        <v>28</v>
      </c>
      <c r="AD393" s="2" t="s">
        <v>28</v>
      </c>
      <c r="AE393" s="2" t="s">
        <v>29</v>
      </c>
      <c r="AF393" s="2" t="s">
        <v>491</v>
      </c>
      <c r="AH393" s="1">
        <f t="shared" si="13"/>
        <v>3</v>
      </c>
      <c r="AI393" s="1">
        <f t="shared" si="14"/>
        <v>0</v>
      </c>
      <c r="AJ393" s="1" t="s">
        <v>31</v>
      </c>
      <c r="AK393" s="1" t="s">
        <v>31</v>
      </c>
      <c r="AL393" s="1" t="s">
        <v>31</v>
      </c>
      <c r="AM393" s="1" t="s">
        <v>31</v>
      </c>
      <c r="AN393" s="1" t="s">
        <v>31</v>
      </c>
      <c r="AO393" s="1" t="s">
        <v>31</v>
      </c>
      <c r="AP393" s="1" t="s">
        <v>31</v>
      </c>
      <c r="AQ393" s="1" t="s">
        <v>31</v>
      </c>
    </row>
    <row r="394" spans="1:43" ht="13.8" hidden="1">
      <c r="A394" s="2">
        <v>393</v>
      </c>
      <c r="B394" s="2" t="s">
        <v>763</v>
      </c>
      <c r="C394" s="2" t="s">
        <v>764</v>
      </c>
      <c r="D394" s="2" t="s">
        <v>775</v>
      </c>
      <c r="E394" s="2" t="s">
        <v>776</v>
      </c>
      <c r="F394" s="15">
        <v>34.833962999999997</v>
      </c>
      <c r="G394" s="15">
        <v>32.390642999999997</v>
      </c>
      <c r="H394" s="23">
        <v>45048</v>
      </c>
      <c r="I394" s="2" t="s">
        <v>159</v>
      </c>
      <c r="J394" s="24" t="s">
        <v>28</v>
      </c>
      <c r="K394" s="25" t="s">
        <v>31</v>
      </c>
      <c r="L394" s="25" t="s">
        <v>31</v>
      </c>
      <c r="M394" s="25" t="s">
        <v>31</v>
      </c>
      <c r="N394" s="25" t="s">
        <v>31</v>
      </c>
      <c r="O394" s="25" t="s">
        <v>31</v>
      </c>
      <c r="P394" s="26" t="s">
        <v>31</v>
      </c>
      <c r="Q394" s="27" t="s">
        <v>88</v>
      </c>
      <c r="R394" s="25" t="s">
        <v>676</v>
      </c>
      <c r="S394" s="25" t="s">
        <v>31</v>
      </c>
      <c r="T394" s="2" t="s">
        <v>1070</v>
      </c>
      <c r="U394" s="2" t="s">
        <v>1020</v>
      </c>
      <c r="V394" s="2">
        <v>0</v>
      </c>
      <c r="W394" s="2" t="s">
        <v>771</v>
      </c>
      <c r="X394" s="2" t="s">
        <v>34</v>
      </c>
      <c r="Y394" s="2" t="s">
        <v>35</v>
      </c>
      <c r="Z394" s="2" t="s">
        <v>29</v>
      </c>
      <c r="AA394" s="2" t="s">
        <v>29</v>
      </c>
      <c r="AB394" s="2" t="s">
        <v>28</v>
      </c>
      <c r="AC394" s="2" t="s">
        <v>28</v>
      </c>
      <c r="AD394" s="2" t="s">
        <v>28</v>
      </c>
      <c r="AE394" s="2" t="s">
        <v>29</v>
      </c>
      <c r="AF394" s="2" t="s">
        <v>491</v>
      </c>
      <c r="AH394" s="1">
        <f t="shared" si="13"/>
        <v>3</v>
      </c>
      <c r="AI394" s="1">
        <f t="shared" si="14"/>
        <v>0</v>
      </c>
      <c r="AJ394" s="1" t="s">
        <v>31</v>
      </c>
      <c r="AK394" s="1" t="s">
        <v>31</v>
      </c>
      <c r="AL394" s="1" t="s">
        <v>31</v>
      </c>
      <c r="AM394" s="1" t="s">
        <v>31</v>
      </c>
      <c r="AN394" s="1" t="s">
        <v>31</v>
      </c>
      <c r="AO394" s="1" t="s">
        <v>31</v>
      </c>
      <c r="AP394" s="1" t="s">
        <v>31</v>
      </c>
      <c r="AQ394" s="1" t="s">
        <v>31</v>
      </c>
    </row>
    <row r="395" spans="1:43" ht="13.8" hidden="1">
      <c r="A395" s="2">
        <v>394</v>
      </c>
      <c r="B395" s="2" t="s">
        <v>763</v>
      </c>
      <c r="C395" s="2" t="s">
        <v>764</v>
      </c>
      <c r="D395" s="2" t="s">
        <v>765</v>
      </c>
      <c r="E395" s="2" t="s">
        <v>777</v>
      </c>
      <c r="F395" s="15">
        <v>34.820160999999999</v>
      </c>
      <c r="G395" s="15">
        <v>33.574717</v>
      </c>
      <c r="H395" s="23">
        <v>45049</v>
      </c>
      <c r="I395" s="2" t="s">
        <v>77</v>
      </c>
      <c r="J395" s="24" t="s">
        <v>28</v>
      </c>
      <c r="K395" s="25" t="s">
        <v>31</v>
      </c>
      <c r="L395" s="25" t="s">
        <v>31</v>
      </c>
      <c r="M395" s="25" t="s">
        <v>31</v>
      </c>
      <c r="N395" s="25" t="s">
        <v>31</v>
      </c>
      <c r="O395" s="25" t="s">
        <v>31</v>
      </c>
      <c r="P395" s="26" t="s">
        <v>31</v>
      </c>
      <c r="Q395" s="27" t="s">
        <v>88</v>
      </c>
      <c r="R395" s="25" t="s">
        <v>676</v>
      </c>
      <c r="S395" s="25" t="s">
        <v>31</v>
      </c>
      <c r="T395" s="2" t="s">
        <v>1070</v>
      </c>
      <c r="U395" s="2" t="s">
        <v>1020</v>
      </c>
      <c r="V395" s="2">
        <v>0</v>
      </c>
      <c r="W395" s="2" t="s">
        <v>771</v>
      </c>
      <c r="X395" s="2" t="s">
        <v>34</v>
      </c>
      <c r="Y395" s="2" t="s">
        <v>35</v>
      </c>
      <c r="Z395" s="2" t="s">
        <v>29</v>
      </c>
      <c r="AA395" s="2" t="s">
        <v>29</v>
      </c>
      <c r="AB395" s="2" t="s">
        <v>28</v>
      </c>
      <c r="AC395" s="2" t="s">
        <v>28</v>
      </c>
      <c r="AD395" s="2" t="s">
        <v>28</v>
      </c>
      <c r="AE395" s="2" t="s">
        <v>29</v>
      </c>
      <c r="AF395" s="2" t="s">
        <v>778</v>
      </c>
      <c r="AH395" s="1">
        <f t="shared" si="13"/>
        <v>3</v>
      </c>
      <c r="AI395" s="1">
        <f t="shared" si="14"/>
        <v>0</v>
      </c>
      <c r="AJ395" s="1" t="s">
        <v>31</v>
      </c>
      <c r="AK395" s="1" t="s">
        <v>31</v>
      </c>
      <c r="AL395" s="1" t="s">
        <v>31</v>
      </c>
      <c r="AM395" s="1" t="s">
        <v>31</v>
      </c>
      <c r="AN395" s="1" t="s">
        <v>31</v>
      </c>
      <c r="AO395" s="1" t="s">
        <v>31</v>
      </c>
      <c r="AP395" s="1" t="s">
        <v>31</v>
      </c>
      <c r="AQ395" s="1" t="s">
        <v>31</v>
      </c>
    </row>
    <row r="396" spans="1:43" ht="13.8" hidden="1">
      <c r="A396" s="2">
        <v>395</v>
      </c>
      <c r="B396" s="2" t="s">
        <v>763</v>
      </c>
      <c r="C396" s="2" t="s">
        <v>764</v>
      </c>
      <c r="D396" s="2" t="s">
        <v>765</v>
      </c>
      <c r="E396" s="2" t="s">
        <v>766</v>
      </c>
      <c r="F396" s="15">
        <v>34.949758000000003</v>
      </c>
      <c r="G396" s="15">
        <v>33.649698000000001</v>
      </c>
      <c r="H396" s="23">
        <v>45048</v>
      </c>
      <c r="I396" s="2" t="s">
        <v>159</v>
      </c>
      <c r="J396" s="24" t="s">
        <v>28</v>
      </c>
      <c r="K396" s="25" t="s">
        <v>31</v>
      </c>
      <c r="L396" s="25" t="s">
        <v>31</v>
      </c>
      <c r="M396" s="25" t="s">
        <v>31</v>
      </c>
      <c r="N396" s="25" t="s">
        <v>31</v>
      </c>
      <c r="O396" s="25" t="s">
        <v>31</v>
      </c>
      <c r="P396" s="26" t="s">
        <v>31</v>
      </c>
      <c r="Q396" s="27" t="s">
        <v>88</v>
      </c>
      <c r="R396" s="25" t="s">
        <v>676</v>
      </c>
      <c r="S396" s="25" t="s">
        <v>31</v>
      </c>
      <c r="T396" s="2" t="s">
        <v>1070</v>
      </c>
      <c r="U396" s="2" t="s">
        <v>1020</v>
      </c>
      <c r="V396" s="2">
        <v>0</v>
      </c>
      <c r="W396" s="2" t="s">
        <v>771</v>
      </c>
      <c r="X396" s="2" t="s">
        <v>34</v>
      </c>
      <c r="Y396" s="2" t="s">
        <v>35</v>
      </c>
      <c r="Z396" s="2" t="s">
        <v>28</v>
      </c>
      <c r="AA396" s="2" t="s">
        <v>29</v>
      </c>
      <c r="AB396" s="2" t="s">
        <v>28</v>
      </c>
      <c r="AC396" s="2" t="s">
        <v>28</v>
      </c>
      <c r="AD396" s="2" t="s">
        <v>28</v>
      </c>
      <c r="AE396" s="2" t="s">
        <v>29</v>
      </c>
      <c r="AF396" s="2" t="s">
        <v>491</v>
      </c>
      <c r="AH396" s="1">
        <f t="shared" si="13"/>
        <v>4</v>
      </c>
      <c r="AI396" s="1">
        <f t="shared" si="14"/>
        <v>0</v>
      </c>
      <c r="AJ396" s="1" t="s">
        <v>31</v>
      </c>
      <c r="AK396" s="1" t="s">
        <v>31</v>
      </c>
      <c r="AL396" s="1" t="s">
        <v>31</v>
      </c>
      <c r="AM396" s="1" t="s">
        <v>31</v>
      </c>
      <c r="AN396" s="1" t="s">
        <v>31</v>
      </c>
      <c r="AO396" s="1" t="s">
        <v>31</v>
      </c>
      <c r="AP396" s="1" t="s">
        <v>31</v>
      </c>
      <c r="AQ396" s="1" t="s">
        <v>31</v>
      </c>
    </row>
    <row r="397" spans="1:43" ht="13.8" hidden="1">
      <c r="A397" s="2">
        <v>396</v>
      </c>
      <c r="B397" s="2" t="s">
        <v>671</v>
      </c>
      <c r="C397" s="2" t="s">
        <v>545</v>
      </c>
      <c r="D397" s="2" t="s">
        <v>545</v>
      </c>
      <c r="E397" s="2" t="s">
        <v>779</v>
      </c>
      <c r="F397" s="15">
        <v>38.717067</v>
      </c>
      <c r="G397" s="15">
        <v>26.730867</v>
      </c>
      <c r="H397" s="5" t="s">
        <v>780</v>
      </c>
      <c r="I397" s="2" t="s">
        <v>77</v>
      </c>
      <c r="J397" s="24" t="s">
        <v>28</v>
      </c>
      <c r="K397" s="25" t="s">
        <v>224</v>
      </c>
      <c r="L397" s="25" t="s">
        <v>1059</v>
      </c>
      <c r="M397" s="25">
        <v>3</v>
      </c>
      <c r="N397" s="25">
        <v>117.6</v>
      </c>
      <c r="O397" s="25">
        <v>392.4</v>
      </c>
      <c r="P397" s="26">
        <v>0.33</v>
      </c>
      <c r="Q397" s="27" t="s">
        <v>96</v>
      </c>
      <c r="R397" s="25" t="s">
        <v>571</v>
      </c>
      <c r="S397" s="25">
        <v>5</v>
      </c>
      <c r="T397" s="2" t="s">
        <v>45</v>
      </c>
      <c r="U397" s="2" t="s">
        <v>767</v>
      </c>
      <c r="V397" s="2">
        <v>1</v>
      </c>
      <c r="W397" s="2" t="s">
        <v>781</v>
      </c>
      <c r="X397" s="2" t="s">
        <v>320</v>
      </c>
      <c r="Y397" s="2" t="s">
        <v>782</v>
      </c>
      <c r="Z397" s="2" t="s">
        <v>28</v>
      </c>
      <c r="AA397" s="2" t="s">
        <v>29</v>
      </c>
      <c r="AB397" s="2" t="s">
        <v>29</v>
      </c>
      <c r="AC397" s="2" t="s">
        <v>29</v>
      </c>
      <c r="AD397" s="2" t="s">
        <v>29</v>
      </c>
      <c r="AE397" s="2" t="s">
        <v>29</v>
      </c>
      <c r="AF397" s="2" t="s">
        <v>783</v>
      </c>
      <c r="AH397" s="1">
        <f t="shared" si="13"/>
        <v>1</v>
      </c>
      <c r="AI397" s="1">
        <f t="shared" si="14"/>
        <v>0</v>
      </c>
      <c r="AJ397" s="49">
        <v>18.958240048077112</v>
      </c>
      <c r="AK397" s="49">
        <v>22.920862949380375</v>
      </c>
      <c r="AL397" s="49">
        <v>25.499993326514982</v>
      </c>
      <c r="AM397" s="49">
        <v>1.0985862768145456</v>
      </c>
      <c r="AN397" s="49">
        <v>3.2384591667452294</v>
      </c>
      <c r="AO397" s="49">
        <v>5.2644998823292539</v>
      </c>
      <c r="AP397" s="49">
        <v>25.26450285660302</v>
      </c>
      <c r="AQ397" s="49">
        <v>12</v>
      </c>
    </row>
    <row r="398" spans="1:43" ht="13.8" hidden="1">
      <c r="A398" s="2">
        <v>397</v>
      </c>
      <c r="B398" s="2" t="s">
        <v>671</v>
      </c>
      <c r="C398" s="2" t="s">
        <v>545</v>
      </c>
      <c r="D398" s="2" t="s">
        <v>545</v>
      </c>
      <c r="E398" s="2" t="s">
        <v>779</v>
      </c>
      <c r="F398" s="15">
        <v>38.675049999999999</v>
      </c>
      <c r="G398" s="15">
        <v>26.717832999999999</v>
      </c>
      <c r="H398" s="5" t="s">
        <v>780</v>
      </c>
      <c r="I398" s="2" t="s">
        <v>27</v>
      </c>
      <c r="J398" s="24" t="s">
        <v>28</v>
      </c>
      <c r="K398" s="25" t="s">
        <v>113</v>
      </c>
      <c r="L398" s="25" t="s">
        <v>1061</v>
      </c>
      <c r="M398" s="25">
        <v>3</v>
      </c>
      <c r="N398" s="25">
        <v>5.6</v>
      </c>
      <c r="O398" s="25">
        <v>111.4</v>
      </c>
      <c r="P398" s="26">
        <v>0.06</v>
      </c>
      <c r="Q398" s="27" t="s">
        <v>84</v>
      </c>
      <c r="R398" s="25" t="s">
        <v>85</v>
      </c>
      <c r="S398" s="25">
        <v>2</v>
      </c>
      <c r="T398" s="2" t="s">
        <v>45</v>
      </c>
      <c r="U398" s="2" t="s">
        <v>767</v>
      </c>
      <c r="V398" s="2">
        <v>1</v>
      </c>
      <c r="W398" s="2" t="s">
        <v>781</v>
      </c>
      <c r="X398" s="2" t="s">
        <v>320</v>
      </c>
      <c r="Y398" s="2" t="s">
        <v>782</v>
      </c>
      <c r="Z398" s="2" t="s">
        <v>28</v>
      </c>
      <c r="AA398" s="2" t="s">
        <v>28</v>
      </c>
      <c r="AB398" s="2" t="s">
        <v>28</v>
      </c>
      <c r="AC398" s="2" t="s">
        <v>28</v>
      </c>
      <c r="AD398" s="2" t="s">
        <v>29</v>
      </c>
      <c r="AE398" s="2" t="s">
        <v>29</v>
      </c>
      <c r="AF398" s="2" t="s">
        <v>784</v>
      </c>
      <c r="AH398" s="1">
        <f t="shared" si="13"/>
        <v>4</v>
      </c>
      <c r="AI398" s="1">
        <f t="shared" si="14"/>
        <v>0</v>
      </c>
      <c r="AJ398" s="49">
        <v>18.996240047227747</v>
      </c>
      <c r="AK398" s="49">
        <v>23.147819466046634</v>
      </c>
      <c r="AL398" s="49">
        <v>25.519993326067947</v>
      </c>
      <c r="AM398" s="49">
        <v>1.0557383325667926</v>
      </c>
      <c r="AN398" s="49">
        <v>3.0562635186437066</v>
      </c>
      <c r="AO398" s="49">
        <v>5.0514998870901771</v>
      </c>
      <c r="AP398" s="49">
        <v>24.405423696919296</v>
      </c>
      <c r="AQ398" s="49">
        <v>12</v>
      </c>
    </row>
    <row r="399" spans="1:43" ht="13.8">
      <c r="A399" s="2">
        <v>398</v>
      </c>
      <c r="B399" s="2" t="s">
        <v>671</v>
      </c>
      <c r="C399" s="2" t="s">
        <v>545</v>
      </c>
      <c r="D399" s="2" t="s">
        <v>545</v>
      </c>
      <c r="E399" s="2" t="s">
        <v>779</v>
      </c>
      <c r="F399" s="15">
        <v>38.734217000000001</v>
      </c>
      <c r="G399" s="15">
        <v>26.739982999999999</v>
      </c>
      <c r="H399" s="5" t="s">
        <v>780</v>
      </c>
      <c r="I399" s="2" t="s">
        <v>27</v>
      </c>
      <c r="J399" s="24" t="s">
        <v>29</v>
      </c>
      <c r="K399" s="25">
        <v>23.5</v>
      </c>
      <c r="L399" s="25" t="s">
        <v>1061</v>
      </c>
      <c r="M399" s="25">
        <v>3</v>
      </c>
      <c r="N399" s="25" t="s">
        <v>301</v>
      </c>
      <c r="O399" s="25">
        <v>71.2</v>
      </c>
      <c r="P399" s="26" t="s">
        <v>301</v>
      </c>
      <c r="Q399" s="25" t="s">
        <v>301</v>
      </c>
      <c r="R399" s="25" t="s">
        <v>303</v>
      </c>
      <c r="S399" s="25">
        <v>0</v>
      </c>
      <c r="T399" s="2" t="s">
        <v>45</v>
      </c>
      <c r="U399" s="2" t="s">
        <v>767</v>
      </c>
      <c r="V399" s="2">
        <v>1</v>
      </c>
      <c r="W399" s="2" t="s">
        <v>781</v>
      </c>
      <c r="X399" s="2" t="s">
        <v>320</v>
      </c>
      <c r="Y399" s="2" t="s">
        <v>782</v>
      </c>
      <c r="Z399" s="2" t="s">
        <v>29</v>
      </c>
      <c r="AA399" s="2" t="s">
        <v>28</v>
      </c>
      <c r="AB399" s="2" t="s">
        <v>29</v>
      </c>
      <c r="AC399" s="2" t="s">
        <v>28</v>
      </c>
      <c r="AD399" s="2" t="s">
        <v>29</v>
      </c>
      <c r="AE399" s="2" t="s">
        <v>29</v>
      </c>
      <c r="AF399" s="2" t="s">
        <v>785</v>
      </c>
      <c r="AH399" s="1">
        <f t="shared" si="13"/>
        <v>2</v>
      </c>
      <c r="AI399" s="1">
        <f t="shared" si="14"/>
        <v>0</v>
      </c>
      <c r="AJ399" s="49">
        <v>18.9377742951099</v>
      </c>
      <c r="AK399" s="49">
        <v>22.742710779449343</v>
      </c>
      <c r="AL399" s="49">
        <v>25.499993326514982</v>
      </c>
      <c r="AM399" s="49">
        <v>1.1211273722011241</v>
      </c>
      <c r="AN399" s="49">
        <v>3.3678613377659103</v>
      </c>
      <c r="AO399" s="49">
        <v>5.4272498786915087</v>
      </c>
      <c r="AP399" s="49">
        <v>26.197564419325211</v>
      </c>
      <c r="AQ399" s="49">
        <v>12</v>
      </c>
    </row>
    <row r="400" spans="1:43" ht="13.8">
      <c r="A400" s="2">
        <v>399</v>
      </c>
      <c r="B400" s="2" t="s">
        <v>671</v>
      </c>
      <c r="C400" s="2" t="s">
        <v>545</v>
      </c>
      <c r="D400" s="2" t="s">
        <v>545</v>
      </c>
      <c r="E400" s="2" t="s">
        <v>779</v>
      </c>
      <c r="F400" s="15">
        <v>38.715583000000002</v>
      </c>
      <c r="G400" s="15">
        <v>26.706883000000001</v>
      </c>
      <c r="H400" s="5" t="s">
        <v>780</v>
      </c>
      <c r="I400" s="2" t="s">
        <v>27</v>
      </c>
      <c r="J400" s="24" t="s">
        <v>29</v>
      </c>
      <c r="K400" s="25">
        <v>19.100000000000001</v>
      </c>
      <c r="L400" s="25" t="s">
        <v>1061</v>
      </c>
      <c r="M400" s="25">
        <v>3</v>
      </c>
      <c r="N400" s="25" t="s">
        <v>301</v>
      </c>
      <c r="O400" s="25">
        <v>105.2</v>
      </c>
      <c r="P400" s="26" t="s">
        <v>301</v>
      </c>
      <c r="Q400" s="25" t="s">
        <v>301</v>
      </c>
      <c r="R400" s="25" t="s">
        <v>303</v>
      </c>
      <c r="S400" s="25">
        <v>0</v>
      </c>
      <c r="T400" s="2" t="s">
        <v>45</v>
      </c>
      <c r="U400" s="2" t="s">
        <v>767</v>
      </c>
      <c r="V400" s="2">
        <v>1</v>
      </c>
      <c r="W400" s="2" t="s">
        <v>781</v>
      </c>
      <c r="X400" s="2" t="s">
        <v>320</v>
      </c>
      <c r="Y400" s="2" t="s">
        <v>782</v>
      </c>
      <c r="Z400" s="2" t="s">
        <v>29</v>
      </c>
      <c r="AA400" s="2" t="s">
        <v>28</v>
      </c>
      <c r="AB400" s="2" t="s">
        <v>29</v>
      </c>
      <c r="AC400" s="2" t="s">
        <v>29</v>
      </c>
      <c r="AD400" s="2" t="s">
        <v>29</v>
      </c>
      <c r="AE400" s="2" t="s">
        <v>29</v>
      </c>
      <c r="AF400" s="2" t="s">
        <v>549</v>
      </c>
      <c r="AH400" s="1">
        <f t="shared" ref="AH400:AH439" si="15">COUNTIF(Z400:AE400, "yes")</f>
        <v>1</v>
      </c>
      <c r="AI400" s="1">
        <f t="shared" si="14"/>
        <v>0</v>
      </c>
      <c r="AJ400" s="49">
        <v>18.958240048077112</v>
      </c>
      <c r="AK400" s="49">
        <v>22.920862949380375</v>
      </c>
      <c r="AL400" s="49">
        <v>25.499993326514982</v>
      </c>
      <c r="AM400" s="49">
        <v>1.0985862768145456</v>
      </c>
      <c r="AN400" s="49">
        <v>3.2384591667452294</v>
      </c>
      <c r="AO400" s="49">
        <v>5.2644998823292539</v>
      </c>
      <c r="AP400" s="49">
        <v>25.26450285660302</v>
      </c>
      <c r="AQ400" s="49">
        <v>12</v>
      </c>
    </row>
    <row r="401" spans="1:43" ht="13.8">
      <c r="A401" s="2">
        <v>400</v>
      </c>
      <c r="B401" s="2" t="s">
        <v>671</v>
      </c>
      <c r="C401" s="2" t="s">
        <v>545</v>
      </c>
      <c r="D401" s="2" t="s">
        <v>545</v>
      </c>
      <c r="E401" s="2" t="s">
        <v>779</v>
      </c>
      <c r="F401" s="15">
        <v>38.742350000000002</v>
      </c>
      <c r="G401" s="15">
        <v>26.764382999999999</v>
      </c>
      <c r="H401" s="5" t="s">
        <v>780</v>
      </c>
      <c r="I401" s="2" t="s">
        <v>27</v>
      </c>
      <c r="J401" s="24" t="s">
        <v>29</v>
      </c>
      <c r="K401" s="25">
        <v>30.2</v>
      </c>
      <c r="L401" s="25" t="s">
        <v>1061</v>
      </c>
      <c r="M401" s="25">
        <v>3</v>
      </c>
      <c r="N401" s="25" t="s">
        <v>301</v>
      </c>
      <c r="O401" s="25">
        <v>105.3</v>
      </c>
      <c r="P401" s="26" t="s">
        <v>301</v>
      </c>
      <c r="Q401" s="25" t="s">
        <v>301</v>
      </c>
      <c r="R401" s="25" t="s">
        <v>303</v>
      </c>
      <c r="S401" s="25">
        <v>0</v>
      </c>
      <c r="T401" s="2" t="s">
        <v>45</v>
      </c>
      <c r="U401" s="2" t="s">
        <v>767</v>
      </c>
      <c r="V401" s="2">
        <v>1</v>
      </c>
      <c r="W401" s="2" t="s">
        <v>781</v>
      </c>
      <c r="X401" s="2" t="s">
        <v>34</v>
      </c>
      <c r="Y401" s="2" t="s">
        <v>34</v>
      </c>
      <c r="Z401" s="2" t="s">
        <v>29</v>
      </c>
      <c r="AA401" s="2" t="s">
        <v>29</v>
      </c>
      <c r="AB401" s="2" t="s">
        <v>28</v>
      </c>
      <c r="AC401" s="2" t="s">
        <v>28</v>
      </c>
      <c r="AD401" s="2" t="s">
        <v>29</v>
      </c>
      <c r="AE401" s="2" t="s">
        <v>29</v>
      </c>
      <c r="AF401" s="2" t="s">
        <v>31</v>
      </c>
      <c r="AH401" s="1">
        <f t="shared" si="15"/>
        <v>2</v>
      </c>
      <c r="AI401" s="1">
        <f t="shared" si="14"/>
        <v>0</v>
      </c>
      <c r="AJ401" s="49">
        <v>18.873061967789209</v>
      </c>
      <c r="AK401" s="49">
        <v>22.697710780455171</v>
      </c>
      <c r="AL401" s="49">
        <v>25.559993325173878</v>
      </c>
      <c r="AM401" s="49">
        <v>1.1474431250375778</v>
      </c>
      <c r="AN401" s="49">
        <v>3.3684265551445804</v>
      </c>
      <c r="AO401" s="49">
        <v>5.4334998785518103</v>
      </c>
      <c r="AP401" s="49">
        <v>26.663526285742975</v>
      </c>
      <c r="AQ401" s="49">
        <v>12</v>
      </c>
    </row>
    <row r="402" spans="1:43" ht="13.8" hidden="1">
      <c r="A402" s="2">
        <v>401</v>
      </c>
      <c r="B402" s="2" t="s">
        <v>671</v>
      </c>
      <c r="C402" s="2" t="s">
        <v>545</v>
      </c>
      <c r="D402" s="2" t="s">
        <v>764</v>
      </c>
      <c r="E402" s="2" t="s">
        <v>786</v>
      </c>
      <c r="F402" s="15">
        <v>36.154268999999999</v>
      </c>
      <c r="G402" s="15">
        <v>29.632940000000001</v>
      </c>
      <c r="H402" s="5" t="s">
        <v>780</v>
      </c>
      <c r="I402" s="2" t="s">
        <v>27</v>
      </c>
      <c r="J402" s="24" t="s">
        <v>28</v>
      </c>
      <c r="K402" s="25">
        <v>24.5</v>
      </c>
      <c r="L402" s="25" t="s">
        <v>1061</v>
      </c>
      <c r="M402" s="25">
        <v>3</v>
      </c>
      <c r="N402" s="25" t="s">
        <v>92</v>
      </c>
      <c r="O402" s="25" t="s">
        <v>787</v>
      </c>
      <c r="P402" s="26">
        <v>0.05</v>
      </c>
      <c r="Q402" s="27" t="s">
        <v>84</v>
      </c>
      <c r="R402" s="25" t="s">
        <v>85</v>
      </c>
      <c r="S402" s="25">
        <v>2</v>
      </c>
      <c r="T402" s="2" t="s">
        <v>45</v>
      </c>
      <c r="U402" s="2" t="s">
        <v>767</v>
      </c>
      <c r="V402" s="2">
        <v>1</v>
      </c>
      <c r="W402" s="2" t="s">
        <v>788</v>
      </c>
      <c r="X402" s="2" t="s">
        <v>320</v>
      </c>
      <c r="Y402" s="2" t="s">
        <v>789</v>
      </c>
      <c r="Z402" s="2" t="s">
        <v>29</v>
      </c>
      <c r="AA402" s="2" t="s">
        <v>29</v>
      </c>
      <c r="AB402" s="2" t="s">
        <v>29</v>
      </c>
      <c r="AC402" s="2" t="s">
        <v>28</v>
      </c>
      <c r="AD402" s="2" t="s">
        <v>28</v>
      </c>
      <c r="AE402" s="2" t="s">
        <v>29</v>
      </c>
      <c r="AF402" s="2" t="s">
        <v>549</v>
      </c>
      <c r="AH402" s="1">
        <f t="shared" si="15"/>
        <v>2</v>
      </c>
      <c r="AI402" s="1">
        <f t="shared" si="14"/>
        <v>0</v>
      </c>
      <c r="AJ402" s="49">
        <v>22.288130384607189</v>
      </c>
      <c r="AK402" s="49">
        <v>26.816841123168036</v>
      </c>
      <c r="AL402" s="49">
        <v>29.47999323755505</v>
      </c>
      <c r="AM402" s="49">
        <v>-1.8306547536022215</v>
      </c>
      <c r="AN402" s="49">
        <v>0.15959510512842706</v>
      </c>
      <c r="AO402" s="49">
        <v>2.1644999516196535</v>
      </c>
      <c r="AP402" s="49">
        <v>42.353659854883432</v>
      </c>
      <c r="AQ402" s="49">
        <v>21</v>
      </c>
    </row>
    <row r="403" spans="1:43" ht="13.8">
      <c r="A403" s="2">
        <v>402</v>
      </c>
      <c r="B403" s="2" t="s">
        <v>671</v>
      </c>
      <c r="C403" s="2" t="s">
        <v>545</v>
      </c>
      <c r="D403" s="2" t="s">
        <v>764</v>
      </c>
      <c r="E403" s="2" t="s">
        <v>786</v>
      </c>
      <c r="F403" s="15">
        <v>36.160536999999998</v>
      </c>
      <c r="G403" s="15">
        <v>29.628253000000001</v>
      </c>
      <c r="H403" s="5" t="s">
        <v>780</v>
      </c>
      <c r="I403" s="2" t="s">
        <v>27</v>
      </c>
      <c r="J403" s="24" t="s">
        <v>29</v>
      </c>
      <c r="K403" s="25" t="s">
        <v>40</v>
      </c>
      <c r="L403" s="25" t="s">
        <v>1061</v>
      </c>
      <c r="M403" s="25">
        <v>3</v>
      </c>
      <c r="N403" s="25" t="s">
        <v>301</v>
      </c>
      <c r="O403" s="25" t="s">
        <v>790</v>
      </c>
      <c r="P403" s="26" t="s">
        <v>301</v>
      </c>
      <c r="Q403" s="25" t="s">
        <v>301</v>
      </c>
      <c r="R403" s="25" t="s">
        <v>303</v>
      </c>
      <c r="S403" s="25">
        <v>0</v>
      </c>
      <c r="T403" s="2" t="s">
        <v>45</v>
      </c>
      <c r="U403" s="2" t="s">
        <v>767</v>
      </c>
      <c r="V403" s="2">
        <v>1</v>
      </c>
      <c r="W403" s="2" t="s">
        <v>788</v>
      </c>
      <c r="X403" s="2" t="s">
        <v>320</v>
      </c>
      <c r="Y403" s="2" t="s">
        <v>789</v>
      </c>
      <c r="Z403" s="2" t="s">
        <v>28</v>
      </c>
      <c r="AA403" s="2" t="s">
        <v>29</v>
      </c>
      <c r="AB403" s="2" t="s">
        <v>29</v>
      </c>
      <c r="AC403" s="2" t="s">
        <v>28</v>
      </c>
      <c r="AD403" s="2" t="s">
        <v>28</v>
      </c>
      <c r="AE403" s="2" t="s">
        <v>29</v>
      </c>
      <c r="AF403" s="2" t="s">
        <v>549</v>
      </c>
      <c r="AH403" s="1">
        <f t="shared" si="15"/>
        <v>3</v>
      </c>
      <c r="AI403" s="1">
        <f t="shared" si="14"/>
        <v>0</v>
      </c>
      <c r="AJ403" s="49">
        <v>22.288130384607189</v>
      </c>
      <c r="AK403" s="49">
        <v>26.816841123168036</v>
      </c>
      <c r="AL403" s="49">
        <v>29.47999323755505</v>
      </c>
      <c r="AM403" s="49">
        <v>-1.8306547536022215</v>
      </c>
      <c r="AN403" s="49">
        <v>0.15959510512842706</v>
      </c>
      <c r="AO403" s="49">
        <v>2.1644999516196535</v>
      </c>
      <c r="AP403" s="49">
        <v>42.353659854883432</v>
      </c>
      <c r="AQ403" s="49">
        <v>21</v>
      </c>
    </row>
    <row r="404" spans="1:43" ht="13.8">
      <c r="A404" s="2">
        <v>403</v>
      </c>
      <c r="B404" s="2" t="s">
        <v>671</v>
      </c>
      <c r="C404" s="2" t="s">
        <v>545</v>
      </c>
      <c r="D404" s="2" t="s">
        <v>764</v>
      </c>
      <c r="E404" s="2" t="s">
        <v>786</v>
      </c>
      <c r="F404" s="15">
        <v>36.152358999999997</v>
      </c>
      <c r="G404" s="15">
        <v>29.675146999999999</v>
      </c>
      <c r="H404" s="5" t="s">
        <v>780</v>
      </c>
      <c r="I404" s="2" t="s">
        <v>27</v>
      </c>
      <c r="J404" s="24" t="s">
        <v>29</v>
      </c>
      <c r="K404" s="25" t="s">
        <v>40</v>
      </c>
      <c r="L404" s="25" t="s">
        <v>1061</v>
      </c>
      <c r="M404" s="25">
        <v>3</v>
      </c>
      <c r="N404" s="25" t="s">
        <v>301</v>
      </c>
      <c r="O404" s="25" t="s">
        <v>791</v>
      </c>
      <c r="P404" s="26" t="s">
        <v>301</v>
      </c>
      <c r="Q404" s="25" t="s">
        <v>301</v>
      </c>
      <c r="R404" s="25" t="s">
        <v>303</v>
      </c>
      <c r="S404" s="25">
        <v>0</v>
      </c>
      <c r="T404" s="2" t="s">
        <v>45</v>
      </c>
      <c r="U404" s="2" t="s">
        <v>767</v>
      </c>
      <c r="V404" s="2">
        <v>1</v>
      </c>
      <c r="W404" s="2" t="s">
        <v>788</v>
      </c>
      <c r="X404" s="2" t="s">
        <v>320</v>
      </c>
      <c r="Y404" s="2" t="s">
        <v>789</v>
      </c>
      <c r="Z404" s="2" t="s">
        <v>28</v>
      </c>
      <c r="AA404" s="2" t="s">
        <v>29</v>
      </c>
      <c r="AB404" s="2" t="s">
        <v>29</v>
      </c>
      <c r="AC404" s="2" t="s">
        <v>28</v>
      </c>
      <c r="AD404" s="2" t="s">
        <v>28</v>
      </c>
      <c r="AE404" s="2" t="s">
        <v>29</v>
      </c>
      <c r="AF404" s="2" t="s">
        <v>549</v>
      </c>
      <c r="AH404" s="1">
        <f t="shared" si="15"/>
        <v>3</v>
      </c>
      <c r="AI404" s="1">
        <f t="shared" si="14"/>
        <v>0</v>
      </c>
      <c r="AJ404" s="49">
        <v>22.314102986766382</v>
      </c>
      <c r="AK404" s="49">
        <v>26.839015035715889</v>
      </c>
      <c r="AL404" s="49">
        <v>29.529993236437463</v>
      </c>
      <c r="AM404" s="49">
        <v>-1.8536814654163036</v>
      </c>
      <c r="AN404" s="49">
        <v>0.11778532345425295</v>
      </c>
      <c r="AO404" s="49">
        <v>2.0412499543745071</v>
      </c>
      <c r="AP404" s="49">
        <v>41.807324578727389</v>
      </c>
      <c r="AQ404" s="49">
        <v>21</v>
      </c>
    </row>
    <row r="405" spans="1:43" ht="13.8">
      <c r="A405" s="2">
        <v>404</v>
      </c>
      <c r="B405" s="2" t="s">
        <v>671</v>
      </c>
      <c r="C405" s="2" t="s">
        <v>545</v>
      </c>
      <c r="D405" s="2" t="s">
        <v>792</v>
      </c>
      <c r="E405" s="2" t="s">
        <v>793</v>
      </c>
      <c r="F405" s="15">
        <v>37.686281000000001</v>
      </c>
      <c r="G405" s="15">
        <v>27.036991</v>
      </c>
      <c r="H405" s="5" t="s">
        <v>780</v>
      </c>
      <c r="I405" s="2" t="s">
        <v>27</v>
      </c>
      <c r="J405" s="24" t="s">
        <v>29</v>
      </c>
      <c r="K405" s="25" t="s">
        <v>40</v>
      </c>
      <c r="L405" s="25" t="s">
        <v>1061</v>
      </c>
      <c r="M405" s="25">
        <v>3</v>
      </c>
      <c r="N405" s="25" t="s">
        <v>301</v>
      </c>
      <c r="O405" s="25" t="s">
        <v>794</v>
      </c>
      <c r="P405" s="26" t="s">
        <v>301</v>
      </c>
      <c r="Q405" s="25" t="s">
        <v>301</v>
      </c>
      <c r="R405" s="25" t="s">
        <v>303</v>
      </c>
      <c r="S405" s="25">
        <v>0</v>
      </c>
      <c r="T405" s="2" t="s">
        <v>45</v>
      </c>
      <c r="U405" s="2" t="s">
        <v>767</v>
      </c>
      <c r="V405" s="2">
        <v>1</v>
      </c>
      <c r="W405" s="2" t="s">
        <v>788</v>
      </c>
      <c r="X405" s="2" t="s">
        <v>320</v>
      </c>
      <c r="Y405" s="2" t="s">
        <v>795</v>
      </c>
      <c r="Z405" s="2" t="s">
        <v>28</v>
      </c>
      <c r="AA405" s="2" t="s">
        <v>29</v>
      </c>
      <c r="AB405" s="2" t="s">
        <v>29</v>
      </c>
      <c r="AC405" s="2" t="s">
        <v>28</v>
      </c>
      <c r="AD405" s="2" t="s">
        <v>29</v>
      </c>
      <c r="AE405" s="2" t="s">
        <v>29</v>
      </c>
      <c r="AF405" s="2" t="s">
        <v>549</v>
      </c>
      <c r="AH405" s="1">
        <f t="shared" si="15"/>
        <v>2</v>
      </c>
      <c r="AI405" s="1">
        <f t="shared" si="14"/>
        <v>0</v>
      </c>
      <c r="AJ405" s="49">
        <v>19.405911270947595</v>
      </c>
      <c r="AK405" s="49">
        <v>22.316297745502158</v>
      </c>
      <c r="AL405" s="49">
        <v>26.279993309080623</v>
      </c>
      <c r="AM405" s="49">
        <v>0.58284108286289671</v>
      </c>
      <c r="AN405" s="49">
        <v>3.7639129593482492</v>
      </c>
      <c r="AO405" s="49">
        <v>6.3509998580440872</v>
      </c>
      <c r="AP405" s="49">
        <v>30.729454836113565</v>
      </c>
      <c r="AQ405" s="49">
        <v>12</v>
      </c>
    </row>
    <row r="406" spans="1:43" ht="13.8">
      <c r="A406" s="2">
        <v>405</v>
      </c>
      <c r="B406" s="2" t="s">
        <v>671</v>
      </c>
      <c r="C406" s="2" t="s">
        <v>545</v>
      </c>
      <c r="D406" s="2" t="s">
        <v>792</v>
      </c>
      <c r="E406" s="2" t="s">
        <v>796</v>
      </c>
      <c r="F406" s="15">
        <v>36.702582</v>
      </c>
      <c r="G406" s="15">
        <v>27.682155999999999</v>
      </c>
      <c r="H406" s="5" t="s">
        <v>780</v>
      </c>
      <c r="I406" s="2" t="s">
        <v>27</v>
      </c>
      <c r="J406" s="24" t="s">
        <v>29</v>
      </c>
      <c r="K406" s="25" t="s">
        <v>40</v>
      </c>
      <c r="L406" s="25" t="s">
        <v>1061</v>
      </c>
      <c r="M406" s="25">
        <v>3</v>
      </c>
      <c r="N406" s="25" t="s">
        <v>301</v>
      </c>
      <c r="O406" s="25" t="s">
        <v>260</v>
      </c>
      <c r="P406" s="26" t="s">
        <v>301</v>
      </c>
      <c r="Q406" s="25" t="s">
        <v>301</v>
      </c>
      <c r="R406" s="25" t="s">
        <v>303</v>
      </c>
      <c r="S406" s="25">
        <v>0</v>
      </c>
      <c r="T406" s="2" t="s">
        <v>45</v>
      </c>
      <c r="U406" s="2" t="s">
        <v>767</v>
      </c>
      <c r="V406" s="2">
        <v>1</v>
      </c>
      <c r="W406" s="2" t="s">
        <v>788</v>
      </c>
      <c r="X406" s="2" t="s">
        <v>320</v>
      </c>
      <c r="Y406" s="2" t="s">
        <v>797</v>
      </c>
      <c r="Z406" s="2" t="s">
        <v>28</v>
      </c>
      <c r="AA406" s="2" t="s">
        <v>29</v>
      </c>
      <c r="AB406" s="2" t="s">
        <v>29</v>
      </c>
      <c r="AC406" s="2" t="s">
        <v>29</v>
      </c>
      <c r="AD406" s="2" t="s">
        <v>28</v>
      </c>
      <c r="AE406" s="2" t="s">
        <v>29</v>
      </c>
      <c r="AF406" s="2" t="s">
        <v>549</v>
      </c>
      <c r="AH406" s="1">
        <f t="shared" si="15"/>
        <v>2</v>
      </c>
      <c r="AI406" s="1">
        <f t="shared" si="14"/>
        <v>0</v>
      </c>
      <c r="AJ406" s="49">
        <v>20.942924935222809</v>
      </c>
      <c r="AK406" s="49">
        <v>24.076623793112326</v>
      </c>
      <c r="AL406" s="49">
        <v>27.949993271753215</v>
      </c>
      <c r="AM406" s="49">
        <v>-0.6626451906681774</v>
      </c>
      <c r="AN406" s="49">
        <v>2.7472825472890996</v>
      </c>
      <c r="AO406" s="49">
        <v>5.1174998856149614</v>
      </c>
      <c r="AP406" s="49">
        <v>55.93805446815955</v>
      </c>
      <c r="AQ406" s="49">
        <v>27</v>
      </c>
    </row>
    <row r="407" spans="1:43" ht="13.8" hidden="1">
      <c r="A407" s="2">
        <v>406</v>
      </c>
      <c r="B407" s="2" t="s">
        <v>274</v>
      </c>
      <c r="C407" s="2" t="s">
        <v>1014</v>
      </c>
      <c r="D407" s="2" t="s">
        <v>717</v>
      </c>
      <c r="E407" s="2" t="s">
        <v>798</v>
      </c>
      <c r="F407" s="15">
        <v>38.017386999999999</v>
      </c>
      <c r="G407" s="15">
        <v>13.613151999999999</v>
      </c>
      <c r="H407" s="23">
        <v>45068</v>
      </c>
      <c r="I407" s="2" t="s">
        <v>159</v>
      </c>
      <c r="J407" s="24" t="s">
        <v>28</v>
      </c>
      <c r="K407" s="25" t="s">
        <v>301</v>
      </c>
      <c r="L407" s="25" t="s">
        <v>1059</v>
      </c>
      <c r="M407" s="32" t="s">
        <v>31</v>
      </c>
      <c r="N407" s="25" t="s">
        <v>31</v>
      </c>
      <c r="O407" s="25" t="s">
        <v>31</v>
      </c>
      <c r="P407" s="26" t="s">
        <v>31</v>
      </c>
      <c r="Q407" s="27" t="s">
        <v>31</v>
      </c>
      <c r="R407" s="25" t="s">
        <v>31</v>
      </c>
      <c r="S407" s="25" t="s">
        <v>31</v>
      </c>
      <c r="T407" s="2" t="s">
        <v>57</v>
      </c>
      <c r="U407" s="2" t="s">
        <v>31</v>
      </c>
      <c r="V407" s="2">
        <v>0</v>
      </c>
      <c r="W407" s="2" t="s">
        <v>799</v>
      </c>
      <c r="X407" s="2" t="s">
        <v>34</v>
      </c>
      <c r="Y407" s="2" t="s">
        <v>31</v>
      </c>
      <c r="Z407" s="2" t="s">
        <v>28</v>
      </c>
      <c r="AA407" s="2" t="s">
        <v>28</v>
      </c>
      <c r="AB407" s="2" t="s">
        <v>28</v>
      </c>
      <c r="AC407" s="2" t="s">
        <v>28</v>
      </c>
      <c r="AD407" s="2" t="s">
        <v>28</v>
      </c>
      <c r="AE407" s="2" t="s">
        <v>29</v>
      </c>
      <c r="AF407" s="2" t="s">
        <v>800</v>
      </c>
      <c r="AH407" s="1">
        <f t="shared" si="15"/>
        <v>5</v>
      </c>
      <c r="AI407" s="1">
        <f t="shared" si="14"/>
        <v>0</v>
      </c>
      <c r="AJ407" s="1" t="s">
        <v>31</v>
      </c>
      <c r="AK407" s="1" t="s">
        <v>31</v>
      </c>
      <c r="AL407" s="1" t="s">
        <v>31</v>
      </c>
      <c r="AM407" s="1" t="s">
        <v>31</v>
      </c>
      <c r="AN407" s="1" t="s">
        <v>31</v>
      </c>
      <c r="AO407" s="1" t="s">
        <v>31</v>
      </c>
      <c r="AP407" s="1" t="s">
        <v>31</v>
      </c>
      <c r="AQ407" s="1" t="s">
        <v>31</v>
      </c>
    </row>
    <row r="408" spans="1:43" ht="13.8" hidden="1">
      <c r="A408" s="2">
        <v>407</v>
      </c>
      <c r="B408" s="2" t="s">
        <v>274</v>
      </c>
      <c r="C408" s="2" t="s">
        <v>1014</v>
      </c>
      <c r="D408" s="2" t="s">
        <v>717</v>
      </c>
      <c r="E408" s="2" t="s">
        <v>801</v>
      </c>
      <c r="F408" s="15">
        <v>38.190728</v>
      </c>
      <c r="G408" s="15">
        <v>13.242801</v>
      </c>
      <c r="H408" s="23">
        <v>45073</v>
      </c>
      <c r="I408" s="2" t="s">
        <v>159</v>
      </c>
      <c r="J408" s="24" t="s">
        <v>28</v>
      </c>
      <c r="K408" s="25" t="s">
        <v>301</v>
      </c>
      <c r="L408" s="25" t="s">
        <v>1059</v>
      </c>
      <c r="M408" s="32" t="s">
        <v>31</v>
      </c>
      <c r="N408" s="25" t="s">
        <v>31</v>
      </c>
      <c r="O408" s="25" t="s">
        <v>31</v>
      </c>
      <c r="P408" s="26" t="s">
        <v>31</v>
      </c>
      <c r="Q408" s="27" t="s">
        <v>31</v>
      </c>
      <c r="R408" s="25" t="s">
        <v>31</v>
      </c>
      <c r="S408" s="25" t="s">
        <v>31</v>
      </c>
      <c r="T408" s="2" t="s">
        <v>57</v>
      </c>
      <c r="U408" s="2" t="s">
        <v>31</v>
      </c>
      <c r="V408" s="2">
        <v>0</v>
      </c>
      <c r="W408" s="2" t="s">
        <v>799</v>
      </c>
      <c r="X408" s="2" t="s">
        <v>34</v>
      </c>
      <c r="Y408" s="2" t="s">
        <v>802</v>
      </c>
      <c r="Z408" s="2" t="s">
        <v>28</v>
      </c>
      <c r="AA408" s="2" t="s">
        <v>28</v>
      </c>
      <c r="AB408" s="2" t="s">
        <v>28</v>
      </c>
      <c r="AC408" s="2" t="s">
        <v>28</v>
      </c>
      <c r="AD408" s="2" t="s">
        <v>28</v>
      </c>
      <c r="AE408" s="2" t="s">
        <v>29</v>
      </c>
      <c r="AF408" s="2" t="s">
        <v>800</v>
      </c>
      <c r="AH408" s="1">
        <f t="shared" si="15"/>
        <v>5</v>
      </c>
      <c r="AI408" s="1">
        <f t="shared" si="14"/>
        <v>0</v>
      </c>
      <c r="AJ408" s="1" t="s">
        <v>31</v>
      </c>
      <c r="AK408" s="1" t="s">
        <v>31</v>
      </c>
      <c r="AL408" s="1" t="s">
        <v>31</v>
      </c>
      <c r="AM408" s="1" t="s">
        <v>31</v>
      </c>
      <c r="AN408" s="1" t="s">
        <v>31</v>
      </c>
      <c r="AO408" s="1" t="s">
        <v>31</v>
      </c>
      <c r="AP408" s="1" t="s">
        <v>31</v>
      </c>
      <c r="AQ408" s="1" t="s">
        <v>31</v>
      </c>
    </row>
    <row r="409" spans="1:43" ht="13.8" hidden="1">
      <c r="A409" s="2">
        <v>408</v>
      </c>
      <c r="B409" s="2" t="s">
        <v>274</v>
      </c>
      <c r="C409" s="2" t="s">
        <v>1014</v>
      </c>
      <c r="D409" s="2" t="s">
        <v>717</v>
      </c>
      <c r="E409" s="2" t="s">
        <v>803</v>
      </c>
      <c r="F409" s="15">
        <v>38.170600999999998</v>
      </c>
      <c r="G409" s="15">
        <v>13.164094</v>
      </c>
      <c r="H409" s="23">
        <v>45073</v>
      </c>
      <c r="I409" s="2" t="s">
        <v>159</v>
      </c>
      <c r="J409" s="24" t="s">
        <v>28</v>
      </c>
      <c r="K409" s="25" t="s">
        <v>301</v>
      </c>
      <c r="L409" s="25" t="s">
        <v>1059</v>
      </c>
      <c r="M409" s="32" t="s">
        <v>31</v>
      </c>
      <c r="N409" s="25" t="s">
        <v>31</v>
      </c>
      <c r="O409" s="25" t="s">
        <v>31</v>
      </c>
      <c r="P409" s="26" t="s">
        <v>31</v>
      </c>
      <c r="Q409" s="27" t="s">
        <v>31</v>
      </c>
      <c r="R409" s="25" t="s">
        <v>31</v>
      </c>
      <c r="S409" s="25" t="s">
        <v>31</v>
      </c>
      <c r="T409" s="2" t="s">
        <v>57</v>
      </c>
      <c r="U409" s="2" t="s">
        <v>31</v>
      </c>
      <c r="V409" s="2">
        <v>0</v>
      </c>
      <c r="W409" s="2" t="s">
        <v>799</v>
      </c>
      <c r="X409" s="2" t="s">
        <v>34</v>
      </c>
      <c r="Y409" s="2" t="s">
        <v>31</v>
      </c>
      <c r="Z409" s="2" t="s">
        <v>28</v>
      </c>
      <c r="AA409" s="2" t="s">
        <v>28</v>
      </c>
      <c r="AB409" s="2" t="s">
        <v>28</v>
      </c>
      <c r="AC409" s="2" t="s">
        <v>28</v>
      </c>
      <c r="AD409" s="2" t="s">
        <v>28</v>
      </c>
      <c r="AE409" s="2" t="s">
        <v>29</v>
      </c>
      <c r="AF409" s="2" t="s">
        <v>800</v>
      </c>
      <c r="AH409" s="1">
        <f t="shared" si="15"/>
        <v>5</v>
      </c>
      <c r="AI409" s="1">
        <f t="shared" si="14"/>
        <v>0</v>
      </c>
      <c r="AJ409" s="1" t="s">
        <v>31</v>
      </c>
      <c r="AK409" s="1" t="s">
        <v>31</v>
      </c>
      <c r="AL409" s="1" t="s">
        <v>31</v>
      </c>
      <c r="AM409" s="1" t="s">
        <v>31</v>
      </c>
      <c r="AN409" s="1" t="s">
        <v>31</v>
      </c>
      <c r="AO409" s="1" t="s">
        <v>31</v>
      </c>
      <c r="AP409" s="1" t="s">
        <v>31</v>
      </c>
      <c r="AQ409" s="1" t="s">
        <v>31</v>
      </c>
    </row>
    <row r="410" spans="1:43" ht="13.8" hidden="1">
      <c r="A410" s="2">
        <v>409</v>
      </c>
      <c r="B410" s="2" t="s">
        <v>274</v>
      </c>
      <c r="C410" s="2" t="s">
        <v>1014</v>
      </c>
      <c r="D410" s="2" t="s">
        <v>717</v>
      </c>
      <c r="E410" s="2" t="s">
        <v>935</v>
      </c>
      <c r="F410" s="15">
        <v>38.045465999999998</v>
      </c>
      <c r="G410" s="15">
        <v>12.991752999999999</v>
      </c>
      <c r="H410" s="23">
        <v>45056</v>
      </c>
      <c r="I410" s="2" t="s">
        <v>159</v>
      </c>
      <c r="J410" s="24" t="s">
        <v>28</v>
      </c>
      <c r="K410" s="25" t="s">
        <v>301</v>
      </c>
      <c r="L410" s="25" t="s">
        <v>1059</v>
      </c>
      <c r="M410" s="32" t="s">
        <v>31</v>
      </c>
      <c r="N410" s="25" t="s">
        <v>31</v>
      </c>
      <c r="O410" s="25" t="s">
        <v>31</v>
      </c>
      <c r="P410" s="26" t="s">
        <v>31</v>
      </c>
      <c r="Q410" s="27" t="s">
        <v>31</v>
      </c>
      <c r="R410" s="25" t="s">
        <v>31</v>
      </c>
      <c r="S410" s="25" t="s">
        <v>31</v>
      </c>
      <c r="T410" s="2" t="s">
        <v>57</v>
      </c>
      <c r="U410" s="2" t="s">
        <v>31</v>
      </c>
      <c r="V410" s="2">
        <v>0</v>
      </c>
      <c r="W410" s="2" t="s">
        <v>799</v>
      </c>
      <c r="X410" s="2" t="s">
        <v>34</v>
      </c>
      <c r="Y410" s="2" t="s">
        <v>31</v>
      </c>
      <c r="Z410" s="2" t="s">
        <v>28</v>
      </c>
      <c r="AA410" s="2" t="s">
        <v>29</v>
      </c>
      <c r="AB410" s="2" t="s">
        <v>28</v>
      </c>
      <c r="AC410" s="2" t="s">
        <v>28</v>
      </c>
      <c r="AD410" s="2" t="s">
        <v>28</v>
      </c>
      <c r="AE410" s="2" t="s">
        <v>29</v>
      </c>
      <c r="AF410" s="2" t="s">
        <v>804</v>
      </c>
      <c r="AH410" s="1">
        <f t="shared" si="15"/>
        <v>4</v>
      </c>
      <c r="AI410" s="1">
        <f t="shared" si="14"/>
        <v>0</v>
      </c>
      <c r="AJ410" s="1" t="s">
        <v>31</v>
      </c>
      <c r="AK410" s="1" t="s">
        <v>31</v>
      </c>
      <c r="AL410" s="1" t="s">
        <v>31</v>
      </c>
      <c r="AM410" s="1" t="s">
        <v>31</v>
      </c>
      <c r="AN410" s="1" t="s">
        <v>31</v>
      </c>
      <c r="AO410" s="1" t="s">
        <v>31</v>
      </c>
      <c r="AP410" s="1" t="s">
        <v>31</v>
      </c>
      <c r="AQ410" s="1" t="s">
        <v>31</v>
      </c>
    </row>
    <row r="411" spans="1:43" ht="13.8" hidden="1">
      <c r="A411" s="2">
        <v>410</v>
      </c>
      <c r="B411" s="2" t="s">
        <v>274</v>
      </c>
      <c r="C411" s="2" t="s">
        <v>655</v>
      </c>
      <c r="D411" s="2" t="s">
        <v>717</v>
      </c>
      <c r="E411" s="2" t="s">
        <v>805</v>
      </c>
      <c r="F411" s="15">
        <v>37.722256999999999</v>
      </c>
      <c r="G411" s="15">
        <v>12.471738999999999</v>
      </c>
      <c r="H411" s="23">
        <v>45081</v>
      </c>
      <c r="I411" s="2" t="s">
        <v>27</v>
      </c>
      <c r="J411" s="24" t="s">
        <v>28</v>
      </c>
      <c r="K411" s="25" t="s">
        <v>301</v>
      </c>
      <c r="L411" s="25" t="s">
        <v>1059</v>
      </c>
      <c r="M411" s="32" t="s">
        <v>31</v>
      </c>
      <c r="N411" s="25" t="s">
        <v>31</v>
      </c>
      <c r="O411" s="25" t="s">
        <v>31</v>
      </c>
      <c r="P411" s="26" t="s">
        <v>31</v>
      </c>
      <c r="Q411" s="27" t="s">
        <v>31</v>
      </c>
      <c r="R411" s="25" t="s">
        <v>31</v>
      </c>
      <c r="S411" s="25" t="s">
        <v>31</v>
      </c>
      <c r="T411" s="2" t="s">
        <v>57</v>
      </c>
      <c r="U411" s="2" t="s">
        <v>31</v>
      </c>
      <c r="V411" s="2">
        <v>0</v>
      </c>
      <c r="W411" s="2" t="s">
        <v>799</v>
      </c>
      <c r="X411" s="2" t="s">
        <v>34</v>
      </c>
      <c r="Y411" s="2" t="s">
        <v>31</v>
      </c>
      <c r="Z411" s="2" t="s">
        <v>29</v>
      </c>
      <c r="AA411" s="2" t="s">
        <v>29</v>
      </c>
      <c r="AB411" s="2" t="s">
        <v>28</v>
      </c>
      <c r="AC411" s="2" t="s">
        <v>29</v>
      </c>
      <c r="AD411" s="2" t="s">
        <v>28</v>
      </c>
      <c r="AE411" s="2" t="s">
        <v>29</v>
      </c>
      <c r="AF411" s="2" t="s">
        <v>804</v>
      </c>
      <c r="AH411" s="1">
        <f t="shared" si="15"/>
        <v>2</v>
      </c>
      <c r="AI411" s="1">
        <f t="shared" si="14"/>
        <v>0</v>
      </c>
      <c r="AJ411" s="1" t="s">
        <v>31</v>
      </c>
      <c r="AK411" s="1" t="s">
        <v>31</v>
      </c>
      <c r="AL411" s="1" t="s">
        <v>31</v>
      </c>
      <c r="AM411" s="1" t="s">
        <v>31</v>
      </c>
      <c r="AN411" s="1" t="s">
        <v>31</v>
      </c>
      <c r="AO411" s="1" t="s">
        <v>31</v>
      </c>
      <c r="AP411" s="1" t="s">
        <v>31</v>
      </c>
      <c r="AQ411" s="1" t="s">
        <v>31</v>
      </c>
    </row>
    <row r="412" spans="1:43" ht="13.8" hidden="1">
      <c r="A412" s="2">
        <v>411</v>
      </c>
      <c r="B412" s="2" t="s">
        <v>274</v>
      </c>
      <c r="C412" s="2" t="s">
        <v>1014</v>
      </c>
      <c r="D412" s="2" t="s">
        <v>717</v>
      </c>
      <c r="E412" s="2" t="s">
        <v>806</v>
      </c>
      <c r="F412" s="15">
        <v>38.125835000000002</v>
      </c>
      <c r="G412" s="15">
        <v>12.728770000000001</v>
      </c>
      <c r="H412" s="23">
        <v>45089</v>
      </c>
      <c r="I412" s="2" t="s">
        <v>27</v>
      </c>
      <c r="J412" s="24" t="s">
        <v>28</v>
      </c>
      <c r="K412" s="25" t="s">
        <v>301</v>
      </c>
      <c r="L412" s="25" t="s">
        <v>1059</v>
      </c>
      <c r="M412" s="32" t="s">
        <v>31</v>
      </c>
      <c r="N412" s="25" t="s">
        <v>31</v>
      </c>
      <c r="O412" s="25" t="s">
        <v>31</v>
      </c>
      <c r="P412" s="26" t="s">
        <v>31</v>
      </c>
      <c r="Q412" s="27" t="s">
        <v>31</v>
      </c>
      <c r="R412" s="25" t="s">
        <v>31</v>
      </c>
      <c r="S412" s="25" t="s">
        <v>31</v>
      </c>
      <c r="T412" s="2" t="s">
        <v>57</v>
      </c>
      <c r="U412" s="2" t="s">
        <v>31</v>
      </c>
      <c r="V412" s="2">
        <v>0</v>
      </c>
      <c r="W412" s="2" t="s">
        <v>799</v>
      </c>
      <c r="X412" s="2" t="s">
        <v>74</v>
      </c>
      <c r="Y412" s="2" t="s">
        <v>807</v>
      </c>
      <c r="Z412" s="2" t="s">
        <v>29</v>
      </c>
      <c r="AA412" s="2" t="s">
        <v>29</v>
      </c>
      <c r="AB412" s="2" t="s">
        <v>28</v>
      </c>
      <c r="AC412" s="2" t="s">
        <v>29</v>
      </c>
      <c r="AD412" s="2" t="s">
        <v>28</v>
      </c>
      <c r="AE412" s="2" t="s">
        <v>29</v>
      </c>
      <c r="AF412" s="2" t="s">
        <v>808</v>
      </c>
      <c r="AH412" s="1">
        <f t="shared" si="15"/>
        <v>2</v>
      </c>
      <c r="AI412" s="1">
        <f t="shared" si="14"/>
        <v>0</v>
      </c>
      <c r="AJ412" s="1" t="s">
        <v>31</v>
      </c>
      <c r="AK412" s="1" t="s">
        <v>31</v>
      </c>
      <c r="AL412" s="1" t="s">
        <v>31</v>
      </c>
      <c r="AM412" s="1" t="s">
        <v>31</v>
      </c>
      <c r="AN412" s="1" t="s">
        <v>31</v>
      </c>
      <c r="AO412" s="1" t="s">
        <v>31</v>
      </c>
      <c r="AP412" s="1" t="s">
        <v>31</v>
      </c>
      <c r="AQ412" s="1" t="s">
        <v>31</v>
      </c>
    </row>
    <row r="413" spans="1:43" ht="13.8">
      <c r="A413" s="2">
        <v>412</v>
      </c>
      <c r="B413" s="2" t="s">
        <v>809</v>
      </c>
      <c r="C413" s="2" t="s">
        <v>678</v>
      </c>
      <c r="D413" s="2" t="s">
        <v>809</v>
      </c>
      <c r="E413" s="2" t="s">
        <v>809</v>
      </c>
      <c r="F413" s="15">
        <v>42.204510999999997</v>
      </c>
      <c r="G413" s="15">
        <v>18.915880000000001</v>
      </c>
      <c r="H413" s="23">
        <v>44866</v>
      </c>
      <c r="I413" s="2" t="s">
        <v>31</v>
      </c>
      <c r="J413" s="24" t="s">
        <v>29</v>
      </c>
      <c r="K413" s="25" t="s">
        <v>31</v>
      </c>
      <c r="L413" s="25" t="s">
        <v>31</v>
      </c>
      <c r="M413" s="25" t="s">
        <v>31</v>
      </c>
      <c r="N413" s="25" t="s">
        <v>31</v>
      </c>
      <c r="O413" s="25" t="s">
        <v>31</v>
      </c>
      <c r="P413" s="26">
        <v>0</v>
      </c>
      <c r="Q413" s="25" t="s">
        <v>301</v>
      </c>
      <c r="R413" s="25" t="s">
        <v>303</v>
      </c>
      <c r="S413" s="25">
        <v>0</v>
      </c>
      <c r="T413" s="2" t="s">
        <v>57</v>
      </c>
      <c r="U413" s="2" t="s">
        <v>31</v>
      </c>
      <c r="V413" s="2">
        <v>0</v>
      </c>
      <c r="W413" s="2" t="s">
        <v>810</v>
      </c>
      <c r="X413" s="2" t="s">
        <v>31</v>
      </c>
      <c r="Y413" s="2" t="s">
        <v>31</v>
      </c>
      <c r="Z413" s="2" t="s">
        <v>31</v>
      </c>
      <c r="AA413" s="2" t="s">
        <v>31</v>
      </c>
      <c r="AB413" s="2" t="s">
        <v>31</v>
      </c>
      <c r="AC413" s="2" t="s">
        <v>31</v>
      </c>
      <c r="AD413" s="2" t="s">
        <v>31</v>
      </c>
      <c r="AE413" s="2" t="s">
        <v>31</v>
      </c>
      <c r="AF413" s="2" t="s">
        <v>31</v>
      </c>
      <c r="AH413" s="1">
        <f t="shared" si="15"/>
        <v>0</v>
      </c>
      <c r="AI413" s="1">
        <f t="shared" si="14"/>
        <v>6</v>
      </c>
      <c r="AJ413" s="1" t="s">
        <v>31</v>
      </c>
      <c r="AK413" s="1" t="s">
        <v>31</v>
      </c>
      <c r="AL413" s="1" t="s">
        <v>31</v>
      </c>
      <c r="AM413" s="1" t="s">
        <v>31</v>
      </c>
      <c r="AN413" s="1" t="s">
        <v>31</v>
      </c>
      <c r="AO413" s="1" t="s">
        <v>31</v>
      </c>
      <c r="AP413" s="1" t="s">
        <v>31</v>
      </c>
      <c r="AQ413" s="1" t="s">
        <v>31</v>
      </c>
    </row>
    <row r="414" spans="1:43" ht="13.8" hidden="1">
      <c r="A414" s="2">
        <v>413</v>
      </c>
      <c r="B414" s="2" t="s">
        <v>274</v>
      </c>
      <c r="C414" s="2" t="s">
        <v>1014</v>
      </c>
      <c r="D414" s="2" t="s">
        <v>717</v>
      </c>
      <c r="E414" s="2" t="s">
        <v>811</v>
      </c>
      <c r="F414" s="15">
        <v>38.051065000000001</v>
      </c>
      <c r="G414" s="15">
        <v>13.001101</v>
      </c>
      <c r="H414" s="23">
        <v>44908</v>
      </c>
      <c r="I414" s="2" t="s">
        <v>77</v>
      </c>
      <c r="J414" s="24" t="s">
        <v>28</v>
      </c>
      <c r="K414" s="25">
        <v>1</v>
      </c>
      <c r="L414" s="25" t="s">
        <v>1059</v>
      </c>
      <c r="M414" s="32" t="s">
        <v>31</v>
      </c>
      <c r="N414" s="25" t="s">
        <v>31</v>
      </c>
      <c r="O414" s="25" t="s">
        <v>31</v>
      </c>
      <c r="P414" s="26" t="s">
        <v>31</v>
      </c>
      <c r="Q414" s="27" t="s">
        <v>84</v>
      </c>
      <c r="R414" s="25" t="s">
        <v>85</v>
      </c>
      <c r="S414" s="25" t="s">
        <v>31</v>
      </c>
      <c r="T414" s="2" t="s">
        <v>1070</v>
      </c>
      <c r="U414" s="2" t="s">
        <v>767</v>
      </c>
      <c r="V414" s="2">
        <v>1</v>
      </c>
      <c r="W414" s="2" t="s">
        <v>812</v>
      </c>
      <c r="X414" s="2" t="s">
        <v>34</v>
      </c>
      <c r="Z414" s="2" t="s">
        <v>28</v>
      </c>
      <c r="AA414" s="2" t="s">
        <v>28</v>
      </c>
      <c r="AB414" s="2" t="s">
        <v>28</v>
      </c>
      <c r="AC414" s="2" t="s">
        <v>28</v>
      </c>
      <c r="AD414" s="2" t="s">
        <v>28</v>
      </c>
      <c r="AE414" s="2" t="s">
        <v>28</v>
      </c>
      <c r="AF414" s="2" t="s">
        <v>800</v>
      </c>
      <c r="AH414" s="1">
        <f t="shared" si="15"/>
        <v>6</v>
      </c>
      <c r="AI414" s="1">
        <f t="shared" si="14"/>
        <v>0</v>
      </c>
      <c r="AJ414" s="49">
        <v>20.573472888686183</v>
      </c>
      <c r="AK414" s="49">
        <v>26.758362863605559</v>
      </c>
      <c r="AL414" s="49">
        <v>29.439993238449119</v>
      </c>
      <c r="AM414" s="49">
        <v>0.12503698350657572</v>
      </c>
      <c r="AN414" s="49">
        <v>1.2995352970400786</v>
      </c>
      <c r="AO414" s="49">
        <v>3.1979999285191312</v>
      </c>
      <c r="AP414" s="49">
        <v>209.3427069532689</v>
      </c>
      <c r="AQ414" s="49">
        <v>88</v>
      </c>
    </row>
    <row r="415" spans="1:43" ht="13.8" hidden="1">
      <c r="A415" s="2">
        <v>414</v>
      </c>
      <c r="B415" s="2" t="s">
        <v>274</v>
      </c>
      <c r="C415" s="2" t="s">
        <v>295</v>
      </c>
      <c r="D415" s="2" t="s">
        <v>296</v>
      </c>
      <c r="E415" s="2" t="s">
        <v>813</v>
      </c>
      <c r="F415" s="15">
        <v>39.133279999999999</v>
      </c>
      <c r="G415" s="15">
        <v>8.3244299999999996</v>
      </c>
      <c r="H415" s="23">
        <v>44970</v>
      </c>
      <c r="I415" s="2" t="s">
        <v>27</v>
      </c>
      <c r="J415" s="24" t="s">
        <v>28</v>
      </c>
      <c r="K415" s="25">
        <v>5</v>
      </c>
      <c r="L415" s="25" t="s">
        <v>1059</v>
      </c>
      <c r="M415" s="25">
        <v>6</v>
      </c>
      <c r="N415" s="25">
        <v>15.6</v>
      </c>
      <c r="O415" s="25">
        <v>361</v>
      </c>
      <c r="P415" s="26">
        <f t="shared" ref="P415:P421" si="16">N415/O415</f>
        <v>4.3213296398891966E-2</v>
      </c>
      <c r="Q415" s="27" t="s">
        <v>84</v>
      </c>
      <c r="R415" s="25" t="s">
        <v>85</v>
      </c>
      <c r="S415" s="25">
        <v>1</v>
      </c>
      <c r="T415" s="2" t="s">
        <v>45</v>
      </c>
      <c r="U415" s="2" t="s">
        <v>1019</v>
      </c>
      <c r="V415" s="2">
        <v>1</v>
      </c>
      <c r="W415" s="2" t="s">
        <v>1067</v>
      </c>
      <c r="X415" s="2" t="s">
        <v>34</v>
      </c>
      <c r="Y415" s="2" t="s">
        <v>35</v>
      </c>
      <c r="Z415" s="2" t="s">
        <v>29</v>
      </c>
      <c r="AA415" s="2" t="s">
        <v>29</v>
      </c>
      <c r="AB415" s="2" t="s">
        <v>29</v>
      </c>
      <c r="AC415" s="2" t="s">
        <v>29</v>
      </c>
      <c r="AD415" s="2" t="s">
        <v>29</v>
      </c>
      <c r="AE415" s="2" t="s">
        <v>29</v>
      </c>
      <c r="AF415" s="2" t="s">
        <v>814</v>
      </c>
      <c r="AH415" s="1">
        <f t="shared" si="15"/>
        <v>0</v>
      </c>
      <c r="AI415" s="1">
        <f t="shared" si="14"/>
        <v>0</v>
      </c>
      <c r="AJ415" s="49">
        <v>19.865829068886814</v>
      </c>
      <c r="AK415" s="49">
        <v>25.167928116545855</v>
      </c>
      <c r="AL415" s="49">
        <v>28.199993266165279</v>
      </c>
      <c r="AM415" s="49">
        <v>1.2661184648507307</v>
      </c>
      <c r="AN415" s="49">
        <v>3.2144944933678374</v>
      </c>
      <c r="AO415" s="49">
        <v>4.9724998888559639</v>
      </c>
      <c r="AP415" s="49">
        <v>226.9500682410463</v>
      </c>
      <c r="AQ415" s="49">
        <v>73</v>
      </c>
    </row>
    <row r="416" spans="1:43" ht="13.8" hidden="1">
      <c r="A416" s="2">
        <v>415</v>
      </c>
      <c r="B416" s="2" t="s">
        <v>274</v>
      </c>
      <c r="C416" s="2" t="s">
        <v>295</v>
      </c>
      <c r="D416" s="2" t="s">
        <v>296</v>
      </c>
      <c r="E416" s="2" t="s">
        <v>815</v>
      </c>
      <c r="F416" s="15">
        <v>39.123449999999998</v>
      </c>
      <c r="G416" s="15">
        <v>8.3186999999999998</v>
      </c>
      <c r="H416" s="23">
        <v>44970</v>
      </c>
      <c r="I416" s="2" t="s">
        <v>27</v>
      </c>
      <c r="J416" s="24" t="s">
        <v>28</v>
      </c>
      <c r="K416" s="25">
        <v>5</v>
      </c>
      <c r="L416" s="25" t="s">
        <v>1059</v>
      </c>
      <c r="M416" s="25">
        <v>6</v>
      </c>
      <c r="N416" s="25">
        <v>24</v>
      </c>
      <c r="O416" s="25">
        <v>410</v>
      </c>
      <c r="P416" s="26">
        <f t="shared" si="16"/>
        <v>5.8536585365853662E-2</v>
      </c>
      <c r="Q416" s="27" t="s">
        <v>88</v>
      </c>
      <c r="R416" s="25" t="s">
        <v>89</v>
      </c>
      <c r="S416" s="25">
        <v>2</v>
      </c>
      <c r="T416" s="2" t="s">
        <v>45</v>
      </c>
      <c r="U416" s="2" t="s">
        <v>1019</v>
      </c>
      <c r="V416" s="2">
        <v>1</v>
      </c>
      <c r="W416" s="2" t="s">
        <v>1067</v>
      </c>
      <c r="X416" s="2" t="s">
        <v>34</v>
      </c>
      <c r="Y416" s="2" t="s">
        <v>35</v>
      </c>
      <c r="Z416" s="2" t="s">
        <v>29</v>
      </c>
      <c r="AA416" s="2" t="s">
        <v>29</v>
      </c>
      <c r="AB416" s="2" t="s">
        <v>29</v>
      </c>
      <c r="AC416" s="2" t="s">
        <v>29</v>
      </c>
      <c r="AD416" s="2" t="s">
        <v>29</v>
      </c>
      <c r="AE416" s="2" t="s">
        <v>29</v>
      </c>
      <c r="AF416" s="2" t="s">
        <v>814</v>
      </c>
      <c r="AH416" s="1">
        <f t="shared" si="15"/>
        <v>0</v>
      </c>
      <c r="AI416" s="1">
        <f t="shared" si="14"/>
        <v>0</v>
      </c>
      <c r="AJ416" s="49">
        <v>19.912650985648479</v>
      </c>
      <c r="AK416" s="49">
        <v>25.226515071758072</v>
      </c>
      <c r="AL416" s="49">
        <v>28.219993265718244</v>
      </c>
      <c r="AM416" s="49">
        <v>1.258778054055899</v>
      </c>
      <c r="AN416" s="49">
        <v>3.1749673203382964</v>
      </c>
      <c r="AO416" s="49">
        <v>4.8782498909626142</v>
      </c>
      <c r="AP416" s="49">
        <v>228.99241423645171</v>
      </c>
      <c r="AQ416" s="49">
        <v>73</v>
      </c>
    </row>
    <row r="417" spans="1:43" ht="13.8" hidden="1">
      <c r="A417" s="2">
        <v>416</v>
      </c>
      <c r="B417" s="2" t="s">
        <v>274</v>
      </c>
      <c r="C417" s="2" t="s">
        <v>295</v>
      </c>
      <c r="D417" s="2" t="s">
        <v>296</v>
      </c>
      <c r="E417" s="2" t="s">
        <v>816</v>
      </c>
      <c r="F417" s="15">
        <v>39.113909999999997</v>
      </c>
      <c r="G417" s="15">
        <v>8.3137299999999996</v>
      </c>
      <c r="H417" s="23">
        <v>44970</v>
      </c>
      <c r="I417" s="2" t="s">
        <v>27</v>
      </c>
      <c r="J417" s="24" t="s">
        <v>28</v>
      </c>
      <c r="K417" s="25">
        <v>5</v>
      </c>
      <c r="L417" s="25" t="s">
        <v>1059</v>
      </c>
      <c r="M417" s="25">
        <v>6</v>
      </c>
      <c r="N417" s="25">
        <v>13.5</v>
      </c>
      <c r="O417" s="25">
        <v>357</v>
      </c>
      <c r="P417" s="26">
        <f t="shared" si="16"/>
        <v>3.7815126050420166E-2</v>
      </c>
      <c r="Q417" s="27" t="s">
        <v>84</v>
      </c>
      <c r="R417" s="25" t="s">
        <v>85</v>
      </c>
      <c r="S417" s="25">
        <v>1</v>
      </c>
      <c r="T417" s="2" t="s">
        <v>45</v>
      </c>
      <c r="U417" s="2" t="s">
        <v>1019</v>
      </c>
      <c r="V417" s="2">
        <v>1</v>
      </c>
      <c r="W417" s="2" t="s">
        <v>1067</v>
      </c>
      <c r="X417" s="2" t="s">
        <v>34</v>
      </c>
      <c r="Y417" s="2" t="s">
        <v>35</v>
      </c>
      <c r="Z417" s="2" t="s">
        <v>29</v>
      </c>
      <c r="AA417" s="2" t="s">
        <v>29</v>
      </c>
      <c r="AB417" s="2" t="s">
        <v>29</v>
      </c>
      <c r="AC417" s="2" t="s">
        <v>29</v>
      </c>
      <c r="AD417" s="2" t="s">
        <v>29</v>
      </c>
      <c r="AE417" s="2" t="s">
        <v>29</v>
      </c>
      <c r="AF417" s="2" t="s">
        <v>814</v>
      </c>
      <c r="AH417" s="1">
        <f t="shared" si="15"/>
        <v>0</v>
      </c>
      <c r="AI417" s="1">
        <f t="shared" si="14"/>
        <v>0</v>
      </c>
      <c r="AJ417" s="49">
        <v>19.912650985648479</v>
      </c>
      <c r="AK417" s="49">
        <v>25.226515071758072</v>
      </c>
      <c r="AL417" s="49">
        <v>28.219993265718244</v>
      </c>
      <c r="AM417" s="49">
        <v>1.258778054055899</v>
      </c>
      <c r="AN417" s="49">
        <v>3.1749673203382964</v>
      </c>
      <c r="AO417" s="49">
        <v>4.8782498909626142</v>
      </c>
      <c r="AP417" s="49">
        <v>228.99241423645171</v>
      </c>
      <c r="AQ417" s="49">
        <v>73</v>
      </c>
    </row>
    <row r="418" spans="1:43" ht="13.8" hidden="1">
      <c r="A418" s="2">
        <v>417</v>
      </c>
      <c r="B418" s="2" t="s">
        <v>274</v>
      </c>
      <c r="C418" s="2" t="s">
        <v>1014</v>
      </c>
      <c r="D418" s="2" t="s">
        <v>296</v>
      </c>
      <c r="E418" s="2" t="s">
        <v>817</v>
      </c>
      <c r="F418" s="15">
        <v>39.143039999999999</v>
      </c>
      <c r="G418" s="15">
        <v>9.6039499999999993</v>
      </c>
      <c r="H418" s="23">
        <v>44971</v>
      </c>
      <c r="I418" s="2" t="s">
        <v>27</v>
      </c>
      <c r="J418" s="24" t="s">
        <v>28</v>
      </c>
      <c r="K418" s="25">
        <v>5</v>
      </c>
      <c r="L418" s="25" t="s">
        <v>1059</v>
      </c>
      <c r="M418" s="25">
        <v>6</v>
      </c>
      <c r="N418" s="25">
        <v>49</v>
      </c>
      <c r="O418" s="25">
        <v>510</v>
      </c>
      <c r="P418" s="26">
        <f t="shared" si="16"/>
        <v>9.6078431372549025E-2</v>
      </c>
      <c r="Q418" s="27" t="s">
        <v>88</v>
      </c>
      <c r="R418" s="25" t="s">
        <v>89</v>
      </c>
      <c r="S418" s="25">
        <v>2</v>
      </c>
      <c r="T418" s="2" t="s">
        <v>45</v>
      </c>
      <c r="U418" s="2" t="s">
        <v>1019</v>
      </c>
      <c r="V418" s="2">
        <v>1</v>
      </c>
      <c r="W418" s="2" t="s">
        <v>1067</v>
      </c>
      <c r="X418" s="2" t="s">
        <v>320</v>
      </c>
      <c r="Y418" s="2" t="s">
        <v>818</v>
      </c>
      <c r="Z418" s="2" t="s">
        <v>29</v>
      </c>
      <c r="AA418" s="2" t="s">
        <v>29</v>
      </c>
      <c r="AB418" s="2" t="s">
        <v>29</v>
      </c>
      <c r="AC418" s="2" t="s">
        <v>29</v>
      </c>
      <c r="AD418" s="2" t="s">
        <v>29</v>
      </c>
      <c r="AE418" s="2" t="s">
        <v>29</v>
      </c>
      <c r="AF418" s="2" t="s">
        <v>307</v>
      </c>
      <c r="AH418" s="1">
        <f t="shared" si="15"/>
        <v>0</v>
      </c>
      <c r="AI418" s="1">
        <f t="shared" si="14"/>
        <v>0</v>
      </c>
      <c r="AJ418" s="49">
        <v>20.313198921901019</v>
      </c>
      <c r="AK418" s="49">
        <v>26.543906346659909</v>
      </c>
      <c r="AL418" s="49">
        <v>29.499993237108015</v>
      </c>
      <c r="AM418" s="49">
        <v>0.81435203659233379</v>
      </c>
      <c r="AN418" s="49">
        <v>2.1072608224642666</v>
      </c>
      <c r="AO418" s="49">
        <v>3.9919999107718454</v>
      </c>
      <c r="AP418" s="49">
        <v>266.66701847744525</v>
      </c>
      <c r="AQ418" s="49">
        <v>89</v>
      </c>
    </row>
    <row r="419" spans="1:43" ht="13.8" hidden="1">
      <c r="A419" s="2">
        <v>418</v>
      </c>
      <c r="B419" s="2" t="s">
        <v>274</v>
      </c>
      <c r="C419" s="2" t="s">
        <v>1014</v>
      </c>
      <c r="D419" s="2" t="s">
        <v>296</v>
      </c>
      <c r="E419" s="2" t="s">
        <v>819</v>
      </c>
      <c r="F419" s="15">
        <v>39.082210000000003</v>
      </c>
      <c r="G419" s="15">
        <v>9.5356900000000007</v>
      </c>
      <c r="H419" s="23">
        <v>44971</v>
      </c>
      <c r="I419" s="2" t="s">
        <v>77</v>
      </c>
      <c r="J419" s="24" t="s">
        <v>28</v>
      </c>
      <c r="K419" s="25">
        <v>5</v>
      </c>
      <c r="L419" s="25" t="s">
        <v>1059</v>
      </c>
      <c r="M419" s="25">
        <v>6</v>
      </c>
      <c r="N419" s="25">
        <v>56</v>
      </c>
      <c r="O419" s="25">
        <v>572</v>
      </c>
      <c r="P419" s="26">
        <f t="shared" si="16"/>
        <v>9.7902097902097904E-2</v>
      </c>
      <c r="Q419" s="27" t="s">
        <v>43</v>
      </c>
      <c r="R419" s="25" t="s">
        <v>44</v>
      </c>
      <c r="S419" s="25">
        <v>2</v>
      </c>
      <c r="T419" s="2" t="s">
        <v>45</v>
      </c>
      <c r="U419" s="2" t="s">
        <v>1019</v>
      </c>
      <c r="V419" s="2">
        <v>1</v>
      </c>
      <c r="W419" s="2" t="s">
        <v>1067</v>
      </c>
      <c r="X419" s="2" t="s">
        <v>320</v>
      </c>
      <c r="Y419" s="2" t="s">
        <v>820</v>
      </c>
      <c r="Z419" s="2" t="s">
        <v>29</v>
      </c>
      <c r="AA419" s="2" t="s">
        <v>29</v>
      </c>
      <c r="AB419" s="2" t="s">
        <v>29</v>
      </c>
      <c r="AC419" s="2" t="s">
        <v>29</v>
      </c>
      <c r="AD419" s="2" t="s">
        <v>29</v>
      </c>
      <c r="AE419" s="2" t="s">
        <v>29</v>
      </c>
      <c r="AF419" s="2" t="s">
        <v>307</v>
      </c>
      <c r="AH419" s="1">
        <f t="shared" si="15"/>
        <v>0</v>
      </c>
      <c r="AI419" s="1">
        <f t="shared" si="14"/>
        <v>0</v>
      </c>
      <c r="AJ419" s="49">
        <v>20.257664676566964</v>
      </c>
      <c r="AK419" s="49">
        <v>26.365971568028364</v>
      </c>
      <c r="AL419" s="49">
        <v>29.449993238225602</v>
      </c>
      <c r="AM419" s="49">
        <v>0.88874998013488915</v>
      </c>
      <c r="AN419" s="49">
        <v>2.2816575576966294</v>
      </c>
      <c r="AO419" s="49">
        <v>4.2277499055024244</v>
      </c>
      <c r="AP419" s="49">
        <v>263.48026488298615</v>
      </c>
      <c r="AQ419" s="49">
        <v>87</v>
      </c>
    </row>
    <row r="420" spans="1:43" ht="13.8" hidden="1">
      <c r="A420" s="2">
        <v>419</v>
      </c>
      <c r="B420" s="2" t="s">
        <v>274</v>
      </c>
      <c r="C420" s="2" t="s">
        <v>1014</v>
      </c>
      <c r="D420" s="2" t="s">
        <v>296</v>
      </c>
      <c r="E420" s="2" t="s">
        <v>821</v>
      </c>
      <c r="F420" s="15">
        <v>39.124510000000001</v>
      </c>
      <c r="G420" s="15">
        <v>9.4652399999999997</v>
      </c>
      <c r="H420" s="23">
        <v>44971</v>
      </c>
      <c r="I420" s="2" t="s">
        <v>27</v>
      </c>
      <c r="J420" s="24" t="s">
        <v>28</v>
      </c>
      <c r="K420" s="25">
        <v>5</v>
      </c>
      <c r="L420" s="25" t="s">
        <v>1059</v>
      </c>
      <c r="M420" s="25">
        <v>6</v>
      </c>
      <c r="N420" s="25">
        <v>118</v>
      </c>
      <c r="O420" s="25">
        <v>544</v>
      </c>
      <c r="P420" s="26">
        <f t="shared" si="16"/>
        <v>0.21691176470588236</v>
      </c>
      <c r="Q420" s="27" t="s">
        <v>96</v>
      </c>
      <c r="R420" s="25" t="s">
        <v>571</v>
      </c>
      <c r="S420" s="25">
        <v>4</v>
      </c>
      <c r="T420" s="2" t="s">
        <v>45</v>
      </c>
      <c r="U420" s="2" t="s">
        <v>1019</v>
      </c>
      <c r="V420" s="2">
        <v>1</v>
      </c>
      <c r="W420" s="2" t="s">
        <v>1067</v>
      </c>
      <c r="X420" s="2" t="s">
        <v>320</v>
      </c>
      <c r="Y420" s="2" t="s">
        <v>298</v>
      </c>
      <c r="Z420" s="2" t="s">
        <v>29</v>
      </c>
      <c r="AA420" s="2" t="s">
        <v>29</v>
      </c>
      <c r="AB420" s="2" t="s">
        <v>29</v>
      </c>
      <c r="AC420" s="2" t="s">
        <v>29</v>
      </c>
      <c r="AD420" s="2" t="s">
        <v>29</v>
      </c>
      <c r="AE420" s="2" t="s">
        <v>29</v>
      </c>
      <c r="AF420" s="2" t="s">
        <v>307</v>
      </c>
      <c r="AH420" s="1">
        <f t="shared" si="15"/>
        <v>0</v>
      </c>
      <c r="AI420" s="1">
        <f t="shared" si="14"/>
        <v>0</v>
      </c>
      <c r="AJ420" s="49">
        <v>20.197007143676188</v>
      </c>
      <c r="AK420" s="49">
        <v>26.163688963854081</v>
      </c>
      <c r="AL420" s="49">
        <v>29.469993237778567</v>
      </c>
      <c r="AM420" s="49">
        <v>0.95003833492937095</v>
      </c>
      <c r="AN420" s="49">
        <v>2.4811059228038288</v>
      </c>
      <c r="AO420" s="49">
        <v>4.4492499005515143</v>
      </c>
      <c r="AP420" s="49">
        <v>250.68784972414991</v>
      </c>
      <c r="AQ420" s="49">
        <v>79</v>
      </c>
    </row>
    <row r="421" spans="1:43" ht="13.8" hidden="1">
      <c r="A421" s="2">
        <v>420</v>
      </c>
      <c r="B421" s="2" t="s">
        <v>822</v>
      </c>
      <c r="C421" s="2" t="s">
        <v>295</v>
      </c>
      <c r="D421" s="2" t="s">
        <v>311</v>
      </c>
      <c r="E421" s="2" t="s">
        <v>823</v>
      </c>
      <c r="F421" s="15">
        <v>39.631388899999997</v>
      </c>
      <c r="G421" s="15">
        <v>3.4263889000000001</v>
      </c>
      <c r="H421" s="23">
        <v>44855</v>
      </c>
      <c r="I421" s="2" t="s">
        <v>27</v>
      </c>
      <c r="J421" s="24" t="s">
        <v>28</v>
      </c>
      <c r="K421" s="25">
        <v>9.5</v>
      </c>
      <c r="L421" s="25" t="s">
        <v>1062</v>
      </c>
      <c r="M421" s="25">
        <v>32</v>
      </c>
      <c r="N421" s="25">
        <v>81.3</v>
      </c>
      <c r="O421" s="25">
        <v>370.3</v>
      </c>
      <c r="P421" s="26">
        <f t="shared" si="16"/>
        <v>0.2195517148258169</v>
      </c>
      <c r="Q421" s="27" t="s">
        <v>43</v>
      </c>
      <c r="R421" s="25" t="s">
        <v>44</v>
      </c>
      <c r="S421" s="25">
        <v>4</v>
      </c>
      <c r="T421" s="2" t="s">
        <v>45</v>
      </c>
      <c r="U421" s="2" t="s">
        <v>1015</v>
      </c>
      <c r="V421" s="2">
        <v>1</v>
      </c>
      <c r="W421" s="2" t="s">
        <v>824</v>
      </c>
      <c r="X421" s="2" t="s">
        <v>34</v>
      </c>
      <c r="Y421" s="2" t="s">
        <v>35</v>
      </c>
      <c r="Z421" s="2" t="s">
        <v>29</v>
      </c>
      <c r="AA421" s="2" t="s">
        <v>29</v>
      </c>
      <c r="AB421" s="2" t="s">
        <v>29</v>
      </c>
      <c r="AC421" s="2" t="s">
        <v>29</v>
      </c>
      <c r="AD421" s="2" t="s">
        <v>29</v>
      </c>
      <c r="AE421" s="2" t="s">
        <v>29</v>
      </c>
      <c r="AF421" s="2" t="s">
        <v>31</v>
      </c>
      <c r="AH421" s="1">
        <f t="shared" si="15"/>
        <v>0</v>
      </c>
      <c r="AI421" s="1">
        <f t="shared" si="14"/>
        <v>0</v>
      </c>
      <c r="AJ421" s="49">
        <v>20.686349598491958</v>
      </c>
      <c r="AK421" s="49">
        <v>26.670210691662874</v>
      </c>
      <c r="AL421" s="49">
        <v>29.439993238449119</v>
      </c>
      <c r="AM421" s="49">
        <v>0.43186779856618057</v>
      </c>
      <c r="AN421" s="49">
        <v>1.7613233301965727</v>
      </c>
      <c r="AO421" s="49">
        <v>3.5359999209642403</v>
      </c>
      <c r="AP421" s="49">
        <v>247.15012448552872</v>
      </c>
      <c r="AQ421" s="49">
        <v>92</v>
      </c>
    </row>
    <row r="422" spans="1:43" ht="13.8" hidden="1">
      <c r="A422" s="2">
        <v>421</v>
      </c>
      <c r="B422" s="2" t="s">
        <v>23</v>
      </c>
      <c r="C422" s="2" t="s">
        <v>24</v>
      </c>
      <c r="D422" s="2" t="s">
        <v>25</v>
      </c>
      <c r="E422" s="2" t="s">
        <v>825</v>
      </c>
      <c r="F422" s="15">
        <v>42.580255530000002</v>
      </c>
      <c r="G422" s="15">
        <v>8.7249126700000001</v>
      </c>
      <c r="H422" s="23">
        <v>44849</v>
      </c>
      <c r="I422" s="2" t="s">
        <v>27</v>
      </c>
      <c r="J422" s="24" t="s">
        <v>28</v>
      </c>
      <c r="K422" s="25">
        <v>15</v>
      </c>
      <c r="L422" s="25" t="s">
        <v>1061</v>
      </c>
      <c r="M422" s="25">
        <v>200</v>
      </c>
      <c r="N422" s="25">
        <v>4</v>
      </c>
      <c r="O422" s="25">
        <v>163</v>
      </c>
      <c r="P422" s="26">
        <v>0.02</v>
      </c>
      <c r="Q422" s="27" t="s">
        <v>84</v>
      </c>
      <c r="R422" s="25" t="s">
        <v>85</v>
      </c>
      <c r="S422" s="25">
        <v>1</v>
      </c>
      <c r="T422" s="2" t="s">
        <v>45</v>
      </c>
      <c r="U422" s="2" t="s">
        <v>1017</v>
      </c>
      <c r="V422" s="2">
        <v>1</v>
      </c>
      <c r="W422" s="2" t="s">
        <v>827</v>
      </c>
      <c r="X422" s="2" t="s">
        <v>34</v>
      </c>
      <c r="Y422" s="2" t="s">
        <v>35</v>
      </c>
      <c r="Z422" s="2" t="s">
        <v>29</v>
      </c>
      <c r="AA422" s="2" t="s">
        <v>29</v>
      </c>
      <c r="AB422" s="2" t="s">
        <v>29</v>
      </c>
      <c r="AC422" s="2" t="s">
        <v>29</v>
      </c>
      <c r="AD422" s="2" t="s">
        <v>29</v>
      </c>
      <c r="AE422" s="2" t="s">
        <v>29</v>
      </c>
      <c r="AF422" s="2" t="s">
        <v>47</v>
      </c>
      <c r="AG422" s="35" t="s">
        <v>826</v>
      </c>
      <c r="AH422" s="1">
        <f t="shared" si="15"/>
        <v>0</v>
      </c>
      <c r="AI422" s="1">
        <f t="shared" si="14"/>
        <v>0</v>
      </c>
      <c r="AJ422" s="49">
        <v>19.653144142133844</v>
      </c>
      <c r="AK422" s="49">
        <v>25.818036797666966</v>
      </c>
      <c r="AL422" s="49">
        <v>28.669993255659961</v>
      </c>
      <c r="AM422" s="49">
        <v>1.5980355807194764</v>
      </c>
      <c r="AN422" s="49">
        <v>2.9660434119646313</v>
      </c>
      <c r="AO422" s="49">
        <v>4.6419998962432132</v>
      </c>
      <c r="AP422" s="49">
        <v>285.93821257260504</v>
      </c>
      <c r="AQ422" s="49">
        <v>92</v>
      </c>
    </row>
    <row r="423" spans="1:43" ht="13.8" hidden="1">
      <c r="A423" s="2">
        <v>422</v>
      </c>
      <c r="B423" s="2" t="s">
        <v>23</v>
      </c>
      <c r="C423" s="2" t="s">
        <v>24</v>
      </c>
      <c r="D423" s="2" t="s">
        <v>25</v>
      </c>
      <c r="E423" s="2" t="s">
        <v>825</v>
      </c>
      <c r="F423" s="15">
        <v>42.580255530000002</v>
      </c>
      <c r="G423" s="15">
        <v>8.7249126700000001</v>
      </c>
      <c r="H423" s="23">
        <v>44849</v>
      </c>
      <c r="I423" s="2" t="s">
        <v>27</v>
      </c>
      <c r="J423" s="24" t="s">
        <v>28</v>
      </c>
      <c r="K423" s="25">
        <v>10</v>
      </c>
      <c r="L423" s="25" t="s">
        <v>1062</v>
      </c>
      <c r="M423" s="25">
        <v>200</v>
      </c>
      <c r="N423" s="25">
        <v>29</v>
      </c>
      <c r="O423" s="25">
        <v>165</v>
      </c>
      <c r="P423" s="26">
        <v>0.18</v>
      </c>
      <c r="Q423" s="27" t="s">
        <v>43</v>
      </c>
      <c r="R423" s="25" t="s">
        <v>44</v>
      </c>
      <c r="S423" s="25">
        <v>3</v>
      </c>
      <c r="T423" s="2" t="s">
        <v>45</v>
      </c>
      <c r="U423" s="2" t="s">
        <v>1017</v>
      </c>
      <c r="V423" s="2">
        <v>1</v>
      </c>
      <c r="W423" s="2" t="s">
        <v>827</v>
      </c>
      <c r="X423" s="2" t="s">
        <v>34</v>
      </c>
      <c r="Y423" s="2" t="s">
        <v>35</v>
      </c>
      <c r="Z423" s="2" t="s">
        <v>29</v>
      </c>
      <c r="AA423" s="2" t="s">
        <v>29</v>
      </c>
      <c r="AB423" s="2" t="s">
        <v>29</v>
      </c>
      <c r="AC423" s="2" t="s">
        <v>29</v>
      </c>
      <c r="AD423" s="2" t="s">
        <v>29</v>
      </c>
      <c r="AE423" s="2" t="s">
        <v>29</v>
      </c>
      <c r="AF423" s="2" t="s">
        <v>47</v>
      </c>
      <c r="AG423" s="35" t="s">
        <v>826</v>
      </c>
      <c r="AH423" s="1">
        <f t="shared" si="15"/>
        <v>0</v>
      </c>
      <c r="AI423" s="1">
        <f t="shared" si="14"/>
        <v>0</v>
      </c>
      <c r="AJ423" s="49">
        <v>19.653144142133844</v>
      </c>
      <c r="AK423" s="49">
        <v>25.818036797666966</v>
      </c>
      <c r="AL423" s="49">
        <v>28.669993255659961</v>
      </c>
      <c r="AM423" s="49">
        <v>1.5980355807194764</v>
      </c>
      <c r="AN423" s="49">
        <v>2.9660434119646313</v>
      </c>
      <c r="AO423" s="49">
        <v>4.6419998962432132</v>
      </c>
      <c r="AP423" s="49">
        <v>285.93821257260504</v>
      </c>
      <c r="AQ423" s="49">
        <v>92</v>
      </c>
    </row>
    <row r="424" spans="1:43" ht="13.8">
      <c r="A424" s="2">
        <v>423</v>
      </c>
      <c r="B424" s="33" t="s">
        <v>544</v>
      </c>
      <c r="C424" s="33" t="s">
        <v>655</v>
      </c>
      <c r="D424" s="33" t="s">
        <v>655</v>
      </c>
      <c r="E424" s="33" t="s">
        <v>828</v>
      </c>
      <c r="F424" s="36">
        <v>39.642257000000001</v>
      </c>
      <c r="G424" s="36">
        <v>19.91854</v>
      </c>
      <c r="H424" s="37" t="s">
        <v>829</v>
      </c>
      <c r="I424" s="38" t="s">
        <v>159</v>
      </c>
      <c r="J424" s="39" t="s">
        <v>29</v>
      </c>
      <c r="K424" s="40">
        <v>15</v>
      </c>
      <c r="L424" s="25" t="s">
        <v>1061</v>
      </c>
      <c r="M424" s="40">
        <v>4</v>
      </c>
      <c r="N424" s="41">
        <v>0</v>
      </c>
      <c r="O424" s="41">
        <v>140</v>
      </c>
      <c r="P424" s="42">
        <v>0</v>
      </c>
      <c r="Q424" s="25" t="s">
        <v>301</v>
      </c>
      <c r="R424" s="41" t="s">
        <v>556</v>
      </c>
      <c r="S424" s="25">
        <v>0</v>
      </c>
      <c r="T424" s="33" t="s">
        <v>45</v>
      </c>
      <c r="U424" s="2" t="s">
        <v>1018</v>
      </c>
      <c r="V424" s="2">
        <v>1</v>
      </c>
      <c r="W424" s="43" t="s">
        <v>628</v>
      </c>
      <c r="X424" s="43" t="s">
        <v>34</v>
      </c>
      <c r="Y424" s="43" t="s">
        <v>34</v>
      </c>
      <c r="Z424" s="43" t="s">
        <v>245</v>
      </c>
      <c r="AA424" s="43" t="s">
        <v>245</v>
      </c>
      <c r="AB424" s="43" t="s">
        <v>245</v>
      </c>
      <c r="AC424" s="43" t="s">
        <v>245</v>
      </c>
      <c r="AD424" s="43" t="s">
        <v>132</v>
      </c>
      <c r="AE424" s="43" t="s">
        <v>132</v>
      </c>
      <c r="AF424" s="33" t="s">
        <v>830</v>
      </c>
      <c r="AG424" s="44"/>
      <c r="AH424" s="1">
        <f t="shared" si="15"/>
        <v>4</v>
      </c>
      <c r="AI424" s="1">
        <f t="shared" si="14"/>
        <v>0</v>
      </c>
      <c r="AJ424" s="49">
        <v>20.438212617736887</v>
      </c>
      <c r="AK424" s="49">
        <v>26.178471572219312</v>
      </c>
      <c r="AL424" s="49">
        <v>28.639993256330513</v>
      </c>
      <c r="AM424" s="49">
        <v>0.22213698133622117</v>
      </c>
      <c r="AN424" s="49">
        <v>1.9626168039581824</v>
      </c>
      <c r="AO424" s="49">
        <v>4.3639999024569995</v>
      </c>
      <c r="AP424" s="49">
        <v>204.47513912463174</v>
      </c>
      <c r="AQ424" s="49">
        <v>67</v>
      </c>
    </row>
    <row r="425" spans="1:43" ht="13.8">
      <c r="A425" s="2">
        <v>424</v>
      </c>
      <c r="B425" s="33" t="s">
        <v>544</v>
      </c>
      <c r="C425" s="33" t="s">
        <v>655</v>
      </c>
      <c r="D425" s="33" t="s">
        <v>655</v>
      </c>
      <c r="E425" s="33" t="s">
        <v>831</v>
      </c>
      <c r="F425" s="36">
        <v>39.549720000000001</v>
      </c>
      <c r="G425" s="36">
        <v>19.918189999999999</v>
      </c>
      <c r="H425" s="37" t="s">
        <v>832</v>
      </c>
      <c r="I425" s="38" t="s">
        <v>27</v>
      </c>
      <c r="J425" s="39" t="s">
        <v>29</v>
      </c>
      <c r="K425" s="40">
        <v>15</v>
      </c>
      <c r="L425" s="25" t="s">
        <v>1061</v>
      </c>
      <c r="M425" s="40">
        <v>4</v>
      </c>
      <c r="N425" s="41">
        <v>0</v>
      </c>
      <c r="O425" s="41" t="s">
        <v>31</v>
      </c>
      <c r="P425" s="42">
        <v>0</v>
      </c>
      <c r="Q425" s="25" t="s">
        <v>301</v>
      </c>
      <c r="R425" s="41" t="s">
        <v>556</v>
      </c>
      <c r="S425" s="25">
        <v>0</v>
      </c>
      <c r="T425" s="33" t="s">
        <v>45</v>
      </c>
      <c r="U425" s="2" t="s">
        <v>1018</v>
      </c>
      <c r="V425" s="2">
        <v>1</v>
      </c>
      <c r="W425" s="43" t="s">
        <v>628</v>
      </c>
      <c r="X425" s="43" t="s">
        <v>34</v>
      </c>
      <c r="Y425" s="43" t="s">
        <v>34</v>
      </c>
      <c r="Z425" s="43" t="s">
        <v>132</v>
      </c>
      <c r="AA425" s="43" t="s">
        <v>245</v>
      </c>
      <c r="AB425" s="43" t="s">
        <v>245</v>
      </c>
      <c r="AC425" s="43" t="s">
        <v>245</v>
      </c>
      <c r="AD425" s="43" t="s">
        <v>132</v>
      </c>
      <c r="AE425" s="43" t="s">
        <v>132</v>
      </c>
      <c r="AF425" s="33" t="s">
        <v>830</v>
      </c>
      <c r="AG425" s="44"/>
      <c r="AH425" s="1">
        <f t="shared" si="15"/>
        <v>3</v>
      </c>
      <c r="AI425" s="1">
        <f t="shared" si="14"/>
        <v>0</v>
      </c>
      <c r="AJ425" s="49">
        <v>20.523527684323096</v>
      </c>
      <c r="AK425" s="49">
        <v>26.391949828317266</v>
      </c>
      <c r="AL425" s="49">
        <v>28.679993255436443</v>
      </c>
      <c r="AM425" s="49">
        <v>0.17041780441004328</v>
      </c>
      <c r="AN425" s="49">
        <v>1.853290719445289</v>
      </c>
      <c r="AO425" s="49">
        <v>4.1634999069385223</v>
      </c>
      <c r="AP425" s="49">
        <v>209.43963559235655</v>
      </c>
      <c r="AQ425" s="49">
        <v>67</v>
      </c>
    </row>
    <row r="426" spans="1:43" ht="13.8">
      <c r="A426" s="2">
        <v>425</v>
      </c>
      <c r="B426" s="33" t="s">
        <v>544</v>
      </c>
      <c r="C426" s="33" t="s">
        <v>655</v>
      </c>
      <c r="D426" s="33" t="s">
        <v>655</v>
      </c>
      <c r="E426" s="33" t="s">
        <v>833</v>
      </c>
      <c r="F426" s="36">
        <v>39.508763000000002</v>
      </c>
      <c r="G426" s="36">
        <v>19.927523999999998</v>
      </c>
      <c r="H426" s="37" t="s">
        <v>834</v>
      </c>
      <c r="I426" s="38" t="s">
        <v>27</v>
      </c>
      <c r="J426" s="39" t="s">
        <v>29</v>
      </c>
      <c r="K426" s="40">
        <v>15</v>
      </c>
      <c r="L426" s="25" t="s">
        <v>1061</v>
      </c>
      <c r="M426" s="40">
        <v>4</v>
      </c>
      <c r="N426" s="41">
        <v>0</v>
      </c>
      <c r="O426" s="41">
        <v>242</v>
      </c>
      <c r="P426" s="42">
        <v>0</v>
      </c>
      <c r="Q426" s="25" t="s">
        <v>301</v>
      </c>
      <c r="R426" s="41" t="s">
        <v>556</v>
      </c>
      <c r="S426" s="25">
        <v>0</v>
      </c>
      <c r="T426" s="33" t="s">
        <v>45</v>
      </c>
      <c r="U426" s="2" t="s">
        <v>1018</v>
      </c>
      <c r="V426" s="2">
        <v>1</v>
      </c>
      <c r="W426" s="43" t="s">
        <v>628</v>
      </c>
      <c r="X426" s="43" t="s">
        <v>34</v>
      </c>
      <c r="Y426" s="43" t="s">
        <v>34</v>
      </c>
      <c r="Z426" s="43" t="s">
        <v>132</v>
      </c>
      <c r="AA426" s="43" t="s">
        <v>245</v>
      </c>
      <c r="AB426" s="43" t="s">
        <v>245</v>
      </c>
      <c r="AC426" s="43" t="s">
        <v>245</v>
      </c>
      <c r="AD426" s="43" t="s">
        <v>132</v>
      </c>
      <c r="AE426" s="43" t="s">
        <v>132</v>
      </c>
      <c r="AF426" s="33" t="s">
        <v>830</v>
      </c>
      <c r="AG426" s="44"/>
      <c r="AH426" s="1">
        <f t="shared" si="15"/>
        <v>3</v>
      </c>
      <c r="AI426" s="1">
        <f t="shared" si="14"/>
        <v>0</v>
      </c>
      <c r="AJ426" s="49">
        <v>20.659555078542923</v>
      </c>
      <c r="AK426" s="49">
        <v>26.077493313606787</v>
      </c>
      <c r="AL426" s="49">
        <v>28.469993260130309</v>
      </c>
      <c r="AM426" s="49">
        <v>0.17372054406224824</v>
      </c>
      <c r="AN426" s="49">
        <v>2.1241466916520548</v>
      </c>
      <c r="AO426" s="49">
        <v>4.4917498996015652</v>
      </c>
      <c r="AP426" s="49">
        <v>206.47091034101993</v>
      </c>
      <c r="AQ426" s="49">
        <v>67</v>
      </c>
    </row>
    <row r="427" spans="1:43" ht="13.8">
      <c r="A427" s="2">
        <v>426</v>
      </c>
      <c r="B427" s="33" t="s">
        <v>544</v>
      </c>
      <c r="C427" s="33" t="s">
        <v>655</v>
      </c>
      <c r="D427" s="33" t="s">
        <v>655</v>
      </c>
      <c r="E427" s="33" t="s">
        <v>835</v>
      </c>
      <c r="F427" s="36">
        <v>39.516860999999999</v>
      </c>
      <c r="G427" s="36">
        <v>20.163122000000001</v>
      </c>
      <c r="H427" s="37" t="s">
        <v>836</v>
      </c>
      <c r="I427" s="38" t="s">
        <v>27</v>
      </c>
      <c r="J427" s="39" t="s">
        <v>29</v>
      </c>
      <c r="K427" s="40">
        <v>15</v>
      </c>
      <c r="L427" s="25" t="s">
        <v>1061</v>
      </c>
      <c r="M427" s="40">
        <v>4</v>
      </c>
      <c r="N427" s="41">
        <v>0</v>
      </c>
      <c r="O427" s="41">
        <v>361</v>
      </c>
      <c r="P427" s="42">
        <v>0</v>
      </c>
      <c r="Q427" s="25" t="s">
        <v>301</v>
      </c>
      <c r="R427" s="41" t="s">
        <v>556</v>
      </c>
      <c r="S427" s="25">
        <v>0</v>
      </c>
      <c r="T427" s="33" t="s">
        <v>45</v>
      </c>
      <c r="U427" s="2" t="s">
        <v>1018</v>
      </c>
      <c r="V427" s="2">
        <v>1</v>
      </c>
      <c r="W427" s="43" t="s">
        <v>628</v>
      </c>
      <c r="X427" s="43" t="s">
        <v>34</v>
      </c>
      <c r="Y427" s="43" t="s">
        <v>34</v>
      </c>
      <c r="Z427" s="43" t="s">
        <v>132</v>
      </c>
      <c r="AA427" s="43" t="s">
        <v>245</v>
      </c>
      <c r="AB427" s="43" t="s">
        <v>245</v>
      </c>
      <c r="AC427" s="43" t="s">
        <v>245</v>
      </c>
      <c r="AD427" s="43" t="s">
        <v>132</v>
      </c>
      <c r="AE427" s="43" t="s">
        <v>132</v>
      </c>
      <c r="AF427" s="33" t="s">
        <v>837</v>
      </c>
      <c r="AG427" s="44"/>
      <c r="AH427" s="1">
        <f t="shared" si="15"/>
        <v>3</v>
      </c>
      <c r="AI427" s="1">
        <f t="shared" si="14"/>
        <v>0</v>
      </c>
      <c r="AJ427" s="49">
        <v>20.610870148124267</v>
      </c>
      <c r="AK427" s="49">
        <v>26.447602000986386</v>
      </c>
      <c r="AL427" s="49">
        <v>28.579993257671617</v>
      </c>
      <c r="AM427" s="49">
        <v>6.4899313617880497E-2</v>
      </c>
      <c r="AN427" s="49">
        <v>1.6792798537695179</v>
      </c>
      <c r="AO427" s="49">
        <v>4.0084999104030423</v>
      </c>
      <c r="AP427" s="49">
        <v>210.32134231751627</v>
      </c>
      <c r="AQ427" s="49">
        <v>72</v>
      </c>
    </row>
    <row r="428" spans="1:43" ht="13.8">
      <c r="A428" s="2">
        <v>427</v>
      </c>
      <c r="B428" s="33" t="s">
        <v>544</v>
      </c>
      <c r="C428" s="33" t="s">
        <v>655</v>
      </c>
      <c r="D428" s="33" t="s">
        <v>655</v>
      </c>
      <c r="E428" s="33" t="s">
        <v>838</v>
      </c>
      <c r="F428" s="36">
        <v>39.210472000000003</v>
      </c>
      <c r="G428" s="36">
        <v>20.178963</v>
      </c>
      <c r="H428" s="31">
        <v>45200</v>
      </c>
      <c r="I428" s="38" t="s">
        <v>27</v>
      </c>
      <c r="J428" s="39" t="s">
        <v>29</v>
      </c>
      <c r="K428" s="40">
        <v>15</v>
      </c>
      <c r="L428" s="25" t="s">
        <v>1061</v>
      </c>
      <c r="M428" s="40">
        <v>4</v>
      </c>
      <c r="N428" s="41">
        <v>0</v>
      </c>
      <c r="O428" s="41">
        <v>302</v>
      </c>
      <c r="P428" s="42">
        <v>0</v>
      </c>
      <c r="Q428" s="25" t="s">
        <v>301</v>
      </c>
      <c r="R428" s="41" t="s">
        <v>556</v>
      </c>
      <c r="S428" s="25">
        <v>0</v>
      </c>
      <c r="T428" s="33" t="s">
        <v>45</v>
      </c>
      <c r="U428" s="2" t="s">
        <v>1018</v>
      </c>
      <c r="V428" s="2">
        <v>1</v>
      </c>
      <c r="W428" s="43" t="s">
        <v>628</v>
      </c>
      <c r="X428" s="43" t="s">
        <v>34</v>
      </c>
      <c r="Y428" s="43" t="s">
        <v>34</v>
      </c>
      <c r="Z428" s="43" t="s">
        <v>132</v>
      </c>
      <c r="AA428" s="43" t="s">
        <v>132</v>
      </c>
      <c r="AB428" s="43" t="s">
        <v>245</v>
      </c>
      <c r="AC428" s="43" t="s">
        <v>132</v>
      </c>
      <c r="AD428" s="43" t="s">
        <v>132</v>
      </c>
      <c r="AE428" s="43" t="s">
        <v>132</v>
      </c>
      <c r="AF428" s="33" t="s">
        <v>830</v>
      </c>
      <c r="AG428" s="44"/>
      <c r="AH428" s="1">
        <f t="shared" si="15"/>
        <v>1</v>
      </c>
      <c r="AI428" s="1">
        <f t="shared" si="14"/>
        <v>0</v>
      </c>
      <c r="AJ428" s="49">
        <v>20.626787955987652</v>
      </c>
      <c r="AK428" s="49">
        <v>25.639775932086184</v>
      </c>
      <c r="AL428" s="49">
        <v>27.919993272423767</v>
      </c>
      <c r="AM428" s="49">
        <v>0.30113834943341716</v>
      </c>
      <c r="AN428" s="49">
        <v>2.4750950533729665</v>
      </c>
      <c r="AO428" s="49">
        <v>4.8494998916052268</v>
      </c>
      <c r="AP428" s="49">
        <v>193.24359001106333</v>
      </c>
      <c r="AQ428" s="49">
        <v>63</v>
      </c>
    </row>
    <row r="429" spans="1:43" ht="13.8">
      <c r="A429" s="2">
        <v>428</v>
      </c>
      <c r="B429" s="33" t="s">
        <v>544</v>
      </c>
      <c r="C429" s="33" t="s">
        <v>655</v>
      </c>
      <c r="D429" s="33" t="s">
        <v>655</v>
      </c>
      <c r="E429" s="33" t="s">
        <v>839</v>
      </c>
      <c r="F429" s="36">
        <v>38.909804999999999</v>
      </c>
      <c r="G429" s="36">
        <v>20.728821</v>
      </c>
      <c r="H429" s="37" t="s">
        <v>840</v>
      </c>
      <c r="I429" s="38" t="s">
        <v>27</v>
      </c>
      <c r="J429" s="39" t="s">
        <v>29</v>
      </c>
      <c r="K429" s="40">
        <v>15</v>
      </c>
      <c r="L429" s="25" t="s">
        <v>1061</v>
      </c>
      <c r="M429" s="40">
        <v>4</v>
      </c>
      <c r="N429" s="41">
        <v>0</v>
      </c>
      <c r="O429" s="41" t="s">
        <v>31</v>
      </c>
      <c r="P429" s="42">
        <v>0</v>
      </c>
      <c r="Q429" s="25" t="s">
        <v>301</v>
      </c>
      <c r="R429" s="41" t="s">
        <v>556</v>
      </c>
      <c r="S429" s="25">
        <v>0</v>
      </c>
      <c r="T429" s="33" t="s">
        <v>45</v>
      </c>
      <c r="U429" s="2" t="s">
        <v>1018</v>
      </c>
      <c r="V429" s="2">
        <v>1</v>
      </c>
      <c r="W429" s="43" t="s">
        <v>628</v>
      </c>
      <c r="X429" s="43" t="s">
        <v>34</v>
      </c>
      <c r="Y429" s="43" t="s">
        <v>34</v>
      </c>
      <c r="Z429" s="43" t="s">
        <v>132</v>
      </c>
      <c r="AA429" s="43" t="s">
        <v>132</v>
      </c>
      <c r="AB429" s="43" t="s">
        <v>245</v>
      </c>
      <c r="AC429" s="43" t="s">
        <v>132</v>
      </c>
      <c r="AD429" s="43" t="s">
        <v>132</v>
      </c>
      <c r="AE429" s="43" t="s">
        <v>132</v>
      </c>
      <c r="AF429" s="33" t="s">
        <v>841</v>
      </c>
      <c r="AG429" s="44"/>
      <c r="AH429" s="1">
        <f t="shared" si="15"/>
        <v>1</v>
      </c>
      <c r="AI429" s="1">
        <f t="shared" si="14"/>
        <v>0</v>
      </c>
      <c r="AJ429" s="49">
        <v>20.682541379399002</v>
      </c>
      <c r="AK429" s="49">
        <v>26.381080263342827</v>
      </c>
      <c r="AL429" s="49">
        <v>28.099993268400453</v>
      </c>
      <c r="AM429" s="49">
        <v>5.5721916562737346E-2</v>
      </c>
      <c r="AN429" s="49">
        <v>1.7755053950969697</v>
      </c>
      <c r="AO429" s="49">
        <v>4.0037499105092138</v>
      </c>
      <c r="AP429" s="49">
        <v>205.58507360617526</v>
      </c>
      <c r="AQ429" s="49">
        <v>76</v>
      </c>
    </row>
    <row r="430" spans="1:43" ht="13.8">
      <c r="A430" s="2">
        <v>429</v>
      </c>
      <c r="B430" s="33" t="s">
        <v>544</v>
      </c>
      <c r="C430" s="33" t="s">
        <v>655</v>
      </c>
      <c r="D430" s="33" t="s">
        <v>655</v>
      </c>
      <c r="E430" s="33" t="s">
        <v>842</v>
      </c>
      <c r="F430" s="36">
        <v>37.266451000000004</v>
      </c>
      <c r="G430" s="36">
        <v>21.668419</v>
      </c>
      <c r="H430" s="37" t="s">
        <v>843</v>
      </c>
      <c r="I430" s="38" t="s">
        <v>27</v>
      </c>
      <c r="J430" s="39" t="s">
        <v>29</v>
      </c>
      <c r="K430" s="40">
        <v>15</v>
      </c>
      <c r="L430" s="25" t="s">
        <v>1061</v>
      </c>
      <c r="M430" s="40">
        <v>4</v>
      </c>
      <c r="N430" s="41">
        <v>0</v>
      </c>
      <c r="O430" s="41">
        <v>503</v>
      </c>
      <c r="P430" s="42">
        <v>0</v>
      </c>
      <c r="Q430" s="25" t="s">
        <v>301</v>
      </c>
      <c r="R430" s="41" t="s">
        <v>556</v>
      </c>
      <c r="S430" s="25">
        <v>0</v>
      </c>
      <c r="T430" s="33" t="s">
        <v>45</v>
      </c>
      <c r="U430" s="2" t="s">
        <v>1018</v>
      </c>
      <c r="V430" s="2">
        <v>1</v>
      </c>
      <c r="W430" s="43" t="s">
        <v>628</v>
      </c>
      <c r="X430" s="43" t="s">
        <v>34</v>
      </c>
      <c r="Y430" s="43" t="s">
        <v>34</v>
      </c>
      <c r="Z430" s="43" t="s">
        <v>132</v>
      </c>
      <c r="AA430" s="43" t="s">
        <v>132</v>
      </c>
      <c r="AB430" s="43" t="s">
        <v>245</v>
      </c>
      <c r="AC430" s="43" t="s">
        <v>132</v>
      </c>
      <c r="AD430" s="43" t="s">
        <v>132</v>
      </c>
      <c r="AE430" s="43" t="s">
        <v>132</v>
      </c>
      <c r="AF430" s="33" t="s">
        <v>841</v>
      </c>
      <c r="AG430" s="44"/>
      <c r="AH430" s="1">
        <f t="shared" si="15"/>
        <v>1</v>
      </c>
      <c r="AI430" s="1">
        <f t="shared" si="14"/>
        <v>0</v>
      </c>
      <c r="AJ430" s="49">
        <v>21.055034521758067</v>
      </c>
      <c r="AK430" s="49">
        <v>26.406080262784034</v>
      </c>
      <c r="AL430" s="49">
        <v>28.289993264153622</v>
      </c>
      <c r="AM430" s="49">
        <v>-0.41561163454597261</v>
      </c>
      <c r="AN430" s="49">
        <v>1.5668695301951272</v>
      </c>
      <c r="AO430" s="49">
        <v>3.7912499152589589</v>
      </c>
      <c r="AP430" s="49">
        <v>179.78471934414983</v>
      </c>
      <c r="AQ430" s="49">
        <v>67</v>
      </c>
    </row>
    <row r="431" spans="1:43" ht="13.8">
      <c r="A431" s="2">
        <v>430</v>
      </c>
      <c r="B431" s="33" t="s">
        <v>544</v>
      </c>
      <c r="C431" s="33" t="s">
        <v>655</v>
      </c>
      <c r="D431" s="33" t="s">
        <v>655</v>
      </c>
      <c r="E431" s="33" t="s">
        <v>844</v>
      </c>
      <c r="F431" s="36">
        <v>36.799934999999998</v>
      </c>
      <c r="G431" s="36">
        <v>21.723717000000001</v>
      </c>
      <c r="H431" s="37" t="s">
        <v>845</v>
      </c>
      <c r="I431" s="38" t="s">
        <v>27</v>
      </c>
      <c r="J431" s="39" t="s">
        <v>29</v>
      </c>
      <c r="K431" s="40">
        <v>15</v>
      </c>
      <c r="L431" s="25" t="s">
        <v>1061</v>
      </c>
      <c r="M431" s="40">
        <v>4</v>
      </c>
      <c r="N431" s="41">
        <v>0</v>
      </c>
      <c r="O431" s="41">
        <v>455</v>
      </c>
      <c r="P431" s="42">
        <v>0</v>
      </c>
      <c r="Q431" s="25" t="s">
        <v>301</v>
      </c>
      <c r="R431" s="41" t="s">
        <v>556</v>
      </c>
      <c r="S431" s="25">
        <v>0</v>
      </c>
      <c r="T431" s="33" t="s">
        <v>45</v>
      </c>
      <c r="U431" s="2" t="s">
        <v>1018</v>
      </c>
      <c r="V431" s="2">
        <v>1</v>
      </c>
      <c r="W431" s="43" t="s">
        <v>628</v>
      </c>
      <c r="X431" s="43" t="s">
        <v>34</v>
      </c>
      <c r="Y431" s="43" t="s">
        <v>34</v>
      </c>
      <c r="Z431" s="43" t="s">
        <v>132</v>
      </c>
      <c r="AA431" s="43" t="s">
        <v>132</v>
      </c>
      <c r="AB431" s="43" t="s">
        <v>245</v>
      </c>
      <c r="AC431" s="43" t="s">
        <v>132</v>
      </c>
      <c r="AD431" s="43" t="s">
        <v>132</v>
      </c>
      <c r="AE431" s="43" t="s">
        <v>132</v>
      </c>
      <c r="AF431" s="33" t="s">
        <v>841</v>
      </c>
      <c r="AG431" s="44"/>
      <c r="AH431" s="1">
        <f t="shared" si="15"/>
        <v>1</v>
      </c>
      <c r="AI431" s="1">
        <f t="shared" si="14"/>
        <v>0</v>
      </c>
      <c r="AJ431" s="49">
        <v>21.045993426069735</v>
      </c>
      <c r="AK431" s="49">
        <v>26.010971575963232</v>
      </c>
      <c r="AL431" s="49">
        <v>27.869993273541354</v>
      </c>
      <c r="AM431" s="49">
        <v>-0.25448629568165093</v>
      </c>
      <c r="AN431" s="49">
        <v>1.9881385425181615</v>
      </c>
      <c r="AO431" s="49">
        <v>3.9389999119564898</v>
      </c>
      <c r="AP431" s="49">
        <v>184.32346802080434</v>
      </c>
      <c r="AQ431" s="49">
        <v>69</v>
      </c>
    </row>
    <row r="432" spans="1:43" ht="13.8">
      <c r="A432" s="2">
        <v>431</v>
      </c>
      <c r="B432" s="33" t="s">
        <v>544</v>
      </c>
      <c r="C432" s="33" t="s">
        <v>655</v>
      </c>
      <c r="D432" s="33" t="s">
        <v>846</v>
      </c>
      <c r="E432" s="33" t="s">
        <v>847</v>
      </c>
      <c r="F432" s="36">
        <v>36.682844000000003</v>
      </c>
      <c r="G432" s="36">
        <v>22.376532999999998</v>
      </c>
      <c r="H432" s="37" t="s">
        <v>848</v>
      </c>
      <c r="I432" s="38" t="s">
        <v>27</v>
      </c>
      <c r="J432" s="39" t="s">
        <v>29</v>
      </c>
      <c r="K432" s="40">
        <v>15</v>
      </c>
      <c r="L432" s="25" t="s">
        <v>1061</v>
      </c>
      <c r="M432" s="40">
        <v>4</v>
      </c>
      <c r="N432" s="41">
        <v>0</v>
      </c>
      <c r="O432" s="41">
        <v>558</v>
      </c>
      <c r="P432" s="42">
        <v>0</v>
      </c>
      <c r="Q432" s="25" t="s">
        <v>301</v>
      </c>
      <c r="R432" s="41" t="s">
        <v>556</v>
      </c>
      <c r="S432" s="25">
        <v>0</v>
      </c>
      <c r="T432" s="33" t="s">
        <v>45</v>
      </c>
      <c r="U432" s="2" t="s">
        <v>1018</v>
      </c>
      <c r="V432" s="2">
        <v>1</v>
      </c>
      <c r="W432" s="43" t="s">
        <v>628</v>
      </c>
      <c r="X432" s="43" t="s">
        <v>34</v>
      </c>
      <c r="Y432" s="43" t="s">
        <v>34</v>
      </c>
      <c r="Z432" s="43" t="s">
        <v>132</v>
      </c>
      <c r="AA432" s="43" t="s">
        <v>245</v>
      </c>
      <c r="AB432" s="43" t="s">
        <v>245</v>
      </c>
      <c r="AC432" s="43" t="s">
        <v>245</v>
      </c>
      <c r="AD432" s="43" t="s">
        <v>132</v>
      </c>
      <c r="AE432" s="43" t="s">
        <v>132</v>
      </c>
      <c r="AF432" s="33" t="s">
        <v>841</v>
      </c>
      <c r="AG432" s="44"/>
      <c r="AH432" s="1">
        <f t="shared" si="15"/>
        <v>3</v>
      </c>
      <c r="AI432" s="1">
        <f t="shared" si="14"/>
        <v>0</v>
      </c>
      <c r="AJ432" s="49">
        <v>21.179500272400698</v>
      </c>
      <c r="AK432" s="49">
        <v>26.371188959216092</v>
      </c>
      <c r="AL432" s="49">
        <v>28.519993259012722</v>
      </c>
      <c r="AM432" s="49">
        <v>-0.38904451185212235</v>
      </c>
      <c r="AN432" s="49">
        <v>1.7219293093379668</v>
      </c>
      <c r="AO432" s="49">
        <v>3.4507499228697256</v>
      </c>
      <c r="AP432" s="49">
        <v>188.94708766330433</v>
      </c>
      <c r="AQ432" s="49">
        <v>66</v>
      </c>
    </row>
    <row r="433" spans="1:43" ht="13.8">
      <c r="A433" s="2">
        <v>432</v>
      </c>
      <c r="B433" s="33" t="s">
        <v>544</v>
      </c>
      <c r="C433" s="33" t="s">
        <v>545</v>
      </c>
      <c r="D433" s="33" t="s">
        <v>849</v>
      </c>
      <c r="E433" s="33" t="s">
        <v>850</v>
      </c>
      <c r="F433" s="36">
        <v>36.465235</v>
      </c>
      <c r="G433" s="36">
        <v>22.941822999999999</v>
      </c>
      <c r="H433" s="37" t="s">
        <v>851</v>
      </c>
      <c r="I433" s="38" t="s">
        <v>27</v>
      </c>
      <c r="J433" s="39" t="s">
        <v>29</v>
      </c>
      <c r="K433" s="40">
        <v>15</v>
      </c>
      <c r="L433" s="25" t="s">
        <v>1061</v>
      </c>
      <c r="M433" s="40">
        <v>4</v>
      </c>
      <c r="N433" s="41">
        <v>0</v>
      </c>
      <c r="O433" s="41">
        <v>414</v>
      </c>
      <c r="P433" s="42">
        <v>0</v>
      </c>
      <c r="Q433" s="25" t="s">
        <v>301</v>
      </c>
      <c r="R433" s="41" t="s">
        <v>556</v>
      </c>
      <c r="S433" s="25">
        <v>0</v>
      </c>
      <c r="T433" s="33" t="s">
        <v>45</v>
      </c>
      <c r="U433" s="2" t="s">
        <v>1018</v>
      </c>
      <c r="V433" s="2">
        <v>1</v>
      </c>
      <c r="W433" s="43" t="s">
        <v>628</v>
      </c>
      <c r="X433" s="43" t="s">
        <v>34</v>
      </c>
      <c r="Y433" s="43" t="s">
        <v>34</v>
      </c>
      <c r="Z433" s="43" t="s">
        <v>132</v>
      </c>
      <c r="AA433" s="43" t="s">
        <v>132</v>
      </c>
      <c r="AB433" s="43" t="s">
        <v>245</v>
      </c>
      <c r="AC433" s="43" t="s">
        <v>132</v>
      </c>
      <c r="AD433" s="43" t="s">
        <v>132</v>
      </c>
      <c r="AE433" s="43" t="s">
        <v>132</v>
      </c>
      <c r="AF433" s="33" t="s">
        <v>841</v>
      </c>
      <c r="AG433" s="44"/>
      <c r="AH433" s="1">
        <f t="shared" si="15"/>
        <v>1</v>
      </c>
      <c r="AI433" s="1">
        <f t="shared" si="14"/>
        <v>0</v>
      </c>
      <c r="AJ433" s="49">
        <v>20.658294804598484</v>
      </c>
      <c r="AK433" s="49">
        <v>25.313036808954596</v>
      </c>
      <c r="AL433" s="49">
        <v>27.509993281587981</v>
      </c>
      <c r="AM433" s="49">
        <v>-0.10792465512194256</v>
      </c>
      <c r="AN433" s="49">
        <v>1.8844999578781418</v>
      </c>
      <c r="AO433" s="49">
        <v>3.5754999200813486</v>
      </c>
      <c r="AP433" s="49">
        <v>83.093222971651329</v>
      </c>
      <c r="AQ433" s="49">
        <v>44</v>
      </c>
    </row>
    <row r="434" spans="1:43" ht="13.8">
      <c r="A434" s="2">
        <v>433</v>
      </c>
      <c r="B434" s="33" t="s">
        <v>544</v>
      </c>
      <c r="C434" s="33" t="s">
        <v>545</v>
      </c>
      <c r="D434" s="33" t="s">
        <v>852</v>
      </c>
      <c r="E434" s="33" t="s">
        <v>853</v>
      </c>
      <c r="F434" s="36">
        <v>35.501139999999999</v>
      </c>
      <c r="G434" s="36">
        <v>23.568764999999999</v>
      </c>
      <c r="H434" s="37" t="s">
        <v>854</v>
      </c>
      <c r="I434" s="38" t="s">
        <v>27</v>
      </c>
      <c r="J434" s="39" t="s">
        <v>29</v>
      </c>
      <c r="K434" s="40">
        <v>15</v>
      </c>
      <c r="L434" s="25" t="s">
        <v>1061</v>
      </c>
      <c r="M434" s="40">
        <v>4</v>
      </c>
      <c r="N434" s="41">
        <v>0</v>
      </c>
      <c r="O434" s="41">
        <v>583</v>
      </c>
      <c r="P434" s="42">
        <v>0</v>
      </c>
      <c r="Q434" s="25" t="s">
        <v>301</v>
      </c>
      <c r="R434" s="41" t="s">
        <v>556</v>
      </c>
      <c r="S434" s="25">
        <v>0</v>
      </c>
      <c r="T434" s="33" t="s">
        <v>45</v>
      </c>
      <c r="U434" s="2" t="s">
        <v>1018</v>
      </c>
      <c r="V434" s="2">
        <v>1</v>
      </c>
      <c r="W434" s="43" t="s">
        <v>628</v>
      </c>
      <c r="X434" s="43" t="s">
        <v>34</v>
      </c>
      <c r="Y434" s="43" t="s">
        <v>34</v>
      </c>
      <c r="Z434" s="43" t="s">
        <v>132</v>
      </c>
      <c r="AA434" s="43" t="s">
        <v>132</v>
      </c>
      <c r="AB434" s="43" t="s">
        <v>245</v>
      </c>
      <c r="AC434" s="43" t="s">
        <v>132</v>
      </c>
      <c r="AD434" s="43" t="s">
        <v>132</v>
      </c>
      <c r="AE434" s="43" t="s">
        <v>132</v>
      </c>
      <c r="AF434" s="33" t="s">
        <v>837</v>
      </c>
      <c r="AG434" s="44"/>
      <c r="AH434" s="1">
        <f t="shared" si="15"/>
        <v>1</v>
      </c>
      <c r="AI434" s="1">
        <f t="shared" si="14"/>
        <v>0</v>
      </c>
      <c r="AJ434" s="49">
        <v>20.364103030352265</v>
      </c>
      <c r="AK434" s="49">
        <v>24.178254225623313</v>
      </c>
      <c r="AL434" s="49">
        <v>27.419993283599638</v>
      </c>
      <c r="AM434" s="49">
        <v>4.8002053721590873E-2</v>
      </c>
      <c r="AN434" s="49">
        <v>2.7350053736504729</v>
      </c>
      <c r="AO434" s="49">
        <v>4.5639998979866512</v>
      </c>
      <c r="AP434" s="49">
        <v>47.696222785321126</v>
      </c>
      <c r="AQ434" s="49">
        <v>24</v>
      </c>
    </row>
    <row r="435" spans="1:43" ht="13.8">
      <c r="A435" s="2">
        <v>434</v>
      </c>
      <c r="B435" s="33" t="s">
        <v>544</v>
      </c>
      <c r="C435" s="33" t="s">
        <v>545</v>
      </c>
      <c r="D435" s="33" t="s">
        <v>855</v>
      </c>
      <c r="E435" s="33" t="s">
        <v>856</v>
      </c>
      <c r="F435" s="36">
        <v>35.232764000000003</v>
      </c>
      <c r="G435" s="36">
        <v>23.658311999999999</v>
      </c>
      <c r="H435" s="45" t="s">
        <v>857</v>
      </c>
      <c r="I435" s="38" t="s">
        <v>27</v>
      </c>
      <c r="J435" s="39" t="s">
        <v>29</v>
      </c>
      <c r="K435" s="40">
        <v>15</v>
      </c>
      <c r="L435" s="25" t="s">
        <v>1061</v>
      </c>
      <c r="M435" s="40">
        <v>4</v>
      </c>
      <c r="N435" s="41">
        <v>0</v>
      </c>
      <c r="O435" s="41">
        <v>570</v>
      </c>
      <c r="P435" s="42">
        <v>0</v>
      </c>
      <c r="Q435" s="25" t="s">
        <v>301</v>
      </c>
      <c r="R435" s="41" t="s">
        <v>556</v>
      </c>
      <c r="S435" s="25">
        <v>0</v>
      </c>
      <c r="T435" s="33" t="s">
        <v>45</v>
      </c>
      <c r="U435" s="2" t="s">
        <v>1018</v>
      </c>
      <c r="V435" s="2">
        <v>1</v>
      </c>
      <c r="W435" s="43" t="s">
        <v>628</v>
      </c>
      <c r="X435" s="43" t="s">
        <v>34</v>
      </c>
      <c r="Y435" s="43" t="s">
        <v>34</v>
      </c>
      <c r="Z435" s="43" t="s">
        <v>132</v>
      </c>
      <c r="AA435" s="43" t="s">
        <v>132</v>
      </c>
      <c r="AB435" s="43" t="s">
        <v>245</v>
      </c>
      <c r="AC435" s="43" t="s">
        <v>132</v>
      </c>
      <c r="AD435" s="43" t="s">
        <v>132</v>
      </c>
      <c r="AE435" s="43" t="s">
        <v>132</v>
      </c>
      <c r="AF435" s="33" t="s">
        <v>841</v>
      </c>
      <c r="AG435" s="44"/>
      <c r="AH435" s="1">
        <f t="shared" si="15"/>
        <v>1</v>
      </c>
      <c r="AI435" s="1">
        <f t="shared" si="14"/>
        <v>0</v>
      </c>
      <c r="AJ435" s="49">
        <v>20.690157817584922</v>
      </c>
      <c r="AK435" s="49">
        <v>24.569341173403576</v>
      </c>
      <c r="AL435" s="49">
        <v>27.199993288517021</v>
      </c>
      <c r="AM435" s="49">
        <v>-0.25785821341450232</v>
      </c>
      <c r="AN435" s="49">
        <v>2.4984292919818394</v>
      </c>
      <c r="AO435" s="49">
        <v>4.1169999079778776</v>
      </c>
      <c r="AP435" s="49">
        <v>51.819391803621009</v>
      </c>
      <c r="AQ435" s="49">
        <v>23</v>
      </c>
    </row>
    <row r="436" spans="1:43" ht="13.8">
      <c r="A436" s="2">
        <v>435</v>
      </c>
      <c r="B436" s="33" t="s">
        <v>544</v>
      </c>
      <c r="C436" s="33" t="s">
        <v>545</v>
      </c>
      <c r="D436" s="33" t="s">
        <v>855</v>
      </c>
      <c r="E436" s="33" t="s">
        <v>858</v>
      </c>
      <c r="F436" s="36">
        <v>35.185808999999999</v>
      </c>
      <c r="G436" s="36">
        <v>24.207462</v>
      </c>
      <c r="H436" s="45" t="s">
        <v>859</v>
      </c>
      <c r="I436" s="38" t="s">
        <v>27</v>
      </c>
      <c r="J436" s="39" t="s">
        <v>29</v>
      </c>
      <c r="K436" s="40">
        <v>15</v>
      </c>
      <c r="L436" s="25" t="s">
        <v>1061</v>
      </c>
      <c r="M436" s="40">
        <v>4</v>
      </c>
      <c r="N436" s="41">
        <v>0</v>
      </c>
      <c r="O436" s="41" t="s">
        <v>31</v>
      </c>
      <c r="P436" s="42">
        <v>0</v>
      </c>
      <c r="Q436" s="25" t="s">
        <v>301</v>
      </c>
      <c r="R436" s="41" t="s">
        <v>556</v>
      </c>
      <c r="S436" s="25">
        <v>0</v>
      </c>
      <c r="T436" s="33" t="s">
        <v>45</v>
      </c>
      <c r="U436" s="2" t="s">
        <v>1018</v>
      </c>
      <c r="V436" s="2">
        <v>1</v>
      </c>
      <c r="W436" s="43" t="s">
        <v>628</v>
      </c>
      <c r="X436" s="43" t="s">
        <v>34</v>
      </c>
      <c r="Y436" s="43" t="s">
        <v>34</v>
      </c>
      <c r="Z436" s="43" t="s">
        <v>132</v>
      </c>
      <c r="AA436" s="43" t="s">
        <v>132</v>
      </c>
      <c r="AB436" s="43" t="s">
        <v>245</v>
      </c>
      <c r="AC436" s="43" t="s">
        <v>132</v>
      </c>
      <c r="AD436" s="43" t="s">
        <v>132</v>
      </c>
      <c r="AE436" s="43" t="s">
        <v>132</v>
      </c>
      <c r="AF436" s="33" t="s">
        <v>841</v>
      </c>
      <c r="AG436" s="44"/>
      <c r="AH436" s="1">
        <f t="shared" si="15"/>
        <v>1</v>
      </c>
      <c r="AI436" s="1">
        <f t="shared" si="14"/>
        <v>0</v>
      </c>
      <c r="AJ436" s="49">
        <v>20.897308497886254</v>
      </c>
      <c r="AK436" s="49">
        <v>24.933471600047234</v>
      </c>
      <c r="AL436" s="49">
        <v>27.409993283823155</v>
      </c>
      <c r="AM436" s="49">
        <v>-0.48718149595996013</v>
      </c>
      <c r="AN436" s="49">
        <v>2.0365977805654492</v>
      </c>
      <c r="AO436" s="49">
        <v>3.7519999161362634</v>
      </c>
      <c r="AP436" s="49">
        <v>44.900439856609566</v>
      </c>
      <c r="AQ436" s="49">
        <v>23</v>
      </c>
    </row>
    <row r="437" spans="1:43" ht="13.8">
      <c r="A437" s="2">
        <v>436</v>
      </c>
      <c r="B437" s="33" t="s">
        <v>544</v>
      </c>
      <c r="C437" s="33" t="s">
        <v>545</v>
      </c>
      <c r="D437" s="33" t="s">
        <v>855</v>
      </c>
      <c r="E437" s="33" t="s">
        <v>860</v>
      </c>
      <c r="F437" s="36">
        <v>35.086404999999999</v>
      </c>
      <c r="G437" s="36">
        <v>24.708753000000002</v>
      </c>
      <c r="H437" s="45" t="s">
        <v>861</v>
      </c>
      <c r="I437" s="38" t="s">
        <v>27</v>
      </c>
      <c r="J437" s="39" t="s">
        <v>29</v>
      </c>
      <c r="K437" s="40">
        <v>15</v>
      </c>
      <c r="L437" s="25" t="s">
        <v>1061</v>
      </c>
      <c r="M437" s="40">
        <v>4</v>
      </c>
      <c r="N437" s="41">
        <v>0</v>
      </c>
      <c r="O437" s="41" t="s">
        <v>31</v>
      </c>
      <c r="P437" s="42">
        <v>0</v>
      </c>
      <c r="Q437" s="25" t="s">
        <v>301</v>
      </c>
      <c r="R437" s="41" t="s">
        <v>556</v>
      </c>
      <c r="S437" s="25">
        <v>0</v>
      </c>
      <c r="T437" s="33" t="s">
        <v>45</v>
      </c>
      <c r="U437" s="2" t="s">
        <v>1018</v>
      </c>
      <c r="V437" s="2">
        <v>1</v>
      </c>
      <c r="W437" s="43" t="s">
        <v>628</v>
      </c>
      <c r="X437" s="43" t="s">
        <v>34</v>
      </c>
      <c r="Y437" s="43" t="s">
        <v>34</v>
      </c>
      <c r="Z437" s="43" t="s">
        <v>132</v>
      </c>
      <c r="AA437" s="43" t="s">
        <v>132</v>
      </c>
      <c r="AB437" s="43" t="s">
        <v>245</v>
      </c>
      <c r="AC437" s="43" t="s">
        <v>132</v>
      </c>
      <c r="AD437" s="43" t="s">
        <v>132</v>
      </c>
      <c r="AE437" s="43" t="s">
        <v>132</v>
      </c>
      <c r="AF437" s="33" t="s">
        <v>837</v>
      </c>
      <c r="AG437" s="44"/>
      <c r="AH437" s="1">
        <f t="shared" si="15"/>
        <v>1</v>
      </c>
      <c r="AI437" s="1">
        <f t="shared" si="14"/>
        <v>0</v>
      </c>
      <c r="AJ437" s="49">
        <v>20.592678367708963</v>
      </c>
      <c r="AK437" s="49">
        <v>23.996406403600972</v>
      </c>
      <c r="AL437" s="49">
        <v>26.959993293881439</v>
      </c>
      <c r="AM437" s="49">
        <v>-0.36153766315188041</v>
      </c>
      <c r="AN437" s="49">
        <v>2.5235488566377646</v>
      </c>
      <c r="AO437" s="49">
        <v>4.3929999018087997</v>
      </c>
      <c r="AP437" s="49">
        <v>31.817883941794548</v>
      </c>
      <c r="AQ437" s="49">
        <v>17</v>
      </c>
    </row>
    <row r="438" spans="1:43" ht="13.8">
      <c r="A438" s="2">
        <v>437</v>
      </c>
      <c r="B438" s="2" t="s">
        <v>274</v>
      </c>
      <c r="C438" s="2" t="s">
        <v>1014</v>
      </c>
      <c r="D438" s="2" t="s">
        <v>740</v>
      </c>
      <c r="E438" s="2" t="s">
        <v>862</v>
      </c>
      <c r="F438" s="15">
        <v>40.694004</v>
      </c>
      <c r="G438" s="15">
        <v>13.89185</v>
      </c>
      <c r="H438" s="45">
        <v>44520</v>
      </c>
      <c r="I438" s="2" t="s">
        <v>27</v>
      </c>
      <c r="J438" s="24" t="s">
        <v>29</v>
      </c>
      <c r="K438" s="25">
        <v>15</v>
      </c>
      <c r="L438" s="25" t="s">
        <v>1061</v>
      </c>
      <c r="M438" s="25" t="s">
        <v>31</v>
      </c>
      <c r="N438" s="25" t="s">
        <v>31</v>
      </c>
      <c r="O438" s="25" t="s">
        <v>31</v>
      </c>
      <c r="P438" s="42">
        <v>0</v>
      </c>
      <c r="Q438" s="25" t="s">
        <v>301</v>
      </c>
      <c r="R438" s="25" t="s">
        <v>556</v>
      </c>
      <c r="S438" s="25">
        <v>0</v>
      </c>
      <c r="T438" s="2" t="s">
        <v>1070</v>
      </c>
      <c r="U438" s="2" t="s">
        <v>767</v>
      </c>
      <c r="V438" s="2">
        <v>1</v>
      </c>
      <c r="W438" s="2" t="s">
        <v>751</v>
      </c>
      <c r="X438" s="2" t="s">
        <v>320</v>
      </c>
      <c r="Y438" s="2" t="s">
        <v>863</v>
      </c>
      <c r="Z438" s="2" t="s">
        <v>132</v>
      </c>
      <c r="AA438" s="2" t="s">
        <v>132</v>
      </c>
      <c r="AB438" s="2" t="s">
        <v>29</v>
      </c>
      <c r="AC438" s="2" t="s">
        <v>132</v>
      </c>
      <c r="AD438" s="2" t="s">
        <v>132</v>
      </c>
      <c r="AE438" s="2" t="s">
        <v>31</v>
      </c>
      <c r="AF438" s="2" t="s">
        <v>299</v>
      </c>
      <c r="AH438" s="1">
        <f t="shared" si="15"/>
        <v>0</v>
      </c>
      <c r="AI438" s="1">
        <f t="shared" si="14"/>
        <v>1</v>
      </c>
      <c r="AJ438" s="49">
        <v>20.370678372671051</v>
      </c>
      <c r="AK438" s="49">
        <v>26.766297646036897</v>
      </c>
      <c r="AL438" s="49">
        <v>29.079993246495746</v>
      </c>
      <c r="AM438" s="49">
        <v>0.39072875838981891</v>
      </c>
      <c r="AN438" s="49">
        <v>1.438021706988144</v>
      </c>
      <c r="AO438" s="49">
        <v>3.0979999307543054</v>
      </c>
      <c r="AP438" s="49">
        <v>214.11706559533232</v>
      </c>
      <c r="AQ438" s="49">
        <v>81</v>
      </c>
    </row>
    <row r="439" spans="1:43" ht="13.8">
      <c r="A439" s="2">
        <v>438</v>
      </c>
      <c r="B439" s="2" t="s">
        <v>677</v>
      </c>
      <c r="C439" s="2" t="s">
        <v>678</v>
      </c>
      <c r="D439" s="2" t="s">
        <v>932</v>
      </c>
      <c r="E439" s="2" t="s">
        <v>933</v>
      </c>
      <c r="F439" s="36">
        <v>42.983103</v>
      </c>
      <c r="G439" s="36">
        <v>16.021066000000001</v>
      </c>
      <c r="H439" s="45">
        <v>45315</v>
      </c>
      <c r="I439" s="2" t="s">
        <v>159</v>
      </c>
      <c r="J439" s="24" t="s">
        <v>29</v>
      </c>
      <c r="K439" s="25">
        <v>18</v>
      </c>
      <c r="L439" s="25" t="s">
        <v>1061</v>
      </c>
      <c r="M439" s="25" t="s">
        <v>31</v>
      </c>
      <c r="N439" s="25" t="s">
        <v>31</v>
      </c>
      <c r="O439" s="25" t="s">
        <v>31</v>
      </c>
      <c r="P439" s="42">
        <v>0</v>
      </c>
      <c r="Q439" s="25" t="s">
        <v>301</v>
      </c>
      <c r="R439" s="25" t="s">
        <v>303</v>
      </c>
      <c r="S439" s="25">
        <v>0</v>
      </c>
      <c r="T439" s="2" t="s">
        <v>1070</v>
      </c>
      <c r="U439" s="2" t="s">
        <v>767</v>
      </c>
      <c r="V439" s="2">
        <v>1</v>
      </c>
      <c r="W439" s="2" t="s">
        <v>934</v>
      </c>
      <c r="X439" s="2" t="s">
        <v>74</v>
      </c>
      <c r="Y439" s="2" t="s">
        <v>681</v>
      </c>
      <c r="Z439" s="2" t="s">
        <v>28</v>
      </c>
      <c r="AA439" s="2" t="s">
        <v>29</v>
      </c>
      <c r="AB439" s="2" t="s">
        <v>29</v>
      </c>
      <c r="AC439" s="2" t="s">
        <v>29</v>
      </c>
      <c r="AD439" s="2" t="s">
        <v>28</v>
      </c>
      <c r="AE439" s="2" t="s">
        <v>29</v>
      </c>
      <c r="AF439" s="2" t="s">
        <v>682</v>
      </c>
      <c r="AG439" s="2" t="s">
        <v>1069</v>
      </c>
      <c r="AH439" s="1">
        <f t="shared" si="15"/>
        <v>2</v>
      </c>
      <c r="AI439" s="1">
        <f t="shared" si="14"/>
        <v>0</v>
      </c>
      <c r="AJ439" s="49">
        <v>19.436924968884529</v>
      </c>
      <c r="AK439" s="49">
        <v>25.215102028534915</v>
      </c>
      <c r="AL439" s="49">
        <v>27.679993277788185</v>
      </c>
      <c r="AM439" s="49">
        <v>1.3251170936689955</v>
      </c>
      <c r="AN439" s="49">
        <v>2.4850760314107414</v>
      </c>
      <c r="AO439" s="49">
        <v>4.1377499075140811</v>
      </c>
      <c r="AP439" s="49">
        <v>143.47421282437685</v>
      </c>
      <c r="AQ439" s="49">
        <v>49</v>
      </c>
    </row>
    <row r="440" spans="1:43" ht="13.8" hidden="1">
      <c r="A440" s="2">
        <v>439</v>
      </c>
      <c r="B440" s="2" t="s">
        <v>274</v>
      </c>
      <c r="C440" s="2" t="s">
        <v>655</v>
      </c>
      <c r="D440" s="2" t="s">
        <v>717</v>
      </c>
      <c r="E440" s="2" t="s">
        <v>1008</v>
      </c>
      <c r="F440" s="36">
        <v>37.006867</v>
      </c>
      <c r="G440" s="36">
        <v>15.28195</v>
      </c>
      <c r="H440" s="45">
        <v>45078</v>
      </c>
      <c r="I440" s="2" t="s">
        <v>31</v>
      </c>
      <c r="J440" s="24" t="s">
        <v>28</v>
      </c>
      <c r="K440" s="27" t="s">
        <v>31</v>
      </c>
      <c r="L440" s="25" t="s">
        <v>31</v>
      </c>
      <c r="M440" s="27" t="s">
        <v>31</v>
      </c>
      <c r="N440" s="25" t="s">
        <v>31</v>
      </c>
      <c r="O440" s="25" t="s">
        <v>31</v>
      </c>
      <c r="P440" s="26" t="s">
        <v>31</v>
      </c>
      <c r="Q440" s="27" t="s">
        <v>31</v>
      </c>
      <c r="R440" s="25" t="s">
        <v>31</v>
      </c>
      <c r="S440" s="25" t="s">
        <v>31</v>
      </c>
      <c r="T440" s="2" t="s">
        <v>57</v>
      </c>
      <c r="U440" s="2" t="s">
        <v>1020</v>
      </c>
      <c r="V440" s="2">
        <v>0</v>
      </c>
      <c r="W440" s="2" t="s">
        <v>1010</v>
      </c>
      <c r="X440" s="2" t="s">
        <v>74</v>
      </c>
      <c r="Y440" s="2" t="s">
        <v>1011</v>
      </c>
      <c r="Z440" s="2" t="s">
        <v>31</v>
      </c>
      <c r="AA440" s="2" t="s">
        <v>31</v>
      </c>
      <c r="AB440" s="2" t="s">
        <v>31</v>
      </c>
      <c r="AC440" s="2" t="s">
        <v>31</v>
      </c>
      <c r="AD440" s="2" t="s">
        <v>31</v>
      </c>
      <c r="AE440" s="2" t="s">
        <v>31</v>
      </c>
      <c r="AF440" s="2" t="s">
        <v>31</v>
      </c>
      <c r="AH440" s="1">
        <f t="shared" ref="AH440:AH464" si="17">COUNTIF(Z440:AE440, "yes")</f>
        <v>0</v>
      </c>
      <c r="AI440" s="1">
        <f t="shared" ref="AI440:AI464" si="18">COUNTIF(Z440:AE440,"NA")</f>
        <v>6</v>
      </c>
      <c r="AJ440" s="1" t="s">
        <v>31</v>
      </c>
      <c r="AK440" s="1" t="s">
        <v>31</v>
      </c>
      <c r="AL440" s="1" t="s">
        <v>31</v>
      </c>
      <c r="AM440" s="1" t="s">
        <v>31</v>
      </c>
      <c r="AN440" s="1" t="s">
        <v>31</v>
      </c>
      <c r="AO440" s="1" t="s">
        <v>31</v>
      </c>
      <c r="AP440" s="1" t="s">
        <v>31</v>
      </c>
      <c r="AQ440" s="1" t="s">
        <v>31</v>
      </c>
    </row>
    <row r="441" spans="1:43" ht="13.8" hidden="1">
      <c r="A441" s="2">
        <v>440</v>
      </c>
      <c r="B441" s="2" t="s">
        <v>274</v>
      </c>
      <c r="C441" s="2" t="s">
        <v>1014</v>
      </c>
      <c r="D441" s="2" t="s">
        <v>717</v>
      </c>
      <c r="E441" s="2" t="s">
        <v>1009</v>
      </c>
      <c r="F441" s="36">
        <v>38.236306290450898</v>
      </c>
      <c r="G441" s="36">
        <v>15.256514116519901</v>
      </c>
      <c r="H441" s="45">
        <v>44713</v>
      </c>
      <c r="I441" s="2" t="s">
        <v>31</v>
      </c>
      <c r="J441" s="24" t="s">
        <v>31</v>
      </c>
      <c r="K441" s="27" t="s">
        <v>31</v>
      </c>
      <c r="L441" s="25" t="s">
        <v>31</v>
      </c>
      <c r="M441" s="27" t="s">
        <v>31</v>
      </c>
      <c r="N441" s="25" t="s">
        <v>31</v>
      </c>
      <c r="O441" s="25" t="s">
        <v>31</v>
      </c>
      <c r="P441" s="26" t="s">
        <v>31</v>
      </c>
      <c r="Q441" s="27" t="s">
        <v>31</v>
      </c>
      <c r="R441" s="25" t="s">
        <v>31</v>
      </c>
      <c r="S441" s="25" t="s">
        <v>31</v>
      </c>
      <c r="T441" s="2" t="s">
        <v>57</v>
      </c>
      <c r="U441" s="2" t="s">
        <v>1020</v>
      </c>
      <c r="V441" s="2">
        <v>0</v>
      </c>
      <c r="W441" s="2" t="s">
        <v>1010</v>
      </c>
      <c r="X441" s="2" t="s">
        <v>34</v>
      </c>
      <c r="Y441" s="2" t="s">
        <v>31</v>
      </c>
      <c r="Z441" s="2" t="s">
        <v>31</v>
      </c>
      <c r="AA441" s="2" t="s">
        <v>31</v>
      </c>
      <c r="AB441" s="2" t="s">
        <v>31</v>
      </c>
      <c r="AC441" s="2" t="s">
        <v>31</v>
      </c>
      <c r="AD441" s="2" t="s">
        <v>31</v>
      </c>
      <c r="AE441" s="2" t="s">
        <v>31</v>
      </c>
      <c r="AF441" s="2" t="s">
        <v>31</v>
      </c>
      <c r="AH441" s="1">
        <f t="shared" si="17"/>
        <v>0</v>
      </c>
      <c r="AI441" s="1">
        <f t="shared" si="18"/>
        <v>6</v>
      </c>
      <c r="AJ441" s="1" t="s">
        <v>31</v>
      </c>
      <c r="AK441" s="1" t="s">
        <v>31</v>
      </c>
      <c r="AL441" s="1" t="s">
        <v>31</v>
      </c>
      <c r="AM441" s="1" t="s">
        <v>31</v>
      </c>
      <c r="AN441" s="1" t="s">
        <v>31</v>
      </c>
      <c r="AO441" s="1" t="s">
        <v>31</v>
      </c>
      <c r="AP441" s="1" t="s">
        <v>31</v>
      </c>
      <c r="AQ441" s="1" t="s">
        <v>31</v>
      </c>
    </row>
    <row r="442" spans="1:43" ht="13.8">
      <c r="A442" s="2">
        <v>441</v>
      </c>
      <c r="B442" s="2" t="s">
        <v>671</v>
      </c>
      <c r="C442" s="2" t="s">
        <v>545</v>
      </c>
      <c r="D442" s="2" t="s">
        <v>1058</v>
      </c>
      <c r="E442" s="2" t="s">
        <v>1022</v>
      </c>
      <c r="F442" s="15">
        <v>36.617401000000001</v>
      </c>
      <c r="G442" s="15">
        <v>28.867173000000001</v>
      </c>
      <c r="H442" s="45">
        <v>45047</v>
      </c>
      <c r="I442" s="2" t="s">
        <v>27</v>
      </c>
      <c r="J442" s="24" t="s">
        <v>29</v>
      </c>
      <c r="K442" s="2">
        <v>5</v>
      </c>
      <c r="L442" s="25" t="s">
        <v>1059</v>
      </c>
      <c r="M442" s="25">
        <v>3</v>
      </c>
      <c r="N442" s="25">
        <v>0</v>
      </c>
      <c r="O442" s="25">
        <v>450</v>
      </c>
      <c r="P442" s="42">
        <v>0</v>
      </c>
      <c r="Q442" s="25" t="s">
        <v>301</v>
      </c>
      <c r="R442" s="25" t="s">
        <v>556</v>
      </c>
      <c r="S442" s="25">
        <v>0</v>
      </c>
      <c r="T442" s="2" t="s">
        <v>45</v>
      </c>
      <c r="U442" s="2" t="s">
        <v>1015</v>
      </c>
      <c r="V442" s="2">
        <v>1</v>
      </c>
      <c r="W442" s="2" t="s">
        <v>781</v>
      </c>
      <c r="X442" s="2" t="s">
        <v>74</v>
      </c>
      <c r="Y442" s="2" t="s">
        <v>1023</v>
      </c>
      <c r="Z442" s="43" t="s">
        <v>245</v>
      </c>
      <c r="AA442" s="43" t="s">
        <v>132</v>
      </c>
      <c r="AB442" s="43" t="s">
        <v>132</v>
      </c>
      <c r="AC442" s="43" t="s">
        <v>245</v>
      </c>
      <c r="AD442" s="43" t="s">
        <v>245</v>
      </c>
      <c r="AE442" s="43" t="s">
        <v>132</v>
      </c>
      <c r="AF442" s="2" t="s">
        <v>752</v>
      </c>
      <c r="AH442" s="1">
        <f t="shared" si="17"/>
        <v>3</v>
      </c>
      <c r="AI442" s="1">
        <f t="shared" si="18"/>
        <v>0</v>
      </c>
      <c r="AJ442" s="49">
        <v>22.012431760632545</v>
      </c>
      <c r="AK442" s="49">
        <v>26.348362872769776</v>
      </c>
      <c r="AL442" s="49">
        <v>29.189993244037055</v>
      </c>
      <c r="AM442" s="49">
        <v>-1.5447814723207589</v>
      </c>
      <c r="AN442" s="49">
        <v>0.83958422036426461</v>
      </c>
      <c r="AO442" s="49">
        <v>2.8042499373201295</v>
      </c>
      <c r="AP442" s="49">
        <v>110.08873849728494</v>
      </c>
      <c r="AQ442" s="49">
        <v>55</v>
      </c>
    </row>
    <row r="443" spans="1:43" ht="13.8">
      <c r="A443" s="2">
        <v>442</v>
      </c>
      <c r="B443" s="2" t="s">
        <v>671</v>
      </c>
      <c r="C443" s="2" t="s">
        <v>545</v>
      </c>
      <c r="D443" s="2" t="s">
        <v>1058</v>
      </c>
      <c r="E443" s="2" t="s">
        <v>1024</v>
      </c>
      <c r="F443" s="15">
        <v>36.620792000000002</v>
      </c>
      <c r="G443" s="15">
        <v>28.868772</v>
      </c>
      <c r="H443" s="45">
        <v>45047</v>
      </c>
      <c r="I443" s="2" t="s">
        <v>27</v>
      </c>
      <c r="J443" s="24" t="s">
        <v>29</v>
      </c>
      <c r="K443" s="2">
        <v>15</v>
      </c>
      <c r="L443" s="25" t="s">
        <v>1061</v>
      </c>
      <c r="M443" s="25">
        <v>3</v>
      </c>
      <c r="N443" s="25">
        <v>0</v>
      </c>
      <c r="O443" s="25">
        <v>505</v>
      </c>
      <c r="P443" s="42">
        <v>0</v>
      </c>
      <c r="Q443" s="25" t="s">
        <v>301</v>
      </c>
      <c r="R443" s="25" t="s">
        <v>556</v>
      </c>
      <c r="S443" s="25">
        <v>0</v>
      </c>
      <c r="T443" s="2" t="s">
        <v>45</v>
      </c>
      <c r="U443" s="2" t="s">
        <v>1015</v>
      </c>
      <c r="V443" s="2">
        <v>1</v>
      </c>
      <c r="W443" s="2" t="s">
        <v>781</v>
      </c>
      <c r="X443" s="2" t="s">
        <v>74</v>
      </c>
      <c r="Y443" s="2" t="s">
        <v>1023</v>
      </c>
      <c r="Z443" s="43" t="s">
        <v>245</v>
      </c>
      <c r="AA443" s="43" t="s">
        <v>132</v>
      </c>
      <c r="AB443" s="43" t="s">
        <v>132</v>
      </c>
      <c r="AC443" s="43" t="s">
        <v>245</v>
      </c>
      <c r="AD443" s="43" t="s">
        <v>245</v>
      </c>
      <c r="AE443" s="43" t="s">
        <v>132</v>
      </c>
      <c r="AF443" s="2" t="s">
        <v>752</v>
      </c>
      <c r="AH443" s="1">
        <f t="shared" si="17"/>
        <v>3</v>
      </c>
      <c r="AI443" s="1">
        <f t="shared" si="18"/>
        <v>0</v>
      </c>
      <c r="AJ443" s="49">
        <v>21.987582446119479</v>
      </c>
      <c r="AK443" s="49">
        <v>26.353797655256994</v>
      </c>
      <c r="AL443" s="49">
        <v>29.139993245154642</v>
      </c>
      <c r="AM443" s="49">
        <v>-1.5271314727152656</v>
      </c>
      <c r="AN443" s="49">
        <v>0.85859780689579934</v>
      </c>
      <c r="AO443" s="49">
        <v>2.7957499375101165</v>
      </c>
      <c r="AP443" s="49">
        <v>115.93486153376918</v>
      </c>
      <c r="AQ443" s="49">
        <v>57</v>
      </c>
    </row>
    <row r="444" spans="1:43" ht="13.8">
      <c r="A444" s="2">
        <v>443</v>
      </c>
      <c r="B444" s="2" t="s">
        <v>671</v>
      </c>
      <c r="C444" s="2" t="s">
        <v>545</v>
      </c>
      <c r="D444" s="2" t="s">
        <v>1058</v>
      </c>
      <c r="E444" s="2" t="s">
        <v>1025</v>
      </c>
      <c r="F444" s="15">
        <v>36.636906000000003</v>
      </c>
      <c r="G444" s="15">
        <v>28.878592000000001</v>
      </c>
      <c r="H444" s="45">
        <v>45047</v>
      </c>
      <c r="I444" s="2" t="s">
        <v>27</v>
      </c>
      <c r="J444" s="24" t="s">
        <v>29</v>
      </c>
      <c r="K444" s="2">
        <v>15</v>
      </c>
      <c r="L444" s="25" t="s">
        <v>1061</v>
      </c>
      <c r="M444" s="25">
        <v>3</v>
      </c>
      <c r="N444" s="25">
        <v>0</v>
      </c>
      <c r="O444" s="25" t="s">
        <v>1026</v>
      </c>
      <c r="P444" s="42">
        <v>0</v>
      </c>
      <c r="Q444" s="25" t="s">
        <v>301</v>
      </c>
      <c r="R444" s="25" t="s">
        <v>556</v>
      </c>
      <c r="S444" s="25">
        <v>0</v>
      </c>
      <c r="T444" s="2" t="s">
        <v>45</v>
      </c>
      <c r="U444" s="2" t="s">
        <v>1015</v>
      </c>
      <c r="V444" s="2">
        <v>1</v>
      </c>
      <c r="W444" s="2" t="s">
        <v>781</v>
      </c>
      <c r="X444" s="2" t="s">
        <v>74</v>
      </c>
      <c r="Y444" s="2" t="s">
        <v>1023</v>
      </c>
      <c r="Z444" s="43" t="s">
        <v>245</v>
      </c>
      <c r="AA444" s="43" t="s">
        <v>132</v>
      </c>
      <c r="AB444" s="43" t="s">
        <v>132</v>
      </c>
      <c r="AC444" s="43" t="s">
        <v>245</v>
      </c>
      <c r="AD444" s="43" t="s">
        <v>245</v>
      </c>
      <c r="AE444" s="43" t="s">
        <v>132</v>
      </c>
      <c r="AF444" s="2" t="s">
        <v>752</v>
      </c>
      <c r="AH444" s="1">
        <f t="shared" si="17"/>
        <v>3</v>
      </c>
      <c r="AI444" s="1">
        <f t="shared" si="18"/>
        <v>0</v>
      </c>
      <c r="AJ444" s="49">
        <v>21.987582446119479</v>
      </c>
      <c r="AK444" s="49">
        <v>26.353797655256994</v>
      </c>
      <c r="AL444" s="49">
        <v>29.139993245154642</v>
      </c>
      <c r="AM444" s="49">
        <v>-1.5271314727152656</v>
      </c>
      <c r="AN444" s="49">
        <v>0.85859780689579934</v>
      </c>
      <c r="AO444" s="49">
        <v>2.7957499375101165</v>
      </c>
      <c r="AP444" s="49">
        <v>115.93486153376918</v>
      </c>
      <c r="AQ444" s="49">
        <v>57</v>
      </c>
    </row>
    <row r="445" spans="1:43" ht="13.8">
      <c r="A445" s="2">
        <v>444</v>
      </c>
      <c r="B445" s="2" t="s">
        <v>671</v>
      </c>
      <c r="C445" s="2" t="s">
        <v>545</v>
      </c>
      <c r="D445" s="2" t="s">
        <v>1058</v>
      </c>
      <c r="E445" s="2" t="s">
        <v>1027</v>
      </c>
      <c r="F445" s="15">
        <v>36.638368999999997</v>
      </c>
      <c r="G445" s="15">
        <v>28.876836000000001</v>
      </c>
      <c r="H445" s="45">
        <v>45047</v>
      </c>
      <c r="I445" s="2" t="s">
        <v>27</v>
      </c>
      <c r="J445" s="24" t="s">
        <v>29</v>
      </c>
      <c r="K445" s="2">
        <v>15</v>
      </c>
      <c r="L445" s="25" t="s">
        <v>1061</v>
      </c>
      <c r="M445" s="25">
        <v>3</v>
      </c>
      <c r="N445" s="25">
        <v>0</v>
      </c>
      <c r="O445" s="25" t="s">
        <v>1028</v>
      </c>
      <c r="P445" s="42">
        <v>0</v>
      </c>
      <c r="Q445" s="25" t="s">
        <v>301</v>
      </c>
      <c r="R445" s="25" t="s">
        <v>556</v>
      </c>
      <c r="S445" s="25">
        <v>0</v>
      </c>
      <c r="T445" s="2" t="s">
        <v>45</v>
      </c>
      <c r="U445" s="2" t="s">
        <v>1015</v>
      </c>
      <c r="V445" s="2">
        <v>1</v>
      </c>
      <c r="W445" s="2" t="s">
        <v>781</v>
      </c>
      <c r="X445" s="2" t="s">
        <v>74</v>
      </c>
      <c r="Y445" s="2" t="s">
        <v>1023</v>
      </c>
      <c r="Z445" s="43" t="s">
        <v>245</v>
      </c>
      <c r="AA445" s="43" t="s">
        <v>132</v>
      </c>
      <c r="AB445" s="43" t="s">
        <v>132</v>
      </c>
      <c r="AC445" s="43" t="s">
        <v>245</v>
      </c>
      <c r="AD445" s="43" t="s">
        <v>245</v>
      </c>
      <c r="AE445" s="43" t="s">
        <v>132</v>
      </c>
      <c r="AF445" s="2" t="s">
        <v>752</v>
      </c>
      <c r="AH445" s="1">
        <f t="shared" si="17"/>
        <v>3</v>
      </c>
      <c r="AI445" s="1">
        <f t="shared" si="18"/>
        <v>0</v>
      </c>
      <c r="AJ445" s="49">
        <v>21.987582446119479</v>
      </c>
      <c r="AK445" s="49">
        <v>26.353797655256994</v>
      </c>
      <c r="AL445" s="49">
        <v>29.139993245154642</v>
      </c>
      <c r="AM445" s="49">
        <v>-1.5271314727152656</v>
      </c>
      <c r="AN445" s="49">
        <v>0.85859780689579934</v>
      </c>
      <c r="AO445" s="49">
        <v>2.7957499375101165</v>
      </c>
      <c r="AP445" s="49">
        <v>115.93486153376918</v>
      </c>
      <c r="AQ445" s="49">
        <v>57</v>
      </c>
    </row>
    <row r="446" spans="1:43" ht="13.8">
      <c r="A446" s="2">
        <v>445</v>
      </c>
      <c r="B446" s="2" t="s">
        <v>671</v>
      </c>
      <c r="C446" s="2" t="s">
        <v>545</v>
      </c>
      <c r="D446" s="2" t="s">
        <v>1058</v>
      </c>
      <c r="E446" s="2" t="s">
        <v>1029</v>
      </c>
      <c r="F446" s="15">
        <v>36.644202999999997</v>
      </c>
      <c r="G446" s="15">
        <v>28.863768</v>
      </c>
      <c r="H446" s="45">
        <v>45047</v>
      </c>
      <c r="I446" s="2" t="s">
        <v>27</v>
      </c>
      <c r="J446" s="24" t="s">
        <v>29</v>
      </c>
      <c r="K446" s="2">
        <v>15</v>
      </c>
      <c r="L446" s="25" t="s">
        <v>1061</v>
      </c>
      <c r="M446" s="25">
        <v>3</v>
      </c>
      <c r="N446" s="25">
        <v>0</v>
      </c>
      <c r="O446" s="25">
        <v>230</v>
      </c>
      <c r="P446" s="42">
        <v>0</v>
      </c>
      <c r="Q446" s="25" t="s">
        <v>301</v>
      </c>
      <c r="R446" s="25" t="s">
        <v>556</v>
      </c>
      <c r="S446" s="25">
        <v>0</v>
      </c>
      <c r="T446" s="2" t="s">
        <v>45</v>
      </c>
      <c r="U446" s="2" t="s">
        <v>1015</v>
      </c>
      <c r="V446" s="2">
        <v>1</v>
      </c>
      <c r="W446" s="2" t="s">
        <v>781</v>
      </c>
      <c r="X446" s="2" t="s">
        <v>74</v>
      </c>
      <c r="Y446" s="2" t="s">
        <v>1023</v>
      </c>
      <c r="Z446" s="43" t="s">
        <v>245</v>
      </c>
      <c r="AA446" s="43" t="s">
        <v>132</v>
      </c>
      <c r="AB446" s="43" t="s">
        <v>132</v>
      </c>
      <c r="AC446" s="43" t="s">
        <v>245</v>
      </c>
      <c r="AD446" s="43" t="s">
        <v>245</v>
      </c>
      <c r="AE446" s="43" t="s">
        <v>132</v>
      </c>
      <c r="AF446" s="2" t="s">
        <v>752</v>
      </c>
      <c r="AH446" s="1">
        <f t="shared" si="17"/>
        <v>3</v>
      </c>
      <c r="AI446" s="1">
        <f t="shared" si="18"/>
        <v>0</v>
      </c>
      <c r="AJ446" s="49">
        <v>21.987582446119479</v>
      </c>
      <c r="AK446" s="49">
        <v>26.353797655256994</v>
      </c>
      <c r="AL446" s="49">
        <v>29.139993245154642</v>
      </c>
      <c r="AM446" s="49">
        <v>-1.5271314727152656</v>
      </c>
      <c r="AN446" s="49">
        <v>0.85859780689579934</v>
      </c>
      <c r="AO446" s="49">
        <v>2.7957499375101165</v>
      </c>
      <c r="AP446" s="49">
        <v>115.93486153376918</v>
      </c>
      <c r="AQ446" s="49">
        <v>57</v>
      </c>
    </row>
    <row r="447" spans="1:43" ht="13.8">
      <c r="A447" s="2">
        <v>446</v>
      </c>
      <c r="B447" s="2" t="s">
        <v>671</v>
      </c>
      <c r="C447" s="2" t="s">
        <v>545</v>
      </c>
      <c r="D447" s="2" t="s">
        <v>1058</v>
      </c>
      <c r="E447" s="2" t="s">
        <v>1030</v>
      </c>
      <c r="F447" s="15">
        <v>36.651167000000001</v>
      </c>
      <c r="G447" s="15">
        <v>28.904119000000001</v>
      </c>
      <c r="H447" s="45">
        <v>45047</v>
      </c>
      <c r="I447" s="2" t="s">
        <v>27</v>
      </c>
      <c r="J447" s="24" t="s">
        <v>29</v>
      </c>
      <c r="K447" s="2">
        <v>15</v>
      </c>
      <c r="L447" s="25" t="s">
        <v>1061</v>
      </c>
      <c r="M447" s="25">
        <v>3</v>
      </c>
      <c r="N447" s="25">
        <v>0</v>
      </c>
      <c r="O447" s="25">
        <v>350</v>
      </c>
      <c r="P447" s="42">
        <v>0</v>
      </c>
      <c r="Q447" s="25" t="s">
        <v>301</v>
      </c>
      <c r="R447" s="25" t="s">
        <v>556</v>
      </c>
      <c r="S447" s="25">
        <v>0</v>
      </c>
      <c r="T447" s="2" t="s">
        <v>45</v>
      </c>
      <c r="U447" s="2" t="s">
        <v>1015</v>
      </c>
      <c r="V447" s="2">
        <v>1</v>
      </c>
      <c r="W447" s="2" t="s">
        <v>781</v>
      </c>
      <c r="X447" s="2" t="s">
        <v>74</v>
      </c>
      <c r="Y447" s="2" t="s">
        <v>1023</v>
      </c>
      <c r="Z447" s="43" t="s">
        <v>245</v>
      </c>
      <c r="AA447" s="43" t="s">
        <v>132</v>
      </c>
      <c r="AB447" s="43" t="s">
        <v>132</v>
      </c>
      <c r="AC447" s="43" t="s">
        <v>245</v>
      </c>
      <c r="AD447" s="43" t="s">
        <v>245</v>
      </c>
      <c r="AE447" s="43" t="s">
        <v>132</v>
      </c>
      <c r="AF447" s="2" t="s">
        <v>752</v>
      </c>
      <c r="AH447" s="1">
        <f t="shared" si="17"/>
        <v>3</v>
      </c>
      <c r="AI447" s="1">
        <f t="shared" si="18"/>
        <v>0</v>
      </c>
      <c r="AJ447" s="49">
        <v>22.05451395147276</v>
      </c>
      <c r="AK447" s="49">
        <v>26.499449825914461</v>
      </c>
      <c r="AL447" s="49">
        <v>29.289993241801881</v>
      </c>
      <c r="AM447" s="49">
        <v>-1.5847081837570942</v>
      </c>
      <c r="AN447" s="49">
        <v>0.73249183145361851</v>
      </c>
      <c r="AO447" s="49">
        <v>2.6089999416843064</v>
      </c>
      <c r="AP447" s="49">
        <v>115.2823307565655</v>
      </c>
      <c r="AQ447" s="49">
        <v>57</v>
      </c>
    </row>
    <row r="448" spans="1:43" ht="13.8">
      <c r="A448" s="2">
        <v>447</v>
      </c>
      <c r="B448" s="2" t="s">
        <v>671</v>
      </c>
      <c r="C448" s="2" t="s">
        <v>545</v>
      </c>
      <c r="D448" s="2" t="s">
        <v>1058</v>
      </c>
      <c r="E448" s="2" t="s">
        <v>1031</v>
      </c>
      <c r="F448" s="15">
        <v>36.660009000000002</v>
      </c>
      <c r="G448" s="15">
        <v>28.898337000000001</v>
      </c>
      <c r="H448" s="45">
        <v>45047</v>
      </c>
      <c r="I448" s="2" t="s">
        <v>27</v>
      </c>
      <c r="J448" s="24" t="s">
        <v>29</v>
      </c>
      <c r="K448" s="2">
        <v>15</v>
      </c>
      <c r="L448" s="25" t="s">
        <v>1061</v>
      </c>
      <c r="M448" s="25">
        <v>3</v>
      </c>
      <c r="N448" s="25">
        <v>0</v>
      </c>
      <c r="O448" s="25">
        <v>435</v>
      </c>
      <c r="P448" s="42">
        <v>0</v>
      </c>
      <c r="Q448" s="25" t="s">
        <v>301</v>
      </c>
      <c r="R448" s="25" t="s">
        <v>556</v>
      </c>
      <c r="S448" s="25">
        <v>0</v>
      </c>
      <c r="T448" s="2" t="s">
        <v>45</v>
      </c>
      <c r="U448" s="2" t="s">
        <v>1015</v>
      </c>
      <c r="V448" s="2">
        <v>1</v>
      </c>
      <c r="W448" s="2" t="s">
        <v>781</v>
      </c>
      <c r="X448" s="2" t="s">
        <v>74</v>
      </c>
      <c r="Y448" s="2" t="s">
        <v>1023</v>
      </c>
      <c r="Z448" s="43" t="s">
        <v>245</v>
      </c>
      <c r="AA448" s="43" t="s">
        <v>132</v>
      </c>
      <c r="AB448" s="43" t="s">
        <v>132</v>
      </c>
      <c r="AC448" s="43" t="s">
        <v>245</v>
      </c>
      <c r="AD448" s="43" t="s">
        <v>245</v>
      </c>
      <c r="AE448" s="43" t="s">
        <v>132</v>
      </c>
      <c r="AF448" s="2" t="s">
        <v>752</v>
      </c>
      <c r="AH448" s="1">
        <f t="shared" si="17"/>
        <v>3</v>
      </c>
      <c r="AI448" s="1">
        <f t="shared" si="18"/>
        <v>0</v>
      </c>
      <c r="AJ448" s="49">
        <v>22.05451395147276</v>
      </c>
      <c r="AK448" s="49">
        <v>26.499449825914461</v>
      </c>
      <c r="AL448" s="49">
        <v>29.289993241801881</v>
      </c>
      <c r="AM448" s="49">
        <v>-1.5847081837570942</v>
      </c>
      <c r="AN448" s="49">
        <v>0.73249183145361851</v>
      </c>
      <c r="AO448" s="49">
        <v>2.6089999416843064</v>
      </c>
      <c r="AP448" s="49">
        <v>115.2823307565655</v>
      </c>
      <c r="AQ448" s="49">
        <v>57</v>
      </c>
    </row>
    <row r="449" spans="1:43" ht="13.8">
      <c r="A449" s="2">
        <v>448</v>
      </c>
      <c r="B449" s="2" t="s">
        <v>671</v>
      </c>
      <c r="C449" s="2" t="s">
        <v>545</v>
      </c>
      <c r="D449" s="2" t="s">
        <v>1058</v>
      </c>
      <c r="E449" s="2" t="s">
        <v>1032</v>
      </c>
      <c r="F449" s="15">
        <v>36.667281000000003</v>
      </c>
      <c r="G449" s="15">
        <v>28.887899000000001</v>
      </c>
      <c r="H449" s="45">
        <v>45047</v>
      </c>
      <c r="I449" s="2" t="s">
        <v>27</v>
      </c>
      <c r="J449" s="24" t="s">
        <v>29</v>
      </c>
      <c r="K449" s="2">
        <v>15</v>
      </c>
      <c r="L449" s="25" t="s">
        <v>1061</v>
      </c>
      <c r="M449" s="25">
        <v>3</v>
      </c>
      <c r="N449" s="25">
        <v>0</v>
      </c>
      <c r="O449" s="25">
        <v>490</v>
      </c>
      <c r="P449" s="42">
        <v>0</v>
      </c>
      <c r="Q449" s="25" t="s">
        <v>301</v>
      </c>
      <c r="R449" s="25" t="s">
        <v>556</v>
      </c>
      <c r="S449" s="25">
        <v>0</v>
      </c>
      <c r="T449" s="2" t="s">
        <v>45</v>
      </c>
      <c r="U449" s="2" t="s">
        <v>1015</v>
      </c>
      <c r="V449" s="2">
        <v>1</v>
      </c>
      <c r="W449" s="2" t="s">
        <v>781</v>
      </c>
      <c r="X449" s="2" t="s">
        <v>74</v>
      </c>
      <c r="Y449" s="2" t="s">
        <v>1023</v>
      </c>
      <c r="Z449" s="43" t="s">
        <v>245</v>
      </c>
      <c r="AA449" s="43" t="s">
        <v>132</v>
      </c>
      <c r="AB449" s="43" t="s">
        <v>132</v>
      </c>
      <c r="AC449" s="43" t="s">
        <v>245</v>
      </c>
      <c r="AD449" s="43" t="s">
        <v>245</v>
      </c>
      <c r="AE449" s="43" t="s">
        <v>132</v>
      </c>
      <c r="AF449" s="2" t="s">
        <v>752</v>
      </c>
      <c r="AH449" s="1">
        <f t="shared" si="17"/>
        <v>3</v>
      </c>
      <c r="AI449" s="1">
        <f t="shared" si="18"/>
        <v>0</v>
      </c>
      <c r="AJ449" s="49">
        <v>21.987582446119479</v>
      </c>
      <c r="AK449" s="49">
        <v>26.353797655256994</v>
      </c>
      <c r="AL449" s="49">
        <v>29.139993245154642</v>
      </c>
      <c r="AM449" s="49">
        <v>-1.5271314727152656</v>
      </c>
      <c r="AN449" s="49">
        <v>0.85859780689579934</v>
      </c>
      <c r="AO449" s="49">
        <v>2.7957499375101165</v>
      </c>
      <c r="AP449" s="49">
        <v>115.93486153376918</v>
      </c>
      <c r="AQ449" s="49">
        <v>57</v>
      </c>
    </row>
    <row r="450" spans="1:43" ht="13.8">
      <c r="A450" s="2">
        <v>449</v>
      </c>
      <c r="B450" s="2" t="s">
        <v>671</v>
      </c>
      <c r="C450" s="2" t="s">
        <v>545</v>
      </c>
      <c r="D450" s="2" t="s">
        <v>1058</v>
      </c>
      <c r="E450" s="2" t="s">
        <v>1033</v>
      </c>
      <c r="F450" s="15">
        <v>36.661150999999997</v>
      </c>
      <c r="G450" s="15">
        <v>28.908194999999999</v>
      </c>
      <c r="H450" s="45">
        <v>45047</v>
      </c>
      <c r="I450" s="2" t="s">
        <v>27</v>
      </c>
      <c r="J450" s="24" t="s">
        <v>29</v>
      </c>
      <c r="K450" s="2">
        <v>15</v>
      </c>
      <c r="L450" s="25" t="s">
        <v>1061</v>
      </c>
      <c r="M450" s="25">
        <v>3</v>
      </c>
      <c r="N450" s="25">
        <v>0</v>
      </c>
      <c r="O450" s="25">
        <v>465</v>
      </c>
      <c r="P450" s="42">
        <v>0</v>
      </c>
      <c r="Q450" s="25" t="s">
        <v>301</v>
      </c>
      <c r="R450" s="25" t="s">
        <v>556</v>
      </c>
      <c r="S450" s="25">
        <v>0</v>
      </c>
      <c r="T450" s="2" t="s">
        <v>45</v>
      </c>
      <c r="U450" s="2" t="s">
        <v>1015</v>
      </c>
      <c r="V450" s="2">
        <v>1</v>
      </c>
      <c r="W450" s="2" t="s">
        <v>781</v>
      </c>
      <c r="X450" s="2" t="s">
        <v>74</v>
      </c>
      <c r="Y450" s="2" t="s">
        <v>1023</v>
      </c>
      <c r="Z450" s="43" t="s">
        <v>245</v>
      </c>
      <c r="AA450" s="43" t="s">
        <v>132</v>
      </c>
      <c r="AB450" s="43" t="s">
        <v>132</v>
      </c>
      <c r="AC450" s="43" t="s">
        <v>245</v>
      </c>
      <c r="AD450" s="43" t="s">
        <v>245</v>
      </c>
      <c r="AE450" s="43" t="s">
        <v>132</v>
      </c>
      <c r="AF450" s="2" t="s">
        <v>752</v>
      </c>
      <c r="AH450" s="1">
        <f t="shared" si="17"/>
        <v>3</v>
      </c>
      <c r="AI450" s="1">
        <f t="shared" si="18"/>
        <v>0</v>
      </c>
      <c r="AJ450" s="49">
        <v>22.05451395147276</v>
      </c>
      <c r="AK450" s="49">
        <v>26.499449825914461</v>
      </c>
      <c r="AL450" s="49">
        <v>29.289993241801881</v>
      </c>
      <c r="AM450" s="49">
        <v>-1.5847081837570942</v>
      </c>
      <c r="AN450" s="49">
        <v>0.73249183145361851</v>
      </c>
      <c r="AO450" s="49">
        <v>2.6089999416843064</v>
      </c>
      <c r="AP450" s="49">
        <v>115.2823307565655</v>
      </c>
      <c r="AQ450" s="49">
        <v>57</v>
      </c>
    </row>
    <row r="451" spans="1:43" ht="13.8">
      <c r="A451" s="2">
        <v>450</v>
      </c>
      <c r="B451" s="2" t="s">
        <v>671</v>
      </c>
      <c r="C451" s="2" t="s">
        <v>545</v>
      </c>
      <c r="D451" s="2" t="s">
        <v>1058</v>
      </c>
      <c r="E451" s="2" t="s">
        <v>1034</v>
      </c>
      <c r="F451" s="15">
        <v>36.676701999999999</v>
      </c>
      <c r="G451" s="15">
        <v>28.910768000000001</v>
      </c>
      <c r="H451" s="45">
        <v>45047</v>
      </c>
      <c r="I451" s="2" t="s">
        <v>27</v>
      </c>
      <c r="J451" s="24" t="s">
        <v>29</v>
      </c>
      <c r="K451" s="2">
        <v>15</v>
      </c>
      <c r="L451" s="25" t="s">
        <v>1061</v>
      </c>
      <c r="M451" s="25">
        <v>3</v>
      </c>
      <c r="N451" s="25">
        <v>0</v>
      </c>
      <c r="O451" s="25">
        <v>225</v>
      </c>
      <c r="P451" s="42">
        <v>0</v>
      </c>
      <c r="Q451" s="25" t="s">
        <v>301</v>
      </c>
      <c r="R451" s="25" t="s">
        <v>556</v>
      </c>
      <c r="S451" s="25">
        <v>0</v>
      </c>
      <c r="T451" s="2" t="s">
        <v>45</v>
      </c>
      <c r="U451" s="2" t="s">
        <v>1015</v>
      </c>
      <c r="V451" s="2">
        <v>1</v>
      </c>
      <c r="W451" s="2" t="s">
        <v>781</v>
      </c>
      <c r="X451" s="2" t="s">
        <v>74</v>
      </c>
      <c r="Y451" s="2" t="s">
        <v>1023</v>
      </c>
      <c r="Z451" s="43" t="s">
        <v>245</v>
      </c>
      <c r="AA451" s="43" t="s">
        <v>132</v>
      </c>
      <c r="AB451" s="43" t="s">
        <v>132</v>
      </c>
      <c r="AC451" s="43" t="s">
        <v>245</v>
      </c>
      <c r="AD451" s="43" t="s">
        <v>245</v>
      </c>
      <c r="AE451" s="43" t="s">
        <v>132</v>
      </c>
      <c r="AF451" s="2" t="s">
        <v>752</v>
      </c>
      <c r="AH451" s="1">
        <f t="shared" si="17"/>
        <v>3</v>
      </c>
      <c r="AI451" s="1">
        <f t="shared" si="18"/>
        <v>0</v>
      </c>
      <c r="AJ451" s="49">
        <v>22.05451395147276</v>
      </c>
      <c r="AK451" s="49">
        <v>26.499449825914461</v>
      </c>
      <c r="AL451" s="49">
        <v>29.289993241801881</v>
      </c>
      <c r="AM451" s="49">
        <v>-1.5847081837570942</v>
      </c>
      <c r="AN451" s="49">
        <v>0.73249183145361851</v>
      </c>
      <c r="AO451" s="49">
        <v>2.6089999416843064</v>
      </c>
      <c r="AP451" s="49">
        <v>115.2823307565655</v>
      </c>
      <c r="AQ451" s="49">
        <v>57</v>
      </c>
    </row>
    <row r="452" spans="1:43" ht="13.8">
      <c r="A452" s="2">
        <v>451</v>
      </c>
      <c r="B452" s="2" t="s">
        <v>671</v>
      </c>
      <c r="C452" s="2" t="s">
        <v>545</v>
      </c>
      <c r="D452" s="2" t="s">
        <v>1058</v>
      </c>
      <c r="E452" s="2" t="s">
        <v>1035</v>
      </c>
      <c r="F452" s="15">
        <v>36.679785000000003</v>
      </c>
      <c r="G452" s="15">
        <v>28.920278</v>
      </c>
      <c r="H452" s="45">
        <v>45047</v>
      </c>
      <c r="I452" s="2" t="s">
        <v>27</v>
      </c>
      <c r="J452" s="24" t="s">
        <v>29</v>
      </c>
      <c r="K452" s="2">
        <v>15</v>
      </c>
      <c r="L452" s="25" t="s">
        <v>1061</v>
      </c>
      <c r="M452" s="25">
        <v>3</v>
      </c>
      <c r="N452" s="25">
        <v>0</v>
      </c>
      <c r="O452" s="25">
        <v>405</v>
      </c>
      <c r="P452" s="42">
        <v>0</v>
      </c>
      <c r="Q452" s="25" t="s">
        <v>301</v>
      </c>
      <c r="R452" s="25" t="s">
        <v>556</v>
      </c>
      <c r="S452" s="25">
        <v>0</v>
      </c>
      <c r="T452" s="2" t="s">
        <v>45</v>
      </c>
      <c r="U452" s="2" t="s">
        <v>1015</v>
      </c>
      <c r="V452" s="2">
        <v>1</v>
      </c>
      <c r="W452" s="2" t="s">
        <v>781</v>
      </c>
      <c r="X452" s="2" t="s">
        <v>74</v>
      </c>
      <c r="Y452" s="2" t="s">
        <v>1023</v>
      </c>
      <c r="Z452" s="43" t="s">
        <v>245</v>
      </c>
      <c r="AA452" s="43" t="s">
        <v>132</v>
      </c>
      <c r="AB452" s="43" t="s">
        <v>132</v>
      </c>
      <c r="AC452" s="43" t="s">
        <v>245</v>
      </c>
      <c r="AD452" s="43" t="s">
        <v>245</v>
      </c>
      <c r="AE452" s="43" t="s">
        <v>132</v>
      </c>
      <c r="AF452" s="2" t="s">
        <v>752</v>
      </c>
      <c r="AH452" s="1">
        <f t="shared" si="17"/>
        <v>3</v>
      </c>
      <c r="AI452" s="1">
        <f t="shared" si="18"/>
        <v>0</v>
      </c>
      <c r="AJ452" s="49">
        <v>22.05451395147276</v>
      </c>
      <c r="AK452" s="49">
        <v>26.499449825914461</v>
      </c>
      <c r="AL452" s="49">
        <v>29.289993241801881</v>
      </c>
      <c r="AM452" s="49">
        <v>-1.5847081837570942</v>
      </c>
      <c r="AN452" s="49">
        <v>0.73249183145361851</v>
      </c>
      <c r="AO452" s="49">
        <v>2.6089999416843064</v>
      </c>
      <c r="AP452" s="49">
        <v>115.2823307565655</v>
      </c>
      <c r="AQ452" s="49">
        <v>57</v>
      </c>
    </row>
    <row r="453" spans="1:43" ht="13.8">
      <c r="A453" s="2">
        <v>452</v>
      </c>
      <c r="B453" s="2" t="s">
        <v>671</v>
      </c>
      <c r="C453" s="2" t="s">
        <v>545</v>
      </c>
      <c r="D453" s="2" t="s">
        <v>1058</v>
      </c>
      <c r="E453" s="2" t="s">
        <v>1036</v>
      </c>
      <c r="F453" s="15">
        <v>36.695520000000002</v>
      </c>
      <c r="G453" s="15">
        <v>28.930313999999999</v>
      </c>
      <c r="H453" s="45">
        <v>45047</v>
      </c>
      <c r="I453" s="2" t="s">
        <v>27</v>
      </c>
      <c r="J453" s="24" t="s">
        <v>29</v>
      </c>
      <c r="K453" s="2">
        <v>15</v>
      </c>
      <c r="L453" s="25" t="s">
        <v>1061</v>
      </c>
      <c r="M453" s="25">
        <v>3</v>
      </c>
      <c r="N453" s="25">
        <v>0</v>
      </c>
      <c r="O453" s="25" t="s">
        <v>1037</v>
      </c>
      <c r="P453" s="42">
        <v>0</v>
      </c>
      <c r="Q453" s="25" t="s">
        <v>301</v>
      </c>
      <c r="R453" s="25" t="s">
        <v>556</v>
      </c>
      <c r="S453" s="25">
        <v>0</v>
      </c>
      <c r="T453" s="2" t="s">
        <v>45</v>
      </c>
      <c r="U453" s="2" t="s">
        <v>1015</v>
      </c>
      <c r="V453" s="2">
        <v>1</v>
      </c>
      <c r="W453" s="2" t="s">
        <v>781</v>
      </c>
      <c r="X453" s="2" t="s">
        <v>74</v>
      </c>
      <c r="Y453" s="2" t="s">
        <v>1023</v>
      </c>
      <c r="Z453" s="43" t="s">
        <v>245</v>
      </c>
      <c r="AA453" s="43" t="s">
        <v>132</v>
      </c>
      <c r="AB453" s="43" t="s">
        <v>132</v>
      </c>
      <c r="AC453" s="43" t="s">
        <v>245</v>
      </c>
      <c r="AD453" s="43" t="s">
        <v>245</v>
      </c>
      <c r="AE453" s="43" t="s">
        <v>132</v>
      </c>
      <c r="AF453" s="2" t="s">
        <v>752</v>
      </c>
      <c r="AH453" s="1">
        <f t="shared" si="17"/>
        <v>3</v>
      </c>
      <c r="AI453" s="1">
        <f t="shared" si="18"/>
        <v>0</v>
      </c>
      <c r="AJ453" s="49">
        <v>22.189007099151535</v>
      </c>
      <c r="AK453" s="49">
        <v>26.803797645198706</v>
      </c>
      <c r="AL453" s="49">
        <v>29.539993236213945</v>
      </c>
      <c r="AM453" s="49">
        <v>-1.7001794140528215</v>
      </c>
      <c r="AN453" s="49">
        <v>0.48406248918036043</v>
      </c>
      <c r="AO453" s="49">
        <v>2.3249999480322003</v>
      </c>
      <c r="AP453" s="49">
        <v>100.74187458108257</v>
      </c>
      <c r="AQ453" s="49">
        <v>47</v>
      </c>
    </row>
    <row r="454" spans="1:43" ht="13.8">
      <c r="A454" s="2">
        <v>453</v>
      </c>
      <c r="B454" s="2" t="s">
        <v>671</v>
      </c>
      <c r="C454" s="2" t="s">
        <v>545</v>
      </c>
      <c r="D454" s="2" t="s">
        <v>1058</v>
      </c>
      <c r="E454" s="2" t="s">
        <v>1038</v>
      </c>
      <c r="F454" s="15">
        <v>36.710825999999997</v>
      </c>
      <c r="G454" s="15">
        <v>28.937419999999999</v>
      </c>
      <c r="H454" s="45">
        <v>45047</v>
      </c>
      <c r="I454" s="2" t="s">
        <v>27</v>
      </c>
      <c r="J454" s="24" t="s">
        <v>29</v>
      </c>
      <c r="K454" s="2">
        <v>15</v>
      </c>
      <c r="L454" s="25" t="s">
        <v>1061</v>
      </c>
      <c r="M454" s="25">
        <v>3</v>
      </c>
      <c r="N454" s="25">
        <v>0</v>
      </c>
      <c r="O454" s="25" t="s">
        <v>1039</v>
      </c>
      <c r="P454" s="42">
        <v>0</v>
      </c>
      <c r="Q454" s="25" t="s">
        <v>301</v>
      </c>
      <c r="R454" s="25" t="s">
        <v>556</v>
      </c>
      <c r="S454" s="25">
        <v>0</v>
      </c>
      <c r="T454" s="2" t="s">
        <v>45</v>
      </c>
      <c r="U454" s="2" t="s">
        <v>1015</v>
      </c>
      <c r="V454" s="2">
        <v>1</v>
      </c>
      <c r="W454" s="2" t="s">
        <v>781</v>
      </c>
      <c r="X454" s="2" t="s">
        <v>74</v>
      </c>
      <c r="Y454" s="2" t="s">
        <v>1023</v>
      </c>
      <c r="Z454" s="43" t="s">
        <v>245</v>
      </c>
      <c r="AA454" s="43" t="s">
        <v>132</v>
      </c>
      <c r="AB454" s="43" t="s">
        <v>132</v>
      </c>
      <c r="AC454" s="43" t="s">
        <v>245</v>
      </c>
      <c r="AD454" s="43" t="s">
        <v>245</v>
      </c>
      <c r="AE454" s="43" t="s">
        <v>132</v>
      </c>
      <c r="AF454" s="2" t="s">
        <v>752</v>
      </c>
      <c r="AH454" s="1">
        <f t="shared" si="17"/>
        <v>3</v>
      </c>
      <c r="AI454" s="1">
        <f t="shared" si="18"/>
        <v>0</v>
      </c>
      <c r="AJ454" s="49">
        <v>22.189007099151535</v>
      </c>
      <c r="AK454" s="49">
        <v>26.803797645198706</v>
      </c>
      <c r="AL454" s="49">
        <v>29.539993236213945</v>
      </c>
      <c r="AM454" s="49">
        <v>-1.7001794140528215</v>
      </c>
      <c r="AN454" s="49">
        <v>0.48406248918036043</v>
      </c>
      <c r="AO454" s="49">
        <v>2.3249999480322003</v>
      </c>
      <c r="AP454" s="49">
        <v>100.74187458108257</v>
      </c>
      <c r="AQ454" s="49">
        <v>47</v>
      </c>
    </row>
    <row r="455" spans="1:43" ht="13.8">
      <c r="A455" s="2">
        <v>454</v>
      </c>
      <c r="B455" s="2" t="s">
        <v>671</v>
      </c>
      <c r="C455" s="2" t="s">
        <v>545</v>
      </c>
      <c r="D455" s="2" t="s">
        <v>1058</v>
      </c>
      <c r="E455" s="2" t="s">
        <v>1040</v>
      </c>
      <c r="F455" s="15">
        <v>36.717399999999998</v>
      </c>
      <c r="G455" s="15">
        <v>28.937145999999998</v>
      </c>
      <c r="H455" s="45">
        <v>45047</v>
      </c>
      <c r="I455" s="2" t="s">
        <v>27</v>
      </c>
      <c r="J455" s="24" t="s">
        <v>29</v>
      </c>
      <c r="K455" s="2">
        <v>15</v>
      </c>
      <c r="L455" s="25" t="s">
        <v>1061</v>
      </c>
      <c r="M455" s="25">
        <v>3</v>
      </c>
      <c r="N455" s="25">
        <v>0</v>
      </c>
      <c r="O455" s="25" t="s">
        <v>1041</v>
      </c>
      <c r="P455" s="42">
        <v>0</v>
      </c>
      <c r="Q455" s="25" t="s">
        <v>301</v>
      </c>
      <c r="R455" s="25" t="s">
        <v>556</v>
      </c>
      <c r="S455" s="25">
        <v>0</v>
      </c>
      <c r="T455" s="2" t="s">
        <v>45</v>
      </c>
      <c r="U455" s="2" t="s">
        <v>1015</v>
      </c>
      <c r="V455" s="2">
        <v>1</v>
      </c>
      <c r="W455" s="2" t="s">
        <v>781</v>
      </c>
      <c r="X455" s="2" t="s">
        <v>74</v>
      </c>
      <c r="Y455" s="2" t="s">
        <v>1023</v>
      </c>
      <c r="Z455" s="43" t="s">
        <v>245</v>
      </c>
      <c r="AA455" s="43" t="s">
        <v>132</v>
      </c>
      <c r="AB455" s="43" t="s">
        <v>132</v>
      </c>
      <c r="AC455" s="43" t="s">
        <v>245</v>
      </c>
      <c r="AD455" s="43" t="s">
        <v>245</v>
      </c>
      <c r="AE455" s="43" t="s">
        <v>132</v>
      </c>
      <c r="AF455" s="2" t="s">
        <v>752</v>
      </c>
      <c r="AH455" s="1">
        <f t="shared" si="17"/>
        <v>3</v>
      </c>
      <c r="AI455" s="1">
        <f t="shared" si="18"/>
        <v>0</v>
      </c>
      <c r="AJ455" s="49">
        <v>22.189007099151535</v>
      </c>
      <c r="AK455" s="49">
        <v>26.803797645198706</v>
      </c>
      <c r="AL455" s="49">
        <v>29.539993236213945</v>
      </c>
      <c r="AM455" s="49">
        <v>-1.7001794140528215</v>
      </c>
      <c r="AN455" s="49">
        <v>0.48406248918036043</v>
      </c>
      <c r="AO455" s="49">
        <v>2.3249999480322003</v>
      </c>
      <c r="AP455" s="49">
        <v>100.74187458108257</v>
      </c>
      <c r="AQ455" s="49">
        <v>47</v>
      </c>
    </row>
    <row r="456" spans="1:43" ht="13.8">
      <c r="A456" s="2">
        <v>455</v>
      </c>
      <c r="B456" s="2" t="s">
        <v>671</v>
      </c>
      <c r="C456" s="2" t="s">
        <v>545</v>
      </c>
      <c r="D456" s="2" t="s">
        <v>1058</v>
      </c>
      <c r="E456" s="2" t="s">
        <v>1042</v>
      </c>
      <c r="F456" s="15">
        <v>36.736325000000001</v>
      </c>
      <c r="G456" s="15">
        <v>28.940966</v>
      </c>
      <c r="H456" s="45">
        <v>45047</v>
      </c>
      <c r="I456" s="2" t="s">
        <v>27</v>
      </c>
      <c r="J456" s="24" t="s">
        <v>29</v>
      </c>
      <c r="K456" s="2">
        <v>15</v>
      </c>
      <c r="L456" s="25" t="s">
        <v>1061</v>
      </c>
      <c r="M456" s="25">
        <v>3</v>
      </c>
      <c r="N456" s="25">
        <v>0</v>
      </c>
      <c r="O456" s="25" t="s">
        <v>1043</v>
      </c>
      <c r="P456" s="42">
        <v>0</v>
      </c>
      <c r="Q456" s="25" t="s">
        <v>301</v>
      </c>
      <c r="R456" s="25" t="s">
        <v>556</v>
      </c>
      <c r="S456" s="25">
        <v>0</v>
      </c>
      <c r="T456" s="2" t="s">
        <v>45</v>
      </c>
      <c r="U456" s="2" t="s">
        <v>1015</v>
      </c>
      <c r="V456" s="2">
        <v>1</v>
      </c>
      <c r="W456" s="2" t="s">
        <v>781</v>
      </c>
      <c r="X456" s="2" t="s">
        <v>74</v>
      </c>
      <c r="Y456" s="2" t="s">
        <v>1023</v>
      </c>
      <c r="Z456" s="43" t="s">
        <v>245</v>
      </c>
      <c r="AA456" s="43" t="s">
        <v>132</v>
      </c>
      <c r="AB456" s="43" t="s">
        <v>132</v>
      </c>
      <c r="AC456" s="43" t="s">
        <v>245</v>
      </c>
      <c r="AD456" s="43" t="s">
        <v>245</v>
      </c>
      <c r="AE456" s="43" t="s">
        <v>132</v>
      </c>
      <c r="AF456" s="2" t="s">
        <v>752</v>
      </c>
      <c r="AH456" s="1">
        <f t="shared" si="17"/>
        <v>3</v>
      </c>
      <c r="AI456" s="1">
        <f t="shared" si="18"/>
        <v>0</v>
      </c>
      <c r="AJ456" s="49">
        <v>22.189007099151535</v>
      </c>
      <c r="AK456" s="49">
        <v>26.803797645198706</v>
      </c>
      <c r="AL456" s="49">
        <v>29.539993236213945</v>
      </c>
      <c r="AM456" s="49">
        <v>-1.7001794140528215</v>
      </c>
      <c r="AN456" s="49">
        <v>0.48406248918036043</v>
      </c>
      <c r="AO456" s="49">
        <v>2.3249999480322003</v>
      </c>
      <c r="AP456" s="49">
        <v>100.74187458108257</v>
      </c>
      <c r="AQ456" s="49">
        <v>47</v>
      </c>
    </row>
    <row r="457" spans="1:43" ht="13.8">
      <c r="A457" s="2">
        <v>456</v>
      </c>
      <c r="B457" s="2" t="s">
        <v>671</v>
      </c>
      <c r="C457" s="2" t="s">
        <v>545</v>
      </c>
      <c r="D457" s="2" t="s">
        <v>1058</v>
      </c>
      <c r="E457" s="2" t="s">
        <v>1044</v>
      </c>
      <c r="F457" s="15">
        <v>36.737848</v>
      </c>
      <c r="G457" s="15">
        <v>28.948304</v>
      </c>
      <c r="H457" s="45">
        <v>45047</v>
      </c>
      <c r="I457" s="2" t="s">
        <v>27</v>
      </c>
      <c r="J457" s="24" t="s">
        <v>29</v>
      </c>
      <c r="K457" s="2">
        <v>15</v>
      </c>
      <c r="L457" s="25" t="s">
        <v>1061</v>
      </c>
      <c r="M457" s="25">
        <v>3</v>
      </c>
      <c r="N457" s="25">
        <v>0</v>
      </c>
      <c r="O457" s="25" t="s">
        <v>1045</v>
      </c>
      <c r="P457" s="42">
        <v>0</v>
      </c>
      <c r="Q457" s="25" t="s">
        <v>301</v>
      </c>
      <c r="R457" s="25" t="s">
        <v>556</v>
      </c>
      <c r="S457" s="25">
        <v>0</v>
      </c>
      <c r="T457" s="2" t="s">
        <v>45</v>
      </c>
      <c r="U457" s="2" t="s">
        <v>1015</v>
      </c>
      <c r="V457" s="2">
        <v>1</v>
      </c>
      <c r="W457" s="2" t="s">
        <v>781</v>
      </c>
      <c r="X457" s="2" t="s">
        <v>74</v>
      </c>
      <c r="Y457" s="2" t="s">
        <v>1023</v>
      </c>
      <c r="Z457" s="43" t="s">
        <v>245</v>
      </c>
      <c r="AA457" s="43" t="s">
        <v>132</v>
      </c>
      <c r="AB457" s="43" t="s">
        <v>132</v>
      </c>
      <c r="AC457" s="43" t="s">
        <v>245</v>
      </c>
      <c r="AD457" s="43" t="s">
        <v>245</v>
      </c>
      <c r="AE457" s="43" t="s">
        <v>132</v>
      </c>
      <c r="AF457" s="2" t="s">
        <v>752</v>
      </c>
      <c r="AH457" s="1">
        <f t="shared" si="17"/>
        <v>3</v>
      </c>
      <c r="AI457" s="1">
        <f t="shared" si="18"/>
        <v>0</v>
      </c>
      <c r="AJ457" s="49">
        <v>22.189007099151535</v>
      </c>
      <c r="AK457" s="49">
        <v>26.803797645198706</v>
      </c>
      <c r="AL457" s="49">
        <v>29.539993236213945</v>
      </c>
      <c r="AM457" s="49">
        <v>-1.7001794140528215</v>
      </c>
      <c r="AN457" s="49">
        <v>0.48406248918036043</v>
      </c>
      <c r="AO457" s="49">
        <v>2.3249999480322003</v>
      </c>
      <c r="AP457" s="49">
        <v>100.74187458108257</v>
      </c>
      <c r="AQ457" s="49">
        <v>47</v>
      </c>
    </row>
    <row r="458" spans="1:43" ht="13.8">
      <c r="A458" s="2">
        <v>457</v>
      </c>
      <c r="B458" s="2" t="s">
        <v>671</v>
      </c>
      <c r="C458" s="2" t="s">
        <v>545</v>
      </c>
      <c r="D458" s="2" t="s">
        <v>1058</v>
      </c>
      <c r="E458" s="2" t="s">
        <v>1046</v>
      </c>
      <c r="F458" s="15">
        <v>36.698059999999998</v>
      </c>
      <c r="G458" s="15">
        <v>29.008680999999999</v>
      </c>
      <c r="H458" s="45">
        <v>45047</v>
      </c>
      <c r="I458" s="2" t="s">
        <v>27</v>
      </c>
      <c r="J458" s="24" t="s">
        <v>29</v>
      </c>
      <c r="K458" s="2">
        <v>15</v>
      </c>
      <c r="L458" s="25" t="s">
        <v>1061</v>
      </c>
      <c r="M458" s="25">
        <v>3</v>
      </c>
      <c r="N458" s="25">
        <v>0</v>
      </c>
      <c r="O458" s="25">
        <v>295</v>
      </c>
      <c r="P458" s="42">
        <v>0</v>
      </c>
      <c r="Q458" s="25" t="s">
        <v>301</v>
      </c>
      <c r="R458" s="25" t="s">
        <v>556</v>
      </c>
      <c r="S458" s="25">
        <v>0</v>
      </c>
      <c r="T458" s="2" t="s">
        <v>45</v>
      </c>
      <c r="U458" s="2" t="s">
        <v>1015</v>
      </c>
      <c r="V458" s="2">
        <v>1</v>
      </c>
      <c r="W458" s="2" t="s">
        <v>781</v>
      </c>
      <c r="X458" s="2" t="s">
        <v>74</v>
      </c>
      <c r="Y458" s="2" t="s">
        <v>1023</v>
      </c>
      <c r="Z458" s="43" t="s">
        <v>245</v>
      </c>
      <c r="AA458" s="43" t="s">
        <v>132</v>
      </c>
      <c r="AB458" s="43" t="s">
        <v>132</v>
      </c>
      <c r="AC458" s="43" t="s">
        <v>245</v>
      </c>
      <c r="AD458" s="43" t="s">
        <v>245</v>
      </c>
      <c r="AE458" s="43" t="s">
        <v>132</v>
      </c>
      <c r="AF458" s="2" t="s">
        <v>752</v>
      </c>
      <c r="AH458" s="1">
        <f t="shared" si="17"/>
        <v>3</v>
      </c>
      <c r="AI458" s="1">
        <f t="shared" si="18"/>
        <v>0</v>
      </c>
      <c r="AJ458" s="49">
        <v>22.166952305123953</v>
      </c>
      <c r="AK458" s="49">
        <v>26.798688949660722</v>
      </c>
      <c r="AL458" s="49">
        <v>29.589993235096358</v>
      </c>
      <c r="AM458" s="49">
        <v>-1.7051328385996394</v>
      </c>
      <c r="AN458" s="49">
        <v>0.43909238148986818</v>
      </c>
      <c r="AO458" s="49">
        <v>2.301499948557467</v>
      </c>
      <c r="AP458" s="49">
        <v>86.636646157356793</v>
      </c>
      <c r="AQ458" s="49">
        <v>40</v>
      </c>
    </row>
    <row r="459" spans="1:43" ht="13.8">
      <c r="A459" s="2">
        <v>458</v>
      </c>
      <c r="B459" s="2" t="s">
        <v>671</v>
      </c>
      <c r="C459" s="2" t="s">
        <v>545</v>
      </c>
      <c r="D459" s="2" t="s">
        <v>1058</v>
      </c>
      <c r="E459" s="2" t="s">
        <v>1047</v>
      </c>
      <c r="F459" s="15">
        <v>36.670133</v>
      </c>
      <c r="G459" s="15">
        <v>29.033035999999999</v>
      </c>
      <c r="H459" s="45">
        <v>45047</v>
      </c>
      <c r="I459" s="2" t="s">
        <v>27</v>
      </c>
      <c r="J459" s="24" t="s">
        <v>29</v>
      </c>
      <c r="K459" s="2">
        <v>15</v>
      </c>
      <c r="L459" s="25" t="s">
        <v>1061</v>
      </c>
      <c r="M459" s="25">
        <v>3</v>
      </c>
      <c r="N459" s="25">
        <v>0</v>
      </c>
      <c r="O459" s="25" t="s">
        <v>1048</v>
      </c>
      <c r="P459" s="42">
        <v>0</v>
      </c>
      <c r="Q459" s="25" t="s">
        <v>301</v>
      </c>
      <c r="R459" s="25" t="s">
        <v>556</v>
      </c>
      <c r="S459" s="25">
        <v>0</v>
      </c>
      <c r="T459" s="2" t="s">
        <v>45</v>
      </c>
      <c r="U459" s="2" t="s">
        <v>1015</v>
      </c>
      <c r="V459" s="2">
        <v>1</v>
      </c>
      <c r="W459" s="2" t="s">
        <v>781</v>
      </c>
      <c r="X459" s="2" t="s">
        <v>74</v>
      </c>
      <c r="Y459" s="2" t="s">
        <v>1023</v>
      </c>
      <c r="Z459" s="43" t="s">
        <v>245</v>
      </c>
      <c r="AA459" s="43" t="s">
        <v>132</v>
      </c>
      <c r="AB459" s="43" t="s">
        <v>132</v>
      </c>
      <c r="AC459" s="43" t="s">
        <v>245</v>
      </c>
      <c r="AD459" s="43" t="s">
        <v>245</v>
      </c>
      <c r="AE459" s="43" t="s">
        <v>132</v>
      </c>
      <c r="AF459" s="2" t="s">
        <v>752</v>
      </c>
      <c r="AH459" s="1">
        <f t="shared" si="17"/>
        <v>3</v>
      </c>
      <c r="AI459" s="1">
        <f t="shared" si="18"/>
        <v>0</v>
      </c>
      <c r="AJ459" s="49">
        <v>22.160541346363136</v>
      </c>
      <c r="AK459" s="49">
        <v>26.728580255575604</v>
      </c>
      <c r="AL459" s="49">
        <v>29.409993239119672</v>
      </c>
      <c r="AM459" s="49">
        <v>-1.6915937978063711</v>
      </c>
      <c r="AN459" s="49">
        <v>0.49479890198386117</v>
      </c>
      <c r="AO459" s="49">
        <v>2.3057499484624699</v>
      </c>
      <c r="AP459" s="49">
        <v>97.012844361402628</v>
      </c>
      <c r="AQ459" s="49">
        <v>46</v>
      </c>
    </row>
    <row r="460" spans="1:43" ht="13.8">
      <c r="A460" s="2">
        <v>459</v>
      </c>
      <c r="B460" s="2" t="s">
        <v>671</v>
      </c>
      <c r="C460" s="2" t="s">
        <v>545</v>
      </c>
      <c r="D460" s="2" t="s">
        <v>1058</v>
      </c>
      <c r="E460" s="2" t="s">
        <v>1049</v>
      </c>
      <c r="F460" s="15">
        <v>36.664637999999997</v>
      </c>
      <c r="G460" s="15">
        <v>29.046772000000001</v>
      </c>
      <c r="H460" s="45">
        <v>45047</v>
      </c>
      <c r="I460" s="2" t="s">
        <v>27</v>
      </c>
      <c r="J460" s="24" t="s">
        <v>29</v>
      </c>
      <c r="K460" s="2">
        <v>15</v>
      </c>
      <c r="L460" s="25" t="s">
        <v>1061</v>
      </c>
      <c r="M460" s="25">
        <v>3</v>
      </c>
      <c r="N460" s="25">
        <v>0</v>
      </c>
      <c r="O460" s="25" t="s">
        <v>1050</v>
      </c>
      <c r="P460" s="42">
        <v>0</v>
      </c>
      <c r="Q460" s="25" t="s">
        <v>301</v>
      </c>
      <c r="R460" s="25" t="s">
        <v>556</v>
      </c>
      <c r="S460" s="25">
        <v>0</v>
      </c>
      <c r="T460" s="2" t="s">
        <v>45</v>
      </c>
      <c r="U460" s="2" t="s">
        <v>1015</v>
      </c>
      <c r="V460" s="2">
        <v>1</v>
      </c>
      <c r="W460" s="2" t="s">
        <v>781</v>
      </c>
      <c r="X460" s="2" t="s">
        <v>74</v>
      </c>
      <c r="Y460" s="2" t="s">
        <v>1023</v>
      </c>
      <c r="Z460" s="43" t="s">
        <v>245</v>
      </c>
      <c r="AA460" s="43" t="s">
        <v>132</v>
      </c>
      <c r="AB460" s="43" t="s">
        <v>132</v>
      </c>
      <c r="AC460" s="43" t="s">
        <v>245</v>
      </c>
      <c r="AD460" s="43" t="s">
        <v>245</v>
      </c>
      <c r="AE460" s="43" t="s">
        <v>132</v>
      </c>
      <c r="AF460" s="2" t="s">
        <v>752</v>
      </c>
      <c r="AH460" s="1">
        <f t="shared" si="17"/>
        <v>3</v>
      </c>
      <c r="AI460" s="1">
        <f t="shared" si="18"/>
        <v>0</v>
      </c>
      <c r="AJ460" s="49">
        <v>22.192513948388221</v>
      </c>
      <c r="AK460" s="49">
        <v>26.805210688645385</v>
      </c>
      <c r="AL460" s="49">
        <v>29.589993235096358</v>
      </c>
      <c r="AM460" s="49">
        <v>-1.7309883174737768</v>
      </c>
      <c r="AN460" s="49">
        <v>0.40366846923817684</v>
      </c>
      <c r="AO460" s="49">
        <v>2.2129999505355968</v>
      </c>
      <c r="AP460" s="49">
        <v>85.734163284078164</v>
      </c>
      <c r="AQ460" s="49">
        <v>40</v>
      </c>
    </row>
    <row r="461" spans="1:43" ht="13.8">
      <c r="A461" s="2">
        <v>460</v>
      </c>
      <c r="B461" s="2" t="s">
        <v>671</v>
      </c>
      <c r="C461" s="2" t="s">
        <v>545</v>
      </c>
      <c r="D461" s="2" t="s">
        <v>1058</v>
      </c>
      <c r="E461" s="2" t="s">
        <v>1051</v>
      </c>
      <c r="F461" s="15">
        <v>36.646042999999999</v>
      </c>
      <c r="G461" s="15">
        <v>29.078849999999999</v>
      </c>
      <c r="H461" s="45">
        <v>45047</v>
      </c>
      <c r="I461" s="2" t="s">
        <v>27</v>
      </c>
      <c r="J461" s="24" t="s">
        <v>29</v>
      </c>
      <c r="K461" s="2">
        <v>15</v>
      </c>
      <c r="L461" s="25" t="s">
        <v>1061</v>
      </c>
      <c r="M461" s="25">
        <v>3</v>
      </c>
      <c r="N461" s="25">
        <v>0</v>
      </c>
      <c r="O461" s="25" t="s">
        <v>1052</v>
      </c>
      <c r="P461" s="42">
        <v>0</v>
      </c>
      <c r="Q461" s="25" t="s">
        <v>301</v>
      </c>
      <c r="R461" s="25" t="s">
        <v>556</v>
      </c>
      <c r="S461" s="25">
        <v>0</v>
      </c>
      <c r="T461" s="2" t="s">
        <v>45</v>
      </c>
      <c r="U461" s="2" t="s">
        <v>1015</v>
      </c>
      <c r="V461" s="2">
        <v>1</v>
      </c>
      <c r="W461" s="2" t="s">
        <v>781</v>
      </c>
      <c r="X461" s="2" t="s">
        <v>74</v>
      </c>
      <c r="Y461" s="2" t="s">
        <v>1023</v>
      </c>
      <c r="Z461" s="43" t="s">
        <v>245</v>
      </c>
      <c r="AA461" s="43" t="s">
        <v>132</v>
      </c>
      <c r="AB461" s="43" t="s">
        <v>132</v>
      </c>
      <c r="AC461" s="43" t="s">
        <v>245</v>
      </c>
      <c r="AD461" s="43" t="s">
        <v>245</v>
      </c>
      <c r="AE461" s="43" t="s">
        <v>132</v>
      </c>
      <c r="AF461" s="2" t="s">
        <v>752</v>
      </c>
      <c r="AH461" s="1">
        <f t="shared" si="17"/>
        <v>3</v>
      </c>
      <c r="AI461" s="1">
        <f t="shared" si="18"/>
        <v>0</v>
      </c>
      <c r="AJ461" s="49">
        <v>22.192513948388221</v>
      </c>
      <c r="AK461" s="49">
        <v>26.805210688645385</v>
      </c>
      <c r="AL461" s="49">
        <v>29.589993235096358</v>
      </c>
      <c r="AM461" s="49">
        <v>-1.7309883174737768</v>
      </c>
      <c r="AN461" s="49">
        <v>0.40366846923817684</v>
      </c>
      <c r="AO461" s="49">
        <v>2.2129999505355968</v>
      </c>
      <c r="AP461" s="49">
        <v>85.734163284078164</v>
      </c>
      <c r="AQ461" s="49">
        <v>40</v>
      </c>
    </row>
    <row r="462" spans="1:43" ht="13.8">
      <c r="A462" s="2">
        <v>461</v>
      </c>
      <c r="B462" s="2" t="s">
        <v>671</v>
      </c>
      <c r="C462" s="2" t="s">
        <v>545</v>
      </c>
      <c r="D462" s="2" t="s">
        <v>1058</v>
      </c>
      <c r="E462" s="2" t="s">
        <v>1053</v>
      </c>
      <c r="F462" s="15">
        <v>36.644176999999999</v>
      </c>
      <c r="G462" s="15">
        <v>29.094037</v>
      </c>
      <c r="H462" s="45">
        <v>45047</v>
      </c>
      <c r="I462" s="2" t="s">
        <v>27</v>
      </c>
      <c r="J462" s="24" t="s">
        <v>29</v>
      </c>
      <c r="K462" s="2">
        <v>15</v>
      </c>
      <c r="L462" s="25" t="s">
        <v>1061</v>
      </c>
      <c r="M462" s="25">
        <v>3</v>
      </c>
      <c r="N462" s="25">
        <v>0</v>
      </c>
      <c r="O462" s="25" t="s">
        <v>1054</v>
      </c>
      <c r="P462" s="42">
        <v>0</v>
      </c>
      <c r="Q462" s="25" t="s">
        <v>301</v>
      </c>
      <c r="R462" s="25" t="s">
        <v>556</v>
      </c>
      <c r="S462" s="25">
        <v>0</v>
      </c>
      <c r="T462" s="2" t="s">
        <v>45</v>
      </c>
      <c r="U462" s="2" t="s">
        <v>1015</v>
      </c>
      <c r="V462" s="2">
        <v>1</v>
      </c>
      <c r="W462" s="2" t="s">
        <v>781</v>
      </c>
      <c r="X462" s="2" t="s">
        <v>74</v>
      </c>
      <c r="Y462" s="2" t="s">
        <v>1023</v>
      </c>
      <c r="Z462" s="43" t="s">
        <v>245</v>
      </c>
      <c r="AA462" s="43" t="s">
        <v>132</v>
      </c>
      <c r="AB462" s="43" t="s">
        <v>132</v>
      </c>
      <c r="AC462" s="43" t="s">
        <v>245</v>
      </c>
      <c r="AD462" s="43" t="s">
        <v>245</v>
      </c>
      <c r="AE462" s="43" t="s">
        <v>132</v>
      </c>
      <c r="AF462" s="2" t="s">
        <v>752</v>
      </c>
      <c r="AH462" s="1">
        <f t="shared" si="17"/>
        <v>3</v>
      </c>
      <c r="AI462" s="1">
        <f t="shared" si="18"/>
        <v>0</v>
      </c>
      <c r="AJ462" s="49">
        <v>22.217116687564335</v>
      </c>
      <c r="AK462" s="49">
        <v>26.869558513294056</v>
      </c>
      <c r="AL462" s="49">
        <v>29.51999323666098</v>
      </c>
      <c r="AM462" s="49">
        <v>-1.7640355770090879</v>
      </c>
      <c r="AN462" s="49">
        <v>0.32704075355963608</v>
      </c>
      <c r="AO462" s="49">
        <v>2.1267499524634346</v>
      </c>
      <c r="AP462" s="49">
        <v>93.890084900409803</v>
      </c>
      <c r="AQ462" s="49">
        <v>46</v>
      </c>
    </row>
    <row r="463" spans="1:43" ht="13.8">
      <c r="A463" s="2">
        <v>462</v>
      </c>
      <c r="B463" s="2" t="s">
        <v>671</v>
      </c>
      <c r="C463" s="2" t="s">
        <v>545</v>
      </c>
      <c r="D463" s="2" t="s">
        <v>1058</v>
      </c>
      <c r="E463" s="2" t="s">
        <v>1055</v>
      </c>
      <c r="F463" s="15">
        <v>36.629506999999997</v>
      </c>
      <c r="G463" s="15">
        <v>29.074252999999999</v>
      </c>
      <c r="H463" s="45">
        <v>45047</v>
      </c>
      <c r="I463" s="2" t="s">
        <v>27</v>
      </c>
      <c r="J463" s="24" t="s">
        <v>29</v>
      </c>
      <c r="K463" s="2">
        <v>15</v>
      </c>
      <c r="L463" s="25" t="s">
        <v>1061</v>
      </c>
      <c r="M463" s="25">
        <v>3</v>
      </c>
      <c r="N463" s="25">
        <v>0</v>
      </c>
      <c r="O463" s="25">
        <v>440</v>
      </c>
      <c r="P463" s="42">
        <v>0</v>
      </c>
      <c r="Q463" s="25" t="s">
        <v>301</v>
      </c>
      <c r="R463" s="25" t="s">
        <v>556</v>
      </c>
      <c r="S463" s="25">
        <v>0</v>
      </c>
      <c r="T463" s="2" t="s">
        <v>45</v>
      </c>
      <c r="U463" s="2" t="s">
        <v>1015</v>
      </c>
      <c r="V463" s="2">
        <v>1</v>
      </c>
      <c r="W463" s="2" t="s">
        <v>781</v>
      </c>
      <c r="X463" s="2" t="s">
        <v>74</v>
      </c>
      <c r="Y463" s="2" t="s">
        <v>1023</v>
      </c>
      <c r="Z463" s="43" t="s">
        <v>245</v>
      </c>
      <c r="AA463" s="43" t="s">
        <v>132</v>
      </c>
      <c r="AB463" s="43" t="s">
        <v>132</v>
      </c>
      <c r="AC463" s="43" t="s">
        <v>245</v>
      </c>
      <c r="AD463" s="43" t="s">
        <v>245</v>
      </c>
      <c r="AE463" s="43" t="s">
        <v>132</v>
      </c>
      <c r="AF463" s="2" t="s">
        <v>752</v>
      </c>
      <c r="AH463" s="1">
        <f t="shared" si="17"/>
        <v>3</v>
      </c>
      <c r="AI463" s="1">
        <f t="shared" si="18"/>
        <v>0</v>
      </c>
      <c r="AJ463" s="49">
        <v>22.192513948388221</v>
      </c>
      <c r="AK463" s="49">
        <v>26.805210688645385</v>
      </c>
      <c r="AL463" s="49">
        <v>29.589993235096358</v>
      </c>
      <c r="AM463" s="49">
        <v>-1.7309883174737768</v>
      </c>
      <c r="AN463" s="49">
        <v>0.40366846923817684</v>
      </c>
      <c r="AO463" s="49">
        <v>2.2129999505355968</v>
      </c>
      <c r="AP463" s="49">
        <v>85.734163284078164</v>
      </c>
      <c r="AQ463" s="49">
        <v>40</v>
      </c>
    </row>
    <row r="464" spans="1:43" ht="13.8">
      <c r="A464" s="2">
        <v>463</v>
      </c>
      <c r="B464" s="2" t="s">
        <v>671</v>
      </c>
      <c r="C464" s="2" t="s">
        <v>545</v>
      </c>
      <c r="D464" s="2" t="s">
        <v>1058</v>
      </c>
      <c r="E464" s="2" t="s">
        <v>1056</v>
      </c>
      <c r="F464" s="15">
        <v>36.615595999999996</v>
      </c>
      <c r="G464" s="15">
        <v>29.074767999999999</v>
      </c>
      <c r="H464" s="45">
        <v>45047</v>
      </c>
      <c r="I464" s="2" t="s">
        <v>27</v>
      </c>
      <c r="J464" s="24" t="s">
        <v>29</v>
      </c>
      <c r="K464" s="2">
        <v>15</v>
      </c>
      <c r="L464" s="25" t="s">
        <v>1061</v>
      </c>
      <c r="M464" s="25">
        <v>3</v>
      </c>
      <c r="N464" s="25">
        <v>0</v>
      </c>
      <c r="O464" s="25" t="s">
        <v>1057</v>
      </c>
      <c r="P464" s="42">
        <v>0</v>
      </c>
      <c r="Q464" s="25" t="s">
        <v>301</v>
      </c>
      <c r="R464" s="25" t="s">
        <v>556</v>
      </c>
      <c r="S464" s="25">
        <v>0</v>
      </c>
      <c r="T464" s="2" t="s">
        <v>45</v>
      </c>
      <c r="U464" s="2" t="s">
        <v>1015</v>
      </c>
      <c r="V464" s="2">
        <v>1</v>
      </c>
      <c r="W464" s="2" t="s">
        <v>781</v>
      </c>
      <c r="X464" s="2" t="s">
        <v>74</v>
      </c>
      <c r="Y464" s="2" t="s">
        <v>1023</v>
      </c>
      <c r="Z464" s="43" t="s">
        <v>245</v>
      </c>
      <c r="AA464" s="43" t="s">
        <v>132</v>
      </c>
      <c r="AB464" s="43" t="s">
        <v>132</v>
      </c>
      <c r="AC464" s="43" t="s">
        <v>245</v>
      </c>
      <c r="AD464" s="43" t="s">
        <v>245</v>
      </c>
      <c r="AE464" s="43" t="s">
        <v>132</v>
      </c>
      <c r="AF464" s="2" t="s">
        <v>752</v>
      </c>
      <c r="AH464" s="1">
        <f t="shared" si="17"/>
        <v>3</v>
      </c>
      <c r="AI464" s="1">
        <f t="shared" si="18"/>
        <v>0</v>
      </c>
      <c r="AJ464" s="49">
        <v>22.170979702294204</v>
      </c>
      <c r="AK464" s="49">
        <v>26.736841124956175</v>
      </c>
      <c r="AL464" s="49">
        <v>29.279993242025398</v>
      </c>
      <c r="AM464" s="49">
        <v>-1.715224619195987</v>
      </c>
      <c r="AN464" s="49">
        <v>0.45824998975731446</v>
      </c>
      <c r="AO464" s="49">
        <v>2.3424999476410449</v>
      </c>
      <c r="AP464" s="49">
        <v>105.53360174670544</v>
      </c>
      <c r="AQ464" s="49">
        <v>53</v>
      </c>
    </row>
  </sheetData>
  <autoFilter ref="A1:AF464" xr:uid="{00000000-0009-0000-0000-000000000000}">
    <filterColumn colId="18">
      <filters>
        <filter val="0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16"/>
  <sheetViews>
    <sheetView tabSelected="1" workbookViewId="0">
      <pane xSplit="11580" ySplit="564" topLeftCell="J1" activePane="bottomLeft"/>
      <selection sqref="A1:XFD1"/>
      <selection pane="topRight" activeCell="I1" sqref="I1:J1048576"/>
      <selection pane="bottomLeft" activeCell="D218" sqref="D218"/>
      <selection pane="bottomRight" activeCell="N74" sqref="N74"/>
    </sheetView>
  </sheetViews>
  <sheetFormatPr baseColWidth="10" defaultRowHeight="13.8"/>
  <cols>
    <col min="1" max="1" width="26.5546875" style="1" bestFit="1" customWidth="1"/>
    <col min="2" max="2" width="11.5546875" style="1"/>
    <col min="3" max="3" width="23" style="1" bestFit="1" customWidth="1"/>
    <col min="4" max="4" width="26.5546875" style="1" bestFit="1" customWidth="1"/>
    <col min="5" max="6" width="15.5546875" style="12" bestFit="1" customWidth="1"/>
    <col min="7" max="10" width="11.5546875" style="1"/>
    <col min="11" max="11" width="19.6640625" style="63" customWidth="1"/>
    <col min="12" max="12" width="19.6640625" style="1" customWidth="1"/>
    <col min="13" max="13" width="27" style="1" customWidth="1"/>
    <col min="14" max="14" width="11.5546875" style="55"/>
    <col min="15" max="16384" width="11.5546875" style="1"/>
  </cols>
  <sheetData>
    <row r="1" spans="1:17" s="22" customFormat="1">
      <c r="A1" s="22" t="s">
        <v>0</v>
      </c>
      <c r="B1" s="3" t="s">
        <v>1</v>
      </c>
      <c r="C1" s="3" t="s">
        <v>2</v>
      </c>
      <c r="D1" s="3" t="s">
        <v>4</v>
      </c>
      <c r="E1" s="17" t="s">
        <v>5</v>
      </c>
      <c r="F1" s="17" t="s">
        <v>6</v>
      </c>
      <c r="G1" s="4" t="s">
        <v>7</v>
      </c>
      <c r="H1" s="4" t="s">
        <v>1102</v>
      </c>
      <c r="I1" s="3" t="s">
        <v>864</v>
      </c>
      <c r="J1" s="3" t="s">
        <v>865</v>
      </c>
      <c r="K1" s="64" t="s">
        <v>12</v>
      </c>
      <c r="L1" s="11" t="s">
        <v>32</v>
      </c>
      <c r="M1" s="3" t="s">
        <v>13</v>
      </c>
      <c r="N1" s="54" t="s">
        <v>1080</v>
      </c>
    </row>
    <row r="2" spans="1:17" ht="14.4">
      <c r="A2" s="1" t="s">
        <v>936</v>
      </c>
      <c r="B2" s="5" t="s">
        <v>544</v>
      </c>
      <c r="C2" s="1" t="s">
        <v>545</v>
      </c>
      <c r="D2" s="6" t="s">
        <v>866</v>
      </c>
      <c r="E2" s="13">
        <v>37.395499999999998</v>
      </c>
      <c r="F2" s="13">
        <v>23.5824</v>
      </c>
      <c r="G2" s="1">
        <v>2003</v>
      </c>
      <c r="H2" s="5" t="s">
        <v>867</v>
      </c>
      <c r="I2" s="5">
        <v>12</v>
      </c>
      <c r="J2" s="5">
        <v>15</v>
      </c>
      <c r="K2" s="62">
        <v>0</v>
      </c>
      <c r="L2" s="5">
        <v>0</v>
      </c>
      <c r="M2" s="1" t="s">
        <v>868</v>
      </c>
      <c r="N2" s="55" t="s">
        <v>31</v>
      </c>
      <c r="O2"/>
      <c r="Q2"/>
    </row>
    <row r="3" spans="1:17" ht="14.4">
      <c r="A3" s="1" t="s">
        <v>937</v>
      </c>
      <c r="B3" s="5" t="s">
        <v>544</v>
      </c>
      <c r="C3" s="1" t="s">
        <v>545</v>
      </c>
      <c r="D3" s="6" t="s">
        <v>869</v>
      </c>
      <c r="E3" s="13">
        <v>35.41863</v>
      </c>
      <c r="F3" s="13">
        <v>25.023499999999999</v>
      </c>
      <c r="G3" s="1">
        <v>2003</v>
      </c>
      <c r="H3" s="5" t="s">
        <v>867</v>
      </c>
      <c r="I3" s="5">
        <v>9</v>
      </c>
      <c r="J3" s="5">
        <v>9</v>
      </c>
      <c r="K3" s="62">
        <v>2.2222222222222223E-2</v>
      </c>
      <c r="L3" s="5">
        <v>1</v>
      </c>
      <c r="M3" s="1" t="s">
        <v>868</v>
      </c>
      <c r="N3" s="56">
        <v>75.317300000000003</v>
      </c>
      <c r="O3"/>
      <c r="Q3"/>
    </row>
    <row r="4" spans="1:17" ht="14.4">
      <c r="A4" s="1" t="s">
        <v>938</v>
      </c>
      <c r="B4" s="5" t="s">
        <v>544</v>
      </c>
      <c r="C4" s="1" t="s">
        <v>655</v>
      </c>
      <c r="D4" s="6" t="s">
        <v>870</v>
      </c>
      <c r="E4" s="13">
        <v>38.577069999999999</v>
      </c>
      <c r="F4" s="13">
        <v>20.920339999999999</v>
      </c>
      <c r="G4" s="1">
        <v>2003</v>
      </c>
      <c r="H4" s="5" t="s">
        <v>867</v>
      </c>
      <c r="I4" s="5">
        <v>2</v>
      </c>
      <c r="J4" s="5">
        <v>3</v>
      </c>
      <c r="K4" s="62" t="s">
        <v>31</v>
      </c>
      <c r="L4" s="5">
        <v>1</v>
      </c>
      <c r="M4" s="1" t="s">
        <v>868</v>
      </c>
      <c r="N4" s="55" t="s">
        <v>31</v>
      </c>
      <c r="O4"/>
      <c r="Q4"/>
    </row>
    <row r="5" spans="1:17" ht="14.4">
      <c r="A5" s="1" t="s">
        <v>939</v>
      </c>
      <c r="B5" s="5" t="s">
        <v>274</v>
      </c>
      <c r="C5" s="1" t="s">
        <v>871</v>
      </c>
      <c r="D5" s="6" t="s">
        <v>872</v>
      </c>
      <c r="E5" s="13">
        <v>43.302999999999997</v>
      </c>
      <c r="F5" s="13">
        <v>10.19</v>
      </c>
      <c r="G5" s="1">
        <v>2003</v>
      </c>
      <c r="H5" s="5" t="s">
        <v>867</v>
      </c>
      <c r="I5" s="5">
        <v>3</v>
      </c>
      <c r="J5" s="5">
        <v>4</v>
      </c>
      <c r="K5" s="62">
        <v>0.27100000000000002</v>
      </c>
      <c r="L5" s="5">
        <v>1</v>
      </c>
      <c r="M5" s="1" t="s">
        <v>868</v>
      </c>
      <c r="N5" s="56">
        <v>208.5891</v>
      </c>
      <c r="O5"/>
      <c r="Q5"/>
    </row>
    <row r="6" spans="1:17" ht="14.4">
      <c r="A6" s="1" t="s">
        <v>940</v>
      </c>
      <c r="B6" s="5" t="s">
        <v>23</v>
      </c>
      <c r="C6" s="1" t="s">
        <v>871</v>
      </c>
      <c r="D6" s="6" t="s">
        <v>873</v>
      </c>
      <c r="E6" s="13">
        <v>43.1</v>
      </c>
      <c r="F6" s="13">
        <v>5.23</v>
      </c>
      <c r="G6" s="1">
        <v>2003</v>
      </c>
      <c r="H6" s="5" t="s">
        <v>867</v>
      </c>
      <c r="I6" s="5">
        <v>16</v>
      </c>
      <c r="J6" s="5">
        <v>20</v>
      </c>
      <c r="K6" s="62" t="s">
        <v>31</v>
      </c>
      <c r="L6" s="5">
        <v>1</v>
      </c>
      <c r="M6" s="1" t="s">
        <v>868</v>
      </c>
      <c r="N6" s="55" t="s">
        <v>31</v>
      </c>
      <c r="O6"/>
      <c r="Q6"/>
    </row>
    <row r="7" spans="1:17" ht="14.4">
      <c r="A7" s="1" t="s">
        <v>941</v>
      </c>
      <c r="B7" s="5" t="s">
        <v>23</v>
      </c>
      <c r="C7" s="1" t="s">
        <v>871</v>
      </c>
      <c r="D7" s="6" t="s">
        <v>874</v>
      </c>
      <c r="E7" s="13">
        <v>42.460380000000001</v>
      </c>
      <c r="F7" s="13">
        <v>3.15787</v>
      </c>
      <c r="G7" s="1">
        <v>2003</v>
      </c>
      <c r="H7" s="5" t="s">
        <v>867</v>
      </c>
      <c r="I7" s="5">
        <v>2</v>
      </c>
      <c r="J7" s="5">
        <v>5</v>
      </c>
      <c r="K7" s="62" t="s">
        <v>31</v>
      </c>
      <c r="L7" s="5">
        <v>1</v>
      </c>
      <c r="M7" s="1" t="s">
        <v>875</v>
      </c>
      <c r="N7" s="55" t="s">
        <v>31</v>
      </c>
      <c r="O7"/>
      <c r="Q7"/>
    </row>
    <row r="8" spans="1:17" ht="14.4">
      <c r="A8" s="1" t="s">
        <v>942</v>
      </c>
      <c r="B8" s="5" t="s">
        <v>310</v>
      </c>
      <c r="C8" s="1" t="s">
        <v>871</v>
      </c>
      <c r="D8" s="6" t="s">
        <v>876</v>
      </c>
      <c r="E8" s="13">
        <v>42.03</v>
      </c>
      <c r="F8" s="13">
        <v>3.14</v>
      </c>
      <c r="G8" s="1">
        <v>2003</v>
      </c>
      <c r="H8" s="5" t="s">
        <v>867</v>
      </c>
      <c r="I8" s="5">
        <v>5</v>
      </c>
      <c r="J8" s="5">
        <v>13</v>
      </c>
      <c r="K8" s="62" t="s">
        <v>31</v>
      </c>
      <c r="L8" s="5">
        <v>1</v>
      </c>
      <c r="M8" s="1" t="s">
        <v>868</v>
      </c>
      <c r="N8" s="55" t="s">
        <v>31</v>
      </c>
      <c r="O8"/>
      <c r="Q8"/>
    </row>
    <row r="9" spans="1:17" ht="14.4">
      <c r="A9" s="1" t="s">
        <v>943</v>
      </c>
      <c r="B9" s="5" t="s">
        <v>310</v>
      </c>
      <c r="C9" s="1" t="s">
        <v>871</v>
      </c>
      <c r="D9" s="6" t="s">
        <v>877</v>
      </c>
      <c r="E9" s="13">
        <v>42.03</v>
      </c>
      <c r="F9" s="13">
        <v>3.14</v>
      </c>
      <c r="G9" s="1">
        <v>2003</v>
      </c>
      <c r="H9" s="5" t="s">
        <v>867</v>
      </c>
      <c r="I9" s="5" t="s">
        <v>31</v>
      </c>
      <c r="J9" s="5" t="s">
        <v>31</v>
      </c>
      <c r="K9" s="62" t="s">
        <v>31</v>
      </c>
      <c r="L9" s="5">
        <v>1</v>
      </c>
      <c r="M9" s="1" t="s">
        <v>868</v>
      </c>
      <c r="N9" s="55" t="s">
        <v>31</v>
      </c>
      <c r="O9"/>
      <c r="Q9"/>
    </row>
    <row r="10" spans="1:17" ht="14.4">
      <c r="A10" s="1" t="s">
        <v>944</v>
      </c>
      <c r="B10" s="5" t="s">
        <v>310</v>
      </c>
      <c r="C10" s="1" t="s">
        <v>348</v>
      </c>
      <c r="D10" s="6" t="s">
        <v>878</v>
      </c>
      <c r="E10" s="13">
        <v>37.635533333333335</v>
      </c>
      <c r="F10" s="13">
        <v>0.69866666666666666</v>
      </c>
      <c r="G10" s="1">
        <v>2003</v>
      </c>
      <c r="H10" s="5" t="s">
        <v>867</v>
      </c>
      <c r="I10" s="7">
        <v>1.2599999999999998</v>
      </c>
      <c r="J10" s="7">
        <v>9.7426406871192803</v>
      </c>
      <c r="K10" s="62">
        <v>5.2997370168467166E-2</v>
      </c>
      <c r="L10" s="5">
        <v>1</v>
      </c>
      <c r="M10" s="1" t="s">
        <v>868</v>
      </c>
      <c r="N10" s="56">
        <v>73.812200000000004</v>
      </c>
      <c r="O10"/>
      <c r="Q10"/>
    </row>
    <row r="11" spans="1:17" ht="14.4">
      <c r="A11" s="1" t="s">
        <v>945</v>
      </c>
      <c r="B11" s="5" t="s">
        <v>310</v>
      </c>
      <c r="C11" s="1" t="s">
        <v>348</v>
      </c>
      <c r="D11" s="6" t="s">
        <v>878</v>
      </c>
      <c r="E11" s="13">
        <v>37.635533333333335</v>
      </c>
      <c r="F11" s="13">
        <v>0.69866666666666666</v>
      </c>
      <c r="G11" s="1">
        <v>2003</v>
      </c>
      <c r="H11" s="5" t="s">
        <v>867</v>
      </c>
      <c r="I11" s="7">
        <v>22.4</v>
      </c>
      <c r="J11" s="5">
        <v>25</v>
      </c>
      <c r="K11" s="62">
        <v>0</v>
      </c>
      <c r="L11" s="5">
        <v>0</v>
      </c>
      <c r="M11" s="1" t="s">
        <v>868</v>
      </c>
      <c r="N11" s="55" t="s">
        <v>31</v>
      </c>
      <c r="O11"/>
      <c r="Q11"/>
    </row>
    <row r="12" spans="1:17" ht="14.4">
      <c r="A12" s="1" t="s">
        <v>946</v>
      </c>
      <c r="B12" s="5" t="s">
        <v>310</v>
      </c>
      <c r="C12" s="1" t="s">
        <v>348</v>
      </c>
      <c r="D12" s="6" t="s">
        <v>879</v>
      </c>
      <c r="E12" s="13">
        <v>37.632883333333332</v>
      </c>
      <c r="F12" s="13">
        <v>0.68888333333333329</v>
      </c>
      <c r="G12" s="1">
        <v>2003</v>
      </c>
      <c r="H12" s="5" t="s">
        <v>867</v>
      </c>
      <c r="I12" s="7">
        <v>6</v>
      </c>
      <c r="J12" s="7">
        <v>8.9</v>
      </c>
      <c r="K12" s="62">
        <v>5.1844812238688986E-3</v>
      </c>
      <c r="L12" s="5">
        <v>1</v>
      </c>
      <c r="M12" s="1" t="s">
        <v>868</v>
      </c>
      <c r="N12" s="56">
        <v>73.812200000000004</v>
      </c>
      <c r="O12"/>
      <c r="Q12"/>
    </row>
    <row r="13" spans="1:17">
      <c r="A13" s="1" t="s">
        <v>947</v>
      </c>
      <c r="B13" s="5" t="s">
        <v>310</v>
      </c>
      <c r="C13" s="1" t="s">
        <v>348</v>
      </c>
      <c r="D13" s="6" t="s">
        <v>879</v>
      </c>
      <c r="E13" s="13">
        <v>37.632883333333332</v>
      </c>
      <c r="F13" s="13">
        <v>0.68888333333333329</v>
      </c>
      <c r="G13" s="1">
        <v>2003</v>
      </c>
      <c r="H13" s="5" t="s">
        <v>867</v>
      </c>
      <c r="I13" s="7">
        <v>13.26</v>
      </c>
      <c r="J13" s="8">
        <v>21.74264068711928</v>
      </c>
      <c r="K13" s="62">
        <v>0</v>
      </c>
      <c r="L13" s="5">
        <v>0</v>
      </c>
      <c r="M13" s="1" t="s">
        <v>868</v>
      </c>
      <c r="N13" s="55" t="s">
        <v>31</v>
      </c>
    </row>
    <row r="14" spans="1:17" ht="14.4">
      <c r="A14" s="1" t="s">
        <v>948</v>
      </c>
      <c r="B14" s="5" t="s">
        <v>310</v>
      </c>
      <c r="C14" s="1" t="s">
        <v>348</v>
      </c>
      <c r="D14" s="6" t="s">
        <v>880</v>
      </c>
      <c r="E14" s="13">
        <v>37.694583333333334</v>
      </c>
      <c r="F14" s="13">
        <v>0.73075000000000001</v>
      </c>
      <c r="G14" s="1">
        <v>2003</v>
      </c>
      <c r="H14" s="5" t="s">
        <v>867</v>
      </c>
      <c r="I14" s="7">
        <v>6.2</v>
      </c>
      <c r="J14" s="5">
        <v>11.100000000000001</v>
      </c>
      <c r="K14" s="62">
        <v>1.1885570817328174E-2</v>
      </c>
      <c r="L14" s="5">
        <v>1</v>
      </c>
      <c r="M14" s="1" t="s">
        <v>868</v>
      </c>
      <c r="N14" s="56">
        <v>79.924499999999995</v>
      </c>
    </row>
    <row r="15" spans="1:17" ht="14.4">
      <c r="A15" s="1" t="s">
        <v>949</v>
      </c>
      <c r="B15" s="5" t="s">
        <v>310</v>
      </c>
      <c r="C15" s="1" t="s">
        <v>348</v>
      </c>
      <c r="D15" s="6" t="s">
        <v>880</v>
      </c>
      <c r="E15" s="13">
        <v>37.694583333333334</v>
      </c>
      <c r="F15" s="13">
        <v>0.73075000000000001</v>
      </c>
      <c r="G15" s="1">
        <v>2003</v>
      </c>
      <c r="H15" s="5" t="s">
        <v>867</v>
      </c>
      <c r="I15" s="7">
        <v>24.406497115745537</v>
      </c>
      <c r="J15" s="7">
        <v>27.093502884254459</v>
      </c>
      <c r="K15" s="62">
        <v>4.2731462086300787E-3</v>
      </c>
      <c r="L15" s="5">
        <v>1</v>
      </c>
      <c r="M15" s="1" t="s">
        <v>868</v>
      </c>
      <c r="N15" s="56">
        <v>79.924499999999995</v>
      </c>
    </row>
    <row r="16" spans="1:17">
      <c r="A16" s="1" t="s">
        <v>950</v>
      </c>
      <c r="B16" s="5" t="s">
        <v>310</v>
      </c>
      <c r="C16" s="1" t="s">
        <v>348</v>
      </c>
      <c r="D16" s="6" t="s">
        <v>881</v>
      </c>
      <c r="E16" s="13">
        <v>37.658466666666669</v>
      </c>
      <c r="F16" s="13">
        <v>0.70796666666666674</v>
      </c>
      <c r="G16" s="1">
        <v>2003</v>
      </c>
      <c r="H16" s="5" t="s">
        <v>867</v>
      </c>
      <c r="I16" s="7">
        <v>6</v>
      </c>
      <c r="J16" s="5">
        <v>13</v>
      </c>
      <c r="K16" s="62">
        <v>0</v>
      </c>
      <c r="L16" s="7">
        <v>0</v>
      </c>
      <c r="M16" s="1" t="s">
        <v>868</v>
      </c>
      <c r="N16" s="55" t="s">
        <v>31</v>
      </c>
    </row>
    <row r="17" spans="1:17">
      <c r="A17" s="1" t="s">
        <v>951</v>
      </c>
      <c r="B17" s="5" t="s">
        <v>310</v>
      </c>
      <c r="C17" s="1" t="s">
        <v>348</v>
      </c>
      <c r="D17" s="6" t="s">
        <v>881</v>
      </c>
      <c r="E17" s="13">
        <v>37.658466666666669</v>
      </c>
      <c r="F17" s="13">
        <v>0.70796666666666674</v>
      </c>
      <c r="G17" s="1">
        <v>2003</v>
      </c>
      <c r="H17" s="5" t="s">
        <v>867</v>
      </c>
      <c r="I17" s="7">
        <v>16.36</v>
      </c>
      <c r="J17" s="7">
        <v>24.449081537009718</v>
      </c>
      <c r="K17" s="62">
        <v>0</v>
      </c>
      <c r="L17" s="7">
        <v>0</v>
      </c>
      <c r="M17" s="1" t="s">
        <v>868</v>
      </c>
      <c r="N17" s="55" t="s">
        <v>31</v>
      </c>
    </row>
    <row r="18" spans="1:17" ht="14.4">
      <c r="A18" s="1" t="s">
        <v>952</v>
      </c>
      <c r="B18" s="5" t="s">
        <v>310</v>
      </c>
      <c r="C18" s="1" t="s">
        <v>348</v>
      </c>
      <c r="D18" s="6" t="s">
        <v>527</v>
      </c>
      <c r="E18" s="13">
        <v>37.72625</v>
      </c>
      <c r="F18" s="13">
        <v>0.70950000000000002</v>
      </c>
      <c r="G18" s="1">
        <v>2003</v>
      </c>
      <c r="H18" s="5" t="s">
        <v>867</v>
      </c>
      <c r="I18" s="7">
        <v>6.734</v>
      </c>
      <c r="J18" s="7">
        <v>13.2659863237109</v>
      </c>
      <c r="K18" s="62">
        <v>1.0775645557559381E-2</v>
      </c>
      <c r="L18" s="5">
        <v>1</v>
      </c>
      <c r="M18" s="1" t="s">
        <v>868</v>
      </c>
      <c r="N18" s="56">
        <v>96.702399999999997</v>
      </c>
    </row>
    <row r="19" spans="1:17">
      <c r="A19" s="1" t="s">
        <v>953</v>
      </c>
      <c r="B19" s="5" t="s">
        <v>310</v>
      </c>
      <c r="C19" s="1" t="s">
        <v>348</v>
      </c>
      <c r="D19" s="6" t="s">
        <v>527</v>
      </c>
      <c r="E19" s="13">
        <v>37.72625</v>
      </c>
      <c r="F19" s="13">
        <v>0.70950000000000002</v>
      </c>
      <c r="G19" s="1">
        <v>2003</v>
      </c>
      <c r="H19" s="5" t="s">
        <v>867</v>
      </c>
      <c r="I19" s="7">
        <v>20</v>
      </c>
      <c r="J19" s="5">
        <v>27</v>
      </c>
      <c r="K19" s="62">
        <v>0</v>
      </c>
      <c r="L19" s="5">
        <v>0</v>
      </c>
      <c r="M19" s="1" t="s">
        <v>868</v>
      </c>
      <c r="N19" s="55" t="s">
        <v>31</v>
      </c>
    </row>
    <row r="20" spans="1:17" ht="14.4">
      <c r="A20" s="1" t="s">
        <v>954</v>
      </c>
      <c r="B20" s="5" t="s">
        <v>310</v>
      </c>
      <c r="C20" s="1" t="s">
        <v>348</v>
      </c>
      <c r="D20" s="6" t="s">
        <v>882</v>
      </c>
      <c r="E20" s="13">
        <v>37.836216666666665</v>
      </c>
      <c r="F20" s="13">
        <v>0.75390000000000001</v>
      </c>
      <c r="G20" s="1">
        <v>2003</v>
      </c>
      <c r="H20" s="5" t="s">
        <v>867</v>
      </c>
      <c r="I20" s="7">
        <v>7</v>
      </c>
      <c r="J20" s="5">
        <v>12</v>
      </c>
      <c r="K20" s="62">
        <v>4.7206923682140047E-3</v>
      </c>
      <c r="L20" s="5">
        <v>1</v>
      </c>
      <c r="M20" s="1" t="s">
        <v>868</v>
      </c>
      <c r="N20" s="56">
        <v>125.1832</v>
      </c>
    </row>
    <row r="21" spans="1:17" ht="14.4">
      <c r="A21" s="1" t="s">
        <v>955</v>
      </c>
      <c r="B21" s="5" t="s">
        <v>310</v>
      </c>
      <c r="C21" s="1" t="s">
        <v>348</v>
      </c>
      <c r="D21" s="6" t="s">
        <v>882</v>
      </c>
      <c r="E21" s="13">
        <v>37.836216666666665</v>
      </c>
      <c r="F21" s="13">
        <v>0.75390000000000001</v>
      </c>
      <c r="G21" s="1">
        <v>2003</v>
      </c>
      <c r="H21" s="5" t="s">
        <v>867</v>
      </c>
      <c r="I21" s="7">
        <v>15.43</v>
      </c>
      <c r="J21" s="7">
        <v>26.170288632839032</v>
      </c>
      <c r="K21" s="62">
        <v>1.7921146953405022E-3</v>
      </c>
      <c r="L21" s="5">
        <v>1</v>
      </c>
      <c r="M21" s="1" t="s">
        <v>868</v>
      </c>
      <c r="N21" s="56">
        <v>125.1832</v>
      </c>
    </row>
    <row r="22" spans="1:17" ht="14.4">
      <c r="A22" s="1" t="s">
        <v>956</v>
      </c>
      <c r="B22" s="5" t="s">
        <v>310</v>
      </c>
      <c r="C22" s="1" t="s">
        <v>348</v>
      </c>
      <c r="D22" s="6" t="s">
        <v>883</v>
      </c>
      <c r="E22" s="13">
        <v>37.800733333333334</v>
      </c>
      <c r="F22" s="13">
        <v>0.74716666666666665</v>
      </c>
      <c r="G22" s="1">
        <v>2003</v>
      </c>
      <c r="H22" s="5" t="s">
        <v>867</v>
      </c>
      <c r="I22" s="7">
        <v>4.5</v>
      </c>
      <c r="J22" s="7">
        <v>12.5</v>
      </c>
      <c r="K22" s="62">
        <v>3.2636562398483476E-2</v>
      </c>
      <c r="L22" s="5">
        <v>1</v>
      </c>
      <c r="M22" s="1" t="s">
        <v>868</v>
      </c>
      <c r="N22" s="56">
        <v>125.1832</v>
      </c>
    </row>
    <row r="23" spans="1:17" ht="14.4">
      <c r="A23" s="1" t="s">
        <v>957</v>
      </c>
      <c r="B23" s="5" t="s">
        <v>310</v>
      </c>
      <c r="C23" s="1" t="s">
        <v>348</v>
      </c>
      <c r="D23" s="6" t="s">
        <v>883</v>
      </c>
      <c r="E23" s="13">
        <v>37.800733333333334</v>
      </c>
      <c r="F23" s="13">
        <v>0.74716666666666665</v>
      </c>
      <c r="G23" s="1">
        <v>2003</v>
      </c>
      <c r="H23" s="5" t="s">
        <v>867</v>
      </c>
      <c r="I23" s="7">
        <v>16.9166666666667</v>
      </c>
      <c r="J23" s="7">
        <v>26.452192476461089</v>
      </c>
      <c r="K23" s="62">
        <v>1.0214618863966202E-2</v>
      </c>
      <c r="L23" s="5">
        <v>1</v>
      </c>
      <c r="M23" s="1" t="s">
        <v>868</v>
      </c>
      <c r="N23" s="56">
        <v>125.1832</v>
      </c>
    </row>
    <row r="24" spans="1:17" ht="14.4">
      <c r="A24" s="1" t="s">
        <v>958</v>
      </c>
      <c r="B24" s="5" t="s">
        <v>310</v>
      </c>
      <c r="C24" s="1" t="s">
        <v>348</v>
      </c>
      <c r="D24" s="6" t="s">
        <v>884</v>
      </c>
      <c r="E24" s="13">
        <v>37.321599999999997</v>
      </c>
      <c r="F24" s="13">
        <v>-1.1812</v>
      </c>
      <c r="G24" s="1">
        <v>2003</v>
      </c>
      <c r="H24" s="5" t="s">
        <v>885</v>
      </c>
      <c r="I24" s="7">
        <v>2.9233333333333009</v>
      </c>
      <c r="J24" s="7">
        <v>14.540622456616269</v>
      </c>
      <c r="K24" s="62">
        <v>2.1599952906664204E-2</v>
      </c>
      <c r="L24" s="5">
        <v>1</v>
      </c>
      <c r="M24" s="1" t="s">
        <v>868</v>
      </c>
      <c r="N24" s="56">
        <v>58.039700000000003</v>
      </c>
    </row>
    <row r="25" spans="1:17">
      <c r="A25" s="1" t="s">
        <v>959</v>
      </c>
      <c r="B25" s="5" t="s">
        <v>310</v>
      </c>
      <c r="C25" s="1" t="s">
        <v>348</v>
      </c>
      <c r="D25" s="6" t="s">
        <v>884</v>
      </c>
      <c r="E25" s="13">
        <v>37.321599999999997</v>
      </c>
      <c r="F25" s="13">
        <v>-1.1812</v>
      </c>
      <c r="G25" s="1">
        <v>2003</v>
      </c>
      <c r="H25" s="5" t="s">
        <v>867</v>
      </c>
      <c r="I25" s="7">
        <v>20</v>
      </c>
      <c r="J25" s="7">
        <v>23.5</v>
      </c>
      <c r="K25" s="62">
        <v>0</v>
      </c>
      <c r="L25" s="5">
        <v>0</v>
      </c>
      <c r="M25" s="1" t="s">
        <v>868</v>
      </c>
      <c r="N25" s="55" t="s">
        <v>31</v>
      </c>
    </row>
    <row r="26" spans="1:17">
      <c r="A26" s="1" t="s">
        <v>960</v>
      </c>
      <c r="B26" s="5" t="s">
        <v>310</v>
      </c>
      <c r="C26" s="1" t="s">
        <v>348</v>
      </c>
      <c r="D26" s="6" t="s">
        <v>886</v>
      </c>
      <c r="E26" s="13">
        <v>36.762360000000001</v>
      </c>
      <c r="F26" s="13">
        <v>-2.0941100000000001</v>
      </c>
      <c r="G26" s="1">
        <v>2003</v>
      </c>
      <c r="H26" s="5" t="s">
        <v>867</v>
      </c>
      <c r="I26" s="5" t="s">
        <v>31</v>
      </c>
      <c r="J26" s="5" t="s">
        <v>31</v>
      </c>
      <c r="K26" s="62" t="s">
        <v>31</v>
      </c>
      <c r="L26" s="5">
        <v>1</v>
      </c>
      <c r="M26" s="1" t="s">
        <v>868</v>
      </c>
      <c r="N26" s="55" t="s">
        <v>31</v>
      </c>
    </row>
    <row r="27" spans="1:17">
      <c r="A27" s="1" t="s">
        <v>961</v>
      </c>
      <c r="B27" s="5" t="s">
        <v>310</v>
      </c>
      <c r="C27" s="1" t="s">
        <v>295</v>
      </c>
      <c r="D27" s="6" t="s">
        <v>887</v>
      </c>
      <c r="E27" s="13">
        <v>39.56</v>
      </c>
      <c r="F27" s="13">
        <v>3.51</v>
      </c>
      <c r="G27" s="1">
        <v>2003</v>
      </c>
      <c r="H27" s="5" t="s">
        <v>867</v>
      </c>
      <c r="I27" s="5">
        <v>7</v>
      </c>
      <c r="J27" s="5">
        <v>15</v>
      </c>
      <c r="K27" s="62" t="s">
        <v>31</v>
      </c>
      <c r="L27" s="5">
        <v>1</v>
      </c>
      <c r="M27" s="1" t="s">
        <v>868</v>
      </c>
      <c r="N27" s="55" t="s">
        <v>31</v>
      </c>
    </row>
    <row r="28" spans="1:17" ht="14.4">
      <c r="A28" s="1" t="s">
        <v>962</v>
      </c>
      <c r="B28" s="5" t="s">
        <v>310</v>
      </c>
      <c r="C28" s="1" t="s">
        <v>295</v>
      </c>
      <c r="D28" s="6" t="s">
        <v>888</v>
      </c>
      <c r="E28" s="13">
        <v>40.0351</v>
      </c>
      <c r="F28" s="13">
        <v>4.0826700000000002</v>
      </c>
      <c r="G28" s="1">
        <v>2003</v>
      </c>
      <c r="H28" s="5" t="s">
        <v>867</v>
      </c>
      <c r="I28" s="5">
        <v>7</v>
      </c>
      <c r="J28" s="5">
        <v>7</v>
      </c>
      <c r="K28" s="62" t="s">
        <v>31</v>
      </c>
      <c r="L28" s="5">
        <v>1</v>
      </c>
      <c r="M28" s="1" t="s">
        <v>868</v>
      </c>
      <c r="N28" s="55" t="s">
        <v>31</v>
      </c>
      <c r="O28"/>
      <c r="Q28"/>
    </row>
    <row r="29" spans="1:17" ht="14.4">
      <c r="A29" s="1" t="s">
        <v>963</v>
      </c>
      <c r="B29" s="5" t="s">
        <v>310</v>
      </c>
      <c r="C29" s="1" t="s">
        <v>295</v>
      </c>
      <c r="D29" s="6" t="s">
        <v>889</v>
      </c>
      <c r="E29" s="13">
        <v>40.032640000000001</v>
      </c>
      <c r="F29" s="13">
        <v>4.06168</v>
      </c>
      <c r="G29" s="1">
        <v>2003</v>
      </c>
      <c r="H29" s="5" t="s">
        <v>867</v>
      </c>
      <c r="I29" s="5">
        <v>7</v>
      </c>
      <c r="J29" s="5">
        <v>15</v>
      </c>
      <c r="K29" s="62" t="s">
        <v>31</v>
      </c>
      <c r="L29" s="5">
        <v>1</v>
      </c>
      <c r="M29" s="1" t="s">
        <v>868</v>
      </c>
      <c r="N29" s="55" t="s">
        <v>31</v>
      </c>
      <c r="O29"/>
      <c r="Q29"/>
    </row>
    <row r="30" spans="1:17" ht="14.4">
      <c r="A30" s="1" t="s">
        <v>964</v>
      </c>
      <c r="B30" s="5" t="s">
        <v>310</v>
      </c>
      <c r="C30" s="1" t="s">
        <v>295</v>
      </c>
      <c r="D30" s="6" t="s">
        <v>890</v>
      </c>
      <c r="E30" s="13">
        <v>40.045650000000002</v>
      </c>
      <c r="F30" s="13">
        <v>4.0523600000000002</v>
      </c>
      <c r="G30" s="1">
        <v>2003</v>
      </c>
      <c r="H30" s="5" t="s">
        <v>867</v>
      </c>
      <c r="I30" s="5">
        <v>7</v>
      </c>
      <c r="J30" s="5">
        <v>15</v>
      </c>
      <c r="K30" s="62" t="s">
        <v>31</v>
      </c>
      <c r="L30" s="5">
        <v>1</v>
      </c>
      <c r="M30" s="1" t="s">
        <v>868</v>
      </c>
      <c r="N30" s="55" t="s">
        <v>31</v>
      </c>
      <c r="O30"/>
      <c r="Q30"/>
    </row>
    <row r="31" spans="1:17" ht="14.4">
      <c r="A31" s="1" t="s">
        <v>965</v>
      </c>
      <c r="B31" s="5" t="s">
        <v>310</v>
      </c>
      <c r="C31" s="1" t="s">
        <v>295</v>
      </c>
      <c r="D31" s="6" t="s">
        <v>891</v>
      </c>
      <c r="E31" s="13">
        <v>39.57</v>
      </c>
      <c r="F31" s="13">
        <v>3.54</v>
      </c>
      <c r="G31" s="1">
        <v>2003</v>
      </c>
      <c r="H31" s="5" t="s">
        <v>867</v>
      </c>
      <c r="I31" s="5">
        <v>7</v>
      </c>
      <c r="J31" s="5">
        <v>15</v>
      </c>
      <c r="K31" s="62" t="s">
        <v>31</v>
      </c>
      <c r="L31" s="5">
        <v>1</v>
      </c>
      <c r="M31" s="1" t="s">
        <v>868</v>
      </c>
      <c r="N31" s="55" t="s">
        <v>31</v>
      </c>
      <c r="O31"/>
      <c r="Q31"/>
    </row>
    <row r="32" spans="1:17" ht="14.4">
      <c r="A32" s="1" t="s">
        <v>966</v>
      </c>
      <c r="B32" s="5" t="s">
        <v>310</v>
      </c>
      <c r="C32" s="1" t="s">
        <v>295</v>
      </c>
      <c r="D32" s="6" t="s">
        <v>892</v>
      </c>
      <c r="E32" s="13">
        <v>39.49</v>
      </c>
      <c r="F32" s="13">
        <v>3.15</v>
      </c>
      <c r="G32" s="1">
        <v>2003</v>
      </c>
      <c r="H32" s="5" t="s">
        <v>867</v>
      </c>
      <c r="I32" s="5">
        <v>7</v>
      </c>
      <c r="J32" s="5">
        <v>7</v>
      </c>
      <c r="K32" s="62" t="s">
        <v>31</v>
      </c>
      <c r="L32" s="5">
        <v>1</v>
      </c>
      <c r="M32" s="1" t="s">
        <v>868</v>
      </c>
      <c r="N32" s="55" t="s">
        <v>31</v>
      </c>
      <c r="O32"/>
      <c r="Q32"/>
    </row>
    <row r="33" spans="1:17" ht="14.4">
      <c r="A33" s="1" t="s">
        <v>967</v>
      </c>
      <c r="B33" s="5" t="s">
        <v>310</v>
      </c>
      <c r="C33" s="1" t="s">
        <v>295</v>
      </c>
      <c r="D33" s="6" t="s">
        <v>893</v>
      </c>
      <c r="E33" s="13">
        <v>39.28</v>
      </c>
      <c r="F33" s="13">
        <v>2.4300000000000002</v>
      </c>
      <c r="G33" s="1">
        <v>2003</v>
      </c>
      <c r="H33" s="5" t="s">
        <v>867</v>
      </c>
      <c r="I33" s="7">
        <v>5</v>
      </c>
      <c r="J33" s="7" t="s">
        <v>31</v>
      </c>
      <c r="K33" s="62">
        <v>0.28086561595073911</v>
      </c>
      <c r="L33" s="5">
        <v>1</v>
      </c>
      <c r="M33" s="1" t="s">
        <v>868</v>
      </c>
      <c r="N33" s="56">
        <v>180.94540000000001</v>
      </c>
      <c r="O33"/>
      <c r="Q33"/>
    </row>
    <row r="34" spans="1:17" ht="14.4">
      <c r="A34" s="1" t="s">
        <v>968</v>
      </c>
      <c r="B34" s="5" t="s">
        <v>310</v>
      </c>
      <c r="C34" s="1" t="s">
        <v>295</v>
      </c>
      <c r="D34" s="6" t="s">
        <v>894</v>
      </c>
      <c r="E34" s="13">
        <v>39.45111</v>
      </c>
      <c r="F34" s="13">
        <v>2.7307600000000001</v>
      </c>
      <c r="G34" s="1">
        <v>2003</v>
      </c>
      <c r="H34" s="5" t="s">
        <v>867</v>
      </c>
      <c r="I34" s="7">
        <v>9</v>
      </c>
      <c r="J34" s="7" t="s">
        <v>31</v>
      </c>
      <c r="K34" s="62" t="s">
        <v>31</v>
      </c>
      <c r="L34" s="5">
        <v>1</v>
      </c>
      <c r="M34" s="1" t="s">
        <v>868</v>
      </c>
      <c r="N34" s="55" t="s">
        <v>31</v>
      </c>
      <c r="O34"/>
      <c r="Q34"/>
    </row>
    <row r="35" spans="1:17" ht="14.4">
      <c r="A35" s="1" t="s">
        <v>969</v>
      </c>
      <c r="B35" s="5" t="s">
        <v>310</v>
      </c>
      <c r="C35" s="1" t="s">
        <v>295</v>
      </c>
      <c r="D35" s="6" t="s">
        <v>895</v>
      </c>
      <c r="E35" s="13">
        <v>39.328499999999998</v>
      </c>
      <c r="F35" s="13">
        <v>2.35995</v>
      </c>
      <c r="G35" s="1">
        <v>2003</v>
      </c>
      <c r="H35" s="5" t="s">
        <v>867</v>
      </c>
      <c r="I35" s="7">
        <v>10</v>
      </c>
      <c r="J35" s="7" t="s">
        <v>31</v>
      </c>
      <c r="K35" s="62">
        <v>0.18523485529823722</v>
      </c>
      <c r="L35" s="5">
        <v>1</v>
      </c>
      <c r="M35" s="1" t="s">
        <v>868</v>
      </c>
      <c r="N35" s="56">
        <v>178.18530000000001</v>
      </c>
      <c r="O35"/>
      <c r="Q35"/>
    </row>
    <row r="36" spans="1:17" ht="14.4">
      <c r="A36" s="1" t="s">
        <v>970</v>
      </c>
      <c r="B36" s="5" t="s">
        <v>310</v>
      </c>
      <c r="C36" s="1" t="s">
        <v>295</v>
      </c>
      <c r="D36" s="6" t="s">
        <v>400</v>
      </c>
      <c r="E36" s="13">
        <v>39.302500000000002</v>
      </c>
      <c r="F36" s="13">
        <v>2.3258999999999999</v>
      </c>
      <c r="G36" s="1">
        <v>2003</v>
      </c>
      <c r="H36" s="5" t="s">
        <v>885</v>
      </c>
      <c r="I36" s="7">
        <v>6.5</v>
      </c>
      <c r="J36" s="7" t="s">
        <v>31</v>
      </c>
      <c r="K36" s="62">
        <v>0.40537000000000001</v>
      </c>
      <c r="L36" s="5">
        <v>1</v>
      </c>
      <c r="M36" s="1" t="s">
        <v>868</v>
      </c>
      <c r="N36" s="55" t="s">
        <v>31</v>
      </c>
      <c r="O36"/>
      <c r="Q36"/>
    </row>
    <row r="37" spans="1:17" ht="14.4">
      <c r="A37" s="1" t="s">
        <v>971</v>
      </c>
      <c r="B37" s="5" t="s">
        <v>310</v>
      </c>
      <c r="C37" s="1" t="s">
        <v>295</v>
      </c>
      <c r="D37" s="6" t="s">
        <v>896</v>
      </c>
      <c r="E37" s="13">
        <v>39.287190000000002</v>
      </c>
      <c r="F37" s="13">
        <v>2.3249</v>
      </c>
      <c r="G37" s="1">
        <v>2003</v>
      </c>
      <c r="H37" s="5" t="s">
        <v>867</v>
      </c>
      <c r="I37" s="5">
        <v>18</v>
      </c>
      <c r="J37" s="7" t="s">
        <v>31</v>
      </c>
      <c r="K37" s="62" t="s">
        <v>31</v>
      </c>
      <c r="L37" s="5">
        <v>1</v>
      </c>
      <c r="M37" s="1" t="s">
        <v>868</v>
      </c>
      <c r="N37" s="55" t="s">
        <v>31</v>
      </c>
      <c r="O37"/>
      <c r="Q37"/>
    </row>
    <row r="38" spans="1:17" ht="14.4">
      <c r="A38" s="1" t="s">
        <v>972</v>
      </c>
      <c r="B38" s="5" t="s">
        <v>310</v>
      </c>
      <c r="C38" s="1" t="s">
        <v>295</v>
      </c>
      <c r="D38" s="6" t="s">
        <v>619</v>
      </c>
      <c r="E38" s="13">
        <v>39.278109999999998</v>
      </c>
      <c r="F38" s="13">
        <v>2.31366</v>
      </c>
      <c r="G38" s="1">
        <v>2003</v>
      </c>
      <c r="H38" s="5" t="s">
        <v>867</v>
      </c>
      <c r="I38" s="7">
        <v>15</v>
      </c>
      <c r="J38" s="7" t="s">
        <v>31</v>
      </c>
      <c r="K38" s="62">
        <v>0.41955403199245561</v>
      </c>
      <c r="L38" s="5">
        <v>1</v>
      </c>
      <c r="M38" s="1" t="s">
        <v>868</v>
      </c>
      <c r="N38" s="56">
        <v>182.36060000000001</v>
      </c>
      <c r="O38"/>
      <c r="Q38"/>
    </row>
    <row r="39" spans="1:17" ht="14.4">
      <c r="A39" s="1" t="s">
        <v>973</v>
      </c>
      <c r="B39" s="5" t="s">
        <v>310</v>
      </c>
      <c r="C39" s="1" t="s">
        <v>295</v>
      </c>
      <c r="D39" s="6" t="s">
        <v>897</v>
      </c>
      <c r="E39" s="13">
        <v>39.286000000000001</v>
      </c>
      <c r="F39" s="13">
        <v>2.31</v>
      </c>
      <c r="G39" s="1">
        <v>2003</v>
      </c>
      <c r="H39" s="5" t="s">
        <v>867</v>
      </c>
      <c r="I39" s="7">
        <v>3</v>
      </c>
      <c r="J39" s="7" t="s">
        <v>31</v>
      </c>
      <c r="K39" s="62">
        <v>0.4</v>
      </c>
      <c r="L39" s="5">
        <v>1</v>
      </c>
      <c r="M39" s="1" t="s">
        <v>868</v>
      </c>
      <c r="N39" s="56">
        <v>182.36060000000001</v>
      </c>
      <c r="O39"/>
      <c r="Q39"/>
    </row>
    <row r="40" spans="1:17" ht="14.4">
      <c r="A40" s="1" t="s">
        <v>974</v>
      </c>
      <c r="B40" s="5" t="s">
        <v>310</v>
      </c>
      <c r="C40" s="1" t="s">
        <v>295</v>
      </c>
      <c r="D40" s="6" t="s">
        <v>898</v>
      </c>
      <c r="E40" s="13">
        <v>39.31</v>
      </c>
      <c r="F40" s="13">
        <v>2.2599999999999998</v>
      </c>
      <c r="G40" s="1">
        <v>2003</v>
      </c>
      <c r="H40" s="5" t="s">
        <v>867</v>
      </c>
      <c r="I40" s="7">
        <v>10</v>
      </c>
      <c r="J40" s="7" t="s">
        <v>31</v>
      </c>
      <c r="K40" s="62">
        <v>0.43866185682446668</v>
      </c>
      <c r="L40" s="5">
        <v>1</v>
      </c>
      <c r="M40" s="1" t="s">
        <v>868</v>
      </c>
      <c r="N40" s="56">
        <v>182.27670000000001</v>
      </c>
      <c r="O40"/>
      <c r="P40" s="53"/>
      <c r="Q40"/>
    </row>
    <row r="41" spans="1:17" ht="14.4">
      <c r="A41" s="1" t="s">
        <v>975</v>
      </c>
      <c r="B41" s="5" t="s">
        <v>310</v>
      </c>
      <c r="C41" s="1" t="s">
        <v>295</v>
      </c>
      <c r="D41" s="6" t="s">
        <v>899</v>
      </c>
      <c r="E41" s="13">
        <v>39.32</v>
      </c>
      <c r="F41" s="13">
        <v>2.23</v>
      </c>
      <c r="G41" s="1">
        <v>2003</v>
      </c>
      <c r="H41" s="5" t="s">
        <v>867</v>
      </c>
      <c r="I41" s="7">
        <v>9.5</v>
      </c>
      <c r="J41" s="7">
        <v>5.5</v>
      </c>
      <c r="K41" s="62">
        <v>0.49680860486487088</v>
      </c>
      <c r="L41" s="5">
        <v>1</v>
      </c>
      <c r="M41" s="1" t="s">
        <v>868</v>
      </c>
      <c r="N41" s="56">
        <v>186.43979999999999</v>
      </c>
    </row>
    <row r="42" spans="1:17">
      <c r="A42" s="1" t="s">
        <v>976</v>
      </c>
      <c r="B42" s="5" t="s">
        <v>310</v>
      </c>
      <c r="C42" s="1" t="s">
        <v>295</v>
      </c>
      <c r="D42" s="6" t="s">
        <v>404</v>
      </c>
      <c r="E42" s="13">
        <v>39.5</v>
      </c>
      <c r="F42" s="13">
        <v>2.5</v>
      </c>
      <c r="G42" s="1">
        <v>2003</v>
      </c>
      <c r="H42" s="5" t="s">
        <v>867</v>
      </c>
      <c r="I42" s="7">
        <v>12</v>
      </c>
      <c r="J42" s="7" t="s">
        <v>31</v>
      </c>
      <c r="K42" s="62" t="s">
        <v>31</v>
      </c>
      <c r="L42" s="5">
        <v>1</v>
      </c>
      <c r="M42" s="1" t="s">
        <v>868</v>
      </c>
      <c r="N42" s="55" t="s">
        <v>31</v>
      </c>
    </row>
    <row r="43" spans="1:17">
      <c r="A43" s="1" t="s">
        <v>977</v>
      </c>
      <c r="B43" s="5" t="s">
        <v>310</v>
      </c>
      <c r="C43" s="1" t="s">
        <v>295</v>
      </c>
      <c r="D43" s="6" t="s">
        <v>900</v>
      </c>
      <c r="E43" s="13">
        <v>39.549999999999997</v>
      </c>
      <c r="F43" s="13">
        <v>3.1</v>
      </c>
      <c r="G43" s="1">
        <v>2003</v>
      </c>
      <c r="H43" s="5" t="s">
        <v>867</v>
      </c>
      <c r="I43" s="7">
        <v>6</v>
      </c>
      <c r="J43" s="7" t="s">
        <v>31</v>
      </c>
      <c r="K43" s="62" t="s">
        <v>31</v>
      </c>
      <c r="L43" s="5">
        <v>1</v>
      </c>
      <c r="M43" s="1" t="s">
        <v>868</v>
      </c>
      <c r="N43" s="55" t="s">
        <v>31</v>
      </c>
    </row>
    <row r="44" spans="1:17">
      <c r="A44" s="1" t="s">
        <v>978</v>
      </c>
      <c r="B44" s="5" t="s">
        <v>310</v>
      </c>
      <c r="C44" s="1" t="s">
        <v>295</v>
      </c>
      <c r="D44" s="6" t="s">
        <v>901</v>
      </c>
      <c r="E44" s="13">
        <v>39.463669999999979</v>
      </c>
      <c r="F44" s="13">
        <v>3.200479999999998</v>
      </c>
      <c r="G44" s="1">
        <v>2003</v>
      </c>
      <c r="H44" s="5" t="s">
        <v>867</v>
      </c>
      <c r="I44" s="7">
        <v>4</v>
      </c>
      <c r="J44" s="7" t="s">
        <v>31</v>
      </c>
      <c r="K44" s="62" t="s">
        <v>31</v>
      </c>
      <c r="L44" s="5">
        <v>1</v>
      </c>
      <c r="M44" s="1" t="s">
        <v>868</v>
      </c>
      <c r="N44" s="55" t="s">
        <v>31</v>
      </c>
    </row>
    <row r="45" spans="1:17">
      <c r="A45" s="1" t="s">
        <v>979</v>
      </c>
      <c r="B45" s="5" t="s">
        <v>310</v>
      </c>
      <c r="C45" s="1" t="s">
        <v>295</v>
      </c>
      <c r="D45" s="6" t="s">
        <v>902</v>
      </c>
      <c r="E45" s="13">
        <v>39.46367</v>
      </c>
      <c r="F45" s="13">
        <v>3.2048000000000001</v>
      </c>
      <c r="G45" s="1">
        <v>2003</v>
      </c>
      <c r="H45" s="5" t="s">
        <v>867</v>
      </c>
      <c r="I45" s="7">
        <v>3</v>
      </c>
      <c r="J45" s="7">
        <v>5</v>
      </c>
      <c r="K45" s="62" t="s">
        <v>31</v>
      </c>
      <c r="L45" s="5">
        <v>1</v>
      </c>
      <c r="M45" s="1" t="s">
        <v>868</v>
      </c>
      <c r="N45" s="55" t="s">
        <v>31</v>
      </c>
    </row>
    <row r="46" spans="1:17">
      <c r="A46" s="1" t="s">
        <v>980</v>
      </c>
      <c r="B46" s="5" t="s">
        <v>310</v>
      </c>
      <c r="C46" s="1" t="s">
        <v>295</v>
      </c>
      <c r="D46" s="6" t="s">
        <v>903</v>
      </c>
      <c r="E46" s="13">
        <v>39.456049999999998</v>
      </c>
      <c r="F46" s="13">
        <v>3.2439200000000001</v>
      </c>
      <c r="G46" s="1">
        <v>2003</v>
      </c>
      <c r="H46" s="5" t="s">
        <v>867</v>
      </c>
      <c r="I46" s="7">
        <v>10</v>
      </c>
      <c r="J46" s="7" t="s">
        <v>31</v>
      </c>
      <c r="K46" s="62" t="s">
        <v>31</v>
      </c>
      <c r="L46" s="5">
        <v>1</v>
      </c>
      <c r="M46" s="1" t="s">
        <v>868</v>
      </c>
      <c r="N46" s="55" t="s">
        <v>31</v>
      </c>
    </row>
    <row r="47" spans="1:17" ht="14.4">
      <c r="A47" s="1" t="s">
        <v>981</v>
      </c>
      <c r="B47" s="5" t="s">
        <v>310</v>
      </c>
      <c r="C47" s="1" t="s">
        <v>295</v>
      </c>
      <c r="D47" s="6" t="s">
        <v>904</v>
      </c>
      <c r="E47" s="13">
        <v>39.43</v>
      </c>
      <c r="F47" s="13">
        <v>3.27</v>
      </c>
      <c r="G47" s="1">
        <v>2003</v>
      </c>
      <c r="H47" s="5" t="s">
        <v>867</v>
      </c>
      <c r="I47" s="7">
        <v>10</v>
      </c>
      <c r="J47" s="7" t="s">
        <v>31</v>
      </c>
      <c r="K47" s="62">
        <v>0.5287859824780976</v>
      </c>
      <c r="L47" s="5">
        <v>1</v>
      </c>
      <c r="M47" s="1" t="s">
        <v>868</v>
      </c>
      <c r="N47" s="56">
        <v>185.82409999999999</v>
      </c>
    </row>
    <row r="48" spans="1:17">
      <c r="A48" s="1" t="s">
        <v>982</v>
      </c>
      <c r="B48" s="5" t="s">
        <v>310</v>
      </c>
      <c r="C48" s="1" t="s">
        <v>295</v>
      </c>
      <c r="D48" s="6" t="s">
        <v>905</v>
      </c>
      <c r="E48" s="13">
        <v>39.32123</v>
      </c>
      <c r="F48" s="13">
        <v>3.2038099999999998</v>
      </c>
      <c r="G48" s="1">
        <v>2003</v>
      </c>
      <c r="H48" s="5" t="s">
        <v>867</v>
      </c>
      <c r="I48" s="7">
        <v>5</v>
      </c>
      <c r="J48" s="7" t="s">
        <v>31</v>
      </c>
      <c r="K48" s="62" t="s">
        <v>31</v>
      </c>
      <c r="L48" s="5">
        <v>1</v>
      </c>
      <c r="M48" s="1" t="s">
        <v>868</v>
      </c>
      <c r="N48" s="55" t="s">
        <v>31</v>
      </c>
    </row>
    <row r="49" spans="1:15" ht="14.4">
      <c r="A49" s="1" t="s">
        <v>983</v>
      </c>
      <c r="B49" s="5" t="s">
        <v>310</v>
      </c>
      <c r="C49" s="1" t="s">
        <v>295</v>
      </c>
      <c r="D49" s="6" t="s">
        <v>409</v>
      </c>
      <c r="E49" s="13">
        <v>39.221640000000001</v>
      </c>
      <c r="F49" s="13">
        <v>3.1388699999999998</v>
      </c>
      <c r="G49" s="1">
        <v>2003</v>
      </c>
      <c r="H49" s="5" t="s">
        <v>867</v>
      </c>
      <c r="I49" s="7">
        <v>6.5</v>
      </c>
      <c r="J49" s="7" t="s">
        <v>31</v>
      </c>
      <c r="K49" s="62">
        <v>0.38</v>
      </c>
      <c r="L49" s="5">
        <v>1</v>
      </c>
      <c r="M49" s="1" t="s">
        <v>868</v>
      </c>
      <c r="N49" s="56">
        <v>179.458</v>
      </c>
    </row>
    <row r="50" spans="1:15">
      <c r="A50" s="1" t="s">
        <v>984</v>
      </c>
      <c r="B50" s="5" t="s">
        <v>310</v>
      </c>
      <c r="C50" s="1" t="s">
        <v>295</v>
      </c>
      <c r="D50" s="6" t="s">
        <v>906</v>
      </c>
      <c r="E50" s="13">
        <v>39.21</v>
      </c>
      <c r="F50" s="13">
        <v>2.5499999999999998</v>
      </c>
      <c r="G50" s="1">
        <v>2003</v>
      </c>
      <c r="H50" s="5" t="s">
        <v>867</v>
      </c>
      <c r="I50" s="5">
        <v>5</v>
      </c>
      <c r="J50" s="7" t="s">
        <v>31</v>
      </c>
      <c r="K50" s="62" t="s">
        <v>31</v>
      </c>
      <c r="L50" s="5">
        <v>1</v>
      </c>
      <c r="M50" s="1" t="s">
        <v>868</v>
      </c>
      <c r="N50" s="55" t="s">
        <v>31</v>
      </c>
    </row>
    <row r="51" spans="1:15" ht="14.4">
      <c r="A51" s="1" t="s">
        <v>985</v>
      </c>
      <c r="B51" s="5" t="s">
        <v>310</v>
      </c>
      <c r="C51" s="1" t="s">
        <v>295</v>
      </c>
      <c r="D51" s="6" t="s">
        <v>907</v>
      </c>
      <c r="E51" s="13">
        <v>39.088099999999997</v>
      </c>
      <c r="F51" s="13">
        <v>2.5586000000000002</v>
      </c>
      <c r="G51" s="1">
        <v>2003</v>
      </c>
      <c r="H51" s="5" t="s">
        <v>885</v>
      </c>
      <c r="I51" s="5">
        <v>17</v>
      </c>
      <c r="J51" s="7" t="s">
        <v>31</v>
      </c>
      <c r="K51" s="62">
        <v>0.03</v>
      </c>
      <c r="L51" s="5">
        <v>1</v>
      </c>
      <c r="M51" s="1" t="s">
        <v>868</v>
      </c>
      <c r="N51" s="56">
        <v>175.44659999999999</v>
      </c>
    </row>
    <row r="52" spans="1:15" ht="14.4">
      <c r="A52" s="1" t="s">
        <v>986</v>
      </c>
      <c r="B52" s="5" t="s">
        <v>310</v>
      </c>
      <c r="C52" s="1" t="s">
        <v>295</v>
      </c>
      <c r="D52" s="6" t="s">
        <v>908</v>
      </c>
      <c r="E52" s="13">
        <v>39.090000000000003</v>
      </c>
      <c r="F52" s="13">
        <v>2.5695999999999999</v>
      </c>
      <c r="G52" s="1">
        <v>2003</v>
      </c>
      <c r="H52" s="5" t="s">
        <v>885</v>
      </c>
      <c r="I52" s="5">
        <v>7</v>
      </c>
      <c r="J52" s="7" t="s">
        <v>31</v>
      </c>
      <c r="K52" s="62">
        <f>27/69</f>
        <v>0.39130434782608697</v>
      </c>
      <c r="L52" s="5">
        <v>1</v>
      </c>
      <c r="M52" s="1" t="s">
        <v>868</v>
      </c>
      <c r="N52" s="56">
        <v>175.44659999999999</v>
      </c>
      <c r="O52" s="4"/>
    </row>
    <row r="53" spans="1:15" ht="14.4">
      <c r="A53" s="1" t="s">
        <v>987</v>
      </c>
      <c r="B53" s="5" t="s">
        <v>310</v>
      </c>
      <c r="C53" s="1" t="s">
        <v>295</v>
      </c>
      <c r="D53" s="6" t="s">
        <v>908</v>
      </c>
      <c r="E53" s="13">
        <v>39.090000000000003</v>
      </c>
      <c r="F53" s="13">
        <v>2.5695999999999999</v>
      </c>
      <c r="G53" s="1">
        <v>2003</v>
      </c>
      <c r="H53" s="5" t="s">
        <v>909</v>
      </c>
      <c r="I53" s="5">
        <v>17</v>
      </c>
      <c r="J53" s="7" t="s">
        <v>31</v>
      </c>
      <c r="K53" s="62">
        <f>14/53</f>
        <v>0.26415094339622641</v>
      </c>
      <c r="L53" s="5">
        <v>1</v>
      </c>
      <c r="M53" s="1" t="s">
        <v>868</v>
      </c>
      <c r="N53" s="56">
        <v>175.44659999999999</v>
      </c>
      <c r="O53" s="4"/>
    </row>
    <row r="54" spans="1:15" ht="14.4">
      <c r="A54" s="1" t="s">
        <v>988</v>
      </c>
      <c r="B54" s="5" t="s">
        <v>310</v>
      </c>
      <c r="C54" s="1" t="s">
        <v>295</v>
      </c>
      <c r="D54" s="6" t="s">
        <v>910</v>
      </c>
      <c r="E54" s="13">
        <v>39.0916</v>
      </c>
      <c r="F54" s="13">
        <v>2.5583</v>
      </c>
      <c r="G54" s="1">
        <v>2003</v>
      </c>
      <c r="H54" s="5" t="s">
        <v>885</v>
      </c>
      <c r="I54" s="5">
        <v>4.5</v>
      </c>
      <c r="J54" s="7" t="s">
        <v>31</v>
      </c>
      <c r="K54" s="62">
        <f>36/67</f>
        <v>0.53731343283582089</v>
      </c>
      <c r="L54" s="5">
        <v>1</v>
      </c>
      <c r="M54" s="1" t="s">
        <v>868</v>
      </c>
      <c r="N54" s="56">
        <v>175.44659999999999</v>
      </c>
      <c r="O54" s="4"/>
    </row>
    <row r="55" spans="1:15">
      <c r="A55" s="1" t="s">
        <v>989</v>
      </c>
      <c r="B55" s="5" t="s">
        <v>310</v>
      </c>
      <c r="C55" s="1" t="s">
        <v>295</v>
      </c>
      <c r="D55" s="9" t="s">
        <v>911</v>
      </c>
      <c r="E55" s="13">
        <v>38.885910000000003</v>
      </c>
      <c r="F55" s="13">
        <v>1.4353400000000001</v>
      </c>
      <c r="G55" s="1">
        <v>2003</v>
      </c>
      <c r="H55" s="5" t="s">
        <v>867</v>
      </c>
      <c r="I55" s="8">
        <v>3</v>
      </c>
      <c r="J55" s="10">
        <v>11</v>
      </c>
      <c r="K55" s="62" t="s">
        <v>31</v>
      </c>
      <c r="L55" s="5">
        <v>1</v>
      </c>
      <c r="M55" s="1" t="s">
        <v>868</v>
      </c>
      <c r="N55" s="55" t="s">
        <v>31</v>
      </c>
    </row>
    <row r="56" spans="1:15">
      <c r="A56" s="1" t="s">
        <v>990</v>
      </c>
      <c r="B56" s="5" t="s">
        <v>310</v>
      </c>
      <c r="C56" s="1" t="s">
        <v>295</v>
      </c>
      <c r="D56" s="9" t="s">
        <v>912</v>
      </c>
      <c r="E56" s="13">
        <v>39.020000000000003</v>
      </c>
      <c r="F56" s="13">
        <v>1.18</v>
      </c>
      <c r="G56" s="1">
        <v>2003</v>
      </c>
      <c r="H56" s="5" t="s">
        <v>867</v>
      </c>
      <c r="I56" s="8">
        <v>6</v>
      </c>
      <c r="J56" s="8">
        <v>20</v>
      </c>
      <c r="K56" s="62" t="s">
        <v>31</v>
      </c>
      <c r="L56" s="5">
        <v>1</v>
      </c>
      <c r="M56" s="1" t="s">
        <v>868</v>
      </c>
      <c r="N56" s="55" t="s">
        <v>31</v>
      </c>
    </row>
    <row r="57" spans="1:15">
      <c r="A57" s="1" t="s">
        <v>991</v>
      </c>
      <c r="B57" s="5" t="s">
        <v>310</v>
      </c>
      <c r="C57" s="1" t="s">
        <v>295</v>
      </c>
      <c r="D57" s="9" t="s">
        <v>913</v>
      </c>
      <c r="E57" s="13">
        <v>39.01</v>
      </c>
      <c r="F57" s="13">
        <v>1.18</v>
      </c>
      <c r="G57" s="1">
        <v>2003</v>
      </c>
      <c r="H57" s="5" t="s">
        <v>867</v>
      </c>
      <c r="I57" s="8">
        <v>5</v>
      </c>
      <c r="J57" s="8">
        <v>15</v>
      </c>
      <c r="K57" s="62" t="s">
        <v>31</v>
      </c>
      <c r="L57" s="5">
        <v>1</v>
      </c>
      <c r="M57" s="1" t="s">
        <v>868</v>
      </c>
      <c r="N57" s="55" t="s">
        <v>31</v>
      </c>
    </row>
    <row r="58" spans="1:15">
      <c r="A58" s="1" t="s">
        <v>992</v>
      </c>
      <c r="B58" s="5" t="s">
        <v>310</v>
      </c>
      <c r="C58" s="1" t="s">
        <v>295</v>
      </c>
      <c r="D58" s="9" t="s">
        <v>914</v>
      </c>
      <c r="E58" s="13">
        <v>39</v>
      </c>
      <c r="F58" s="13">
        <v>1.18</v>
      </c>
      <c r="G58" s="1">
        <v>2003</v>
      </c>
      <c r="H58" s="5" t="s">
        <v>867</v>
      </c>
      <c r="I58" s="8">
        <v>6</v>
      </c>
      <c r="J58" s="8">
        <v>20</v>
      </c>
      <c r="K58" s="62" t="s">
        <v>31</v>
      </c>
      <c r="L58" s="5">
        <v>1</v>
      </c>
      <c r="M58" s="1" t="s">
        <v>868</v>
      </c>
      <c r="N58" s="55" t="s">
        <v>31</v>
      </c>
    </row>
    <row r="59" spans="1:15">
      <c r="A59" s="1" t="s">
        <v>993</v>
      </c>
      <c r="B59" s="5" t="s">
        <v>310</v>
      </c>
      <c r="C59" s="1" t="s">
        <v>295</v>
      </c>
      <c r="D59" s="9" t="s">
        <v>915</v>
      </c>
      <c r="E59" s="13">
        <v>38.590000000000003</v>
      </c>
      <c r="F59" s="13">
        <v>1.1299999999999999</v>
      </c>
      <c r="G59" s="1">
        <v>2003</v>
      </c>
      <c r="H59" s="5" t="s">
        <v>867</v>
      </c>
      <c r="I59" s="8">
        <v>6</v>
      </c>
      <c r="J59" s="8">
        <v>18</v>
      </c>
      <c r="K59" s="62" t="s">
        <v>31</v>
      </c>
      <c r="L59" s="5">
        <v>1</v>
      </c>
      <c r="M59" s="1" t="s">
        <v>868</v>
      </c>
      <c r="N59" s="55" t="s">
        <v>31</v>
      </c>
    </row>
    <row r="60" spans="1:15">
      <c r="A60" s="1" t="s">
        <v>994</v>
      </c>
      <c r="B60" s="5" t="s">
        <v>310</v>
      </c>
      <c r="C60" s="1" t="s">
        <v>295</v>
      </c>
      <c r="D60" s="9" t="s">
        <v>916</v>
      </c>
      <c r="E60" s="13">
        <v>38.590000000000003</v>
      </c>
      <c r="F60" s="13">
        <v>1.17</v>
      </c>
      <c r="G60" s="1">
        <v>2003</v>
      </c>
      <c r="H60" s="5" t="s">
        <v>867</v>
      </c>
      <c r="I60" s="8">
        <v>10</v>
      </c>
      <c r="J60" s="8">
        <v>20</v>
      </c>
      <c r="K60" s="62" t="s">
        <v>31</v>
      </c>
      <c r="L60" s="5">
        <v>1</v>
      </c>
      <c r="M60" s="1" t="s">
        <v>868</v>
      </c>
      <c r="N60" s="55" t="s">
        <v>31</v>
      </c>
    </row>
    <row r="61" spans="1:15">
      <c r="A61" s="1" t="s">
        <v>995</v>
      </c>
      <c r="B61" s="5" t="s">
        <v>310</v>
      </c>
      <c r="C61" s="1" t="s">
        <v>295</v>
      </c>
      <c r="D61" s="6" t="s">
        <v>917</v>
      </c>
      <c r="E61" s="13">
        <v>38.58943</v>
      </c>
      <c r="F61" s="13">
        <v>1.3501399999999999</v>
      </c>
      <c r="G61" s="1">
        <v>2003</v>
      </c>
      <c r="H61" s="5" t="s">
        <v>867</v>
      </c>
      <c r="I61" s="7">
        <v>15</v>
      </c>
      <c r="J61" s="7" t="s">
        <v>31</v>
      </c>
      <c r="K61" s="62" t="s">
        <v>31</v>
      </c>
      <c r="L61" s="5">
        <v>1</v>
      </c>
      <c r="M61" s="1" t="s">
        <v>868</v>
      </c>
      <c r="N61" s="55" t="s">
        <v>31</v>
      </c>
    </row>
    <row r="62" spans="1:15">
      <c r="A62" s="1" t="s">
        <v>996</v>
      </c>
      <c r="B62" s="5" t="s">
        <v>310</v>
      </c>
      <c r="C62" s="1" t="s">
        <v>295</v>
      </c>
      <c r="D62" s="6" t="s">
        <v>918</v>
      </c>
      <c r="E62" s="13">
        <v>38.58</v>
      </c>
      <c r="F62" s="13">
        <v>1.18</v>
      </c>
      <c r="G62" s="1">
        <v>2003</v>
      </c>
      <c r="H62" s="5" t="s">
        <v>867</v>
      </c>
      <c r="I62" s="7">
        <v>3</v>
      </c>
      <c r="J62" s="7" t="s">
        <v>31</v>
      </c>
      <c r="K62" s="62" t="s">
        <v>31</v>
      </c>
      <c r="L62" s="5">
        <v>1</v>
      </c>
      <c r="M62" s="1" t="s">
        <v>868</v>
      </c>
      <c r="N62" s="55" t="s">
        <v>31</v>
      </c>
    </row>
    <row r="63" spans="1:15">
      <c r="A63" s="1" t="s">
        <v>997</v>
      </c>
      <c r="B63" s="5" t="s">
        <v>310</v>
      </c>
      <c r="C63" s="1" t="s">
        <v>295</v>
      </c>
      <c r="D63" s="9" t="s">
        <v>919</v>
      </c>
      <c r="E63" s="13">
        <v>38.57</v>
      </c>
      <c r="F63" s="13">
        <v>1.1100000000000001</v>
      </c>
      <c r="G63" s="1">
        <v>2003</v>
      </c>
      <c r="H63" s="5" t="s">
        <v>867</v>
      </c>
      <c r="I63" s="8">
        <v>7</v>
      </c>
      <c r="J63" s="7" t="s">
        <v>31</v>
      </c>
      <c r="K63" s="62" t="s">
        <v>31</v>
      </c>
      <c r="L63" s="5">
        <v>1</v>
      </c>
      <c r="M63" s="1" t="s">
        <v>868</v>
      </c>
      <c r="N63" s="55" t="s">
        <v>31</v>
      </c>
    </row>
    <row r="64" spans="1:15">
      <c r="A64" s="1" t="s">
        <v>998</v>
      </c>
      <c r="B64" s="5" t="s">
        <v>310</v>
      </c>
      <c r="C64" s="1" t="s">
        <v>295</v>
      </c>
      <c r="D64" s="9" t="s">
        <v>920</v>
      </c>
      <c r="E64" s="13">
        <v>38.520000000000003</v>
      </c>
      <c r="F64" s="13">
        <v>1.1399999999999999</v>
      </c>
      <c r="G64" s="1">
        <v>2003</v>
      </c>
      <c r="H64" s="5" t="s">
        <v>867</v>
      </c>
      <c r="I64" s="8">
        <v>10</v>
      </c>
      <c r="J64" s="8">
        <v>16</v>
      </c>
      <c r="K64" s="62" t="s">
        <v>31</v>
      </c>
      <c r="L64" s="5">
        <v>1</v>
      </c>
      <c r="M64" s="1" t="s">
        <v>868</v>
      </c>
      <c r="N64" s="55" t="s">
        <v>31</v>
      </c>
    </row>
    <row r="65" spans="1:14">
      <c r="A65" s="1" t="s">
        <v>999</v>
      </c>
      <c r="B65" s="5" t="s">
        <v>310</v>
      </c>
      <c r="C65" s="1" t="s">
        <v>295</v>
      </c>
      <c r="D65" s="6" t="s">
        <v>921</v>
      </c>
      <c r="E65" s="13">
        <v>38.434899999999999</v>
      </c>
      <c r="F65" s="13">
        <v>1.2416</v>
      </c>
      <c r="G65" s="1">
        <v>2003</v>
      </c>
      <c r="H65" s="5" t="s">
        <v>885</v>
      </c>
      <c r="I65" s="7">
        <v>8.4</v>
      </c>
      <c r="J65" s="7" t="s">
        <v>31</v>
      </c>
      <c r="K65" s="62" t="s">
        <v>31</v>
      </c>
      <c r="L65" s="5">
        <v>1</v>
      </c>
      <c r="M65" s="1" t="s">
        <v>868</v>
      </c>
      <c r="N65" s="55" t="s">
        <v>31</v>
      </c>
    </row>
    <row r="66" spans="1:14">
      <c r="A66" s="1" t="s">
        <v>1000</v>
      </c>
      <c r="B66" s="5" t="s">
        <v>310</v>
      </c>
      <c r="C66" s="1" t="s">
        <v>295</v>
      </c>
      <c r="D66" s="6" t="s">
        <v>922</v>
      </c>
      <c r="E66" s="13">
        <v>38.434539999999998</v>
      </c>
      <c r="F66" s="13">
        <v>1.25179</v>
      </c>
      <c r="G66" s="1">
        <v>2003</v>
      </c>
      <c r="H66" s="5" t="s">
        <v>885</v>
      </c>
      <c r="I66" s="7">
        <v>7.6</v>
      </c>
      <c r="J66" s="7" t="s">
        <v>31</v>
      </c>
      <c r="K66" s="62" t="s">
        <v>31</v>
      </c>
      <c r="L66" s="5">
        <v>1</v>
      </c>
      <c r="M66" s="1" t="s">
        <v>868</v>
      </c>
      <c r="N66" s="55" t="s">
        <v>31</v>
      </c>
    </row>
    <row r="67" spans="1:14">
      <c r="A67" s="1" t="s">
        <v>1001</v>
      </c>
      <c r="B67" s="5" t="s">
        <v>310</v>
      </c>
      <c r="C67" s="1" t="s">
        <v>295</v>
      </c>
      <c r="D67" s="6" t="s">
        <v>923</v>
      </c>
      <c r="E67" s="13">
        <v>38.437399999999997</v>
      </c>
      <c r="F67" s="13">
        <v>1.2727200000000001</v>
      </c>
      <c r="G67" s="1">
        <v>2003</v>
      </c>
      <c r="H67" s="5" t="s">
        <v>885</v>
      </c>
      <c r="I67" s="7">
        <v>4</v>
      </c>
      <c r="J67" s="7" t="s">
        <v>31</v>
      </c>
      <c r="K67" s="62" t="s">
        <v>31</v>
      </c>
      <c r="L67" s="5">
        <v>1</v>
      </c>
      <c r="M67" s="1" t="s">
        <v>868</v>
      </c>
      <c r="N67" s="55" t="s">
        <v>31</v>
      </c>
    </row>
    <row r="68" spans="1:14">
      <c r="A68" s="1" t="s">
        <v>1002</v>
      </c>
      <c r="B68" s="5" t="s">
        <v>310</v>
      </c>
      <c r="C68" s="1" t="s">
        <v>295</v>
      </c>
      <c r="D68" s="6" t="s">
        <v>924</v>
      </c>
      <c r="E68" s="13">
        <v>38.453650000000003</v>
      </c>
      <c r="F68" s="13">
        <v>1.2582800000000001</v>
      </c>
      <c r="G68" s="1">
        <v>2003</v>
      </c>
      <c r="H68" s="5" t="s">
        <v>885</v>
      </c>
      <c r="I68" s="7">
        <v>6</v>
      </c>
      <c r="J68" s="7" t="s">
        <v>31</v>
      </c>
      <c r="K68" s="62" t="s">
        <v>31</v>
      </c>
      <c r="L68" s="5">
        <v>1</v>
      </c>
      <c r="M68" s="1" t="s">
        <v>868</v>
      </c>
      <c r="N68" s="55" t="s">
        <v>31</v>
      </c>
    </row>
    <row r="69" spans="1:14">
      <c r="A69" s="1" t="s">
        <v>1003</v>
      </c>
      <c r="B69" s="5" t="s">
        <v>310</v>
      </c>
      <c r="C69" s="1" t="s">
        <v>295</v>
      </c>
      <c r="D69" s="6" t="s">
        <v>925</v>
      </c>
      <c r="E69" s="13">
        <v>39.17</v>
      </c>
      <c r="F69" s="13">
        <v>1.19</v>
      </c>
      <c r="G69" s="1">
        <v>2003</v>
      </c>
      <c r="H69" s="5" t="s">
        <v>867</v>
      </c>
      <c r="I69" s="7">
        <v>12</v>
      </c>
      <c r="J69" s="7" t="s">
        <v>31</v>
      </c>
      <c r="K69" s="62" t="s">
        <v>31</v>
      </c>
      <c r="L69" s="5">
        <v>1</v>
      </c>
      <c r="M69" s="1" t="s">
        <v>868</v>
      </c>
      <c r="N69" s="55" t="s">
        <v>31</v>
      </c>
    </row>
    <row r="70" spans="1:14">
      <c r="A70" s="1" t="s">
        <v>1004</v>
      </c>
      <c r="B70" s="5" t="s">
        <v>310</v>
      </c>
      <c r="C70" s="1" t="s">
        <v>295</v>
      </c>
      <c r="D70" s="6" t="s">
        <v>926</v>
      </c>
      <c r="E70" s="13">
        <v>38.495539999999998</v>
      </c>
      <c r="F70" s="13">
        <v>1.24346</v>
      </c>
      <c r="G70" s="1">
        <v>2003</v>
      </c>
      <c r="H70" s="5" t="s">
        <v>867</v>
      </c>
      <c r="I70" s="7">
        <v>10</v>
      </c>
      <c r="J70" s="7" t="s">
        <v>31</v>
      </c>
      <c r="K70" s="62" t="s">
        <v>31</v>
      </c>
      <c r="L70" s="5">
        <v>1</v>
      </c>
      <c r="M70" s="1" t="s">
        <v>868</v>
      </c>
      <c r="N70" s="55" t="s">
        <v>31</v>
      </c>
    </row>
    <row r="71" spans="1:14">
      <c r="A71" s="1" t="s">
        <v>1005</v>
      </c>
      <c r="B71" s="5" t="s">
        <v>23</v>
      </c>
      <c r="C71" s="1" t="s">
        <v>871</v>
      </c>
      <c r="D71" s="6" t="s">
        <v>927</v>
      </c>
      <c r="E71" s="13">
        <v>42.580255530000002</v>
      </c>
      <c r="F71" s="13">
        <v>8.7249126700000001</v>
      </c>
      <c r="G71" s="1">
        <v>2003</v>
      </c>
      <c r="H71" s="1" t="s">
        <v>867</v>
      </c>
      <c r="I71" s="7">
        <v>10</v>
      </c>
      <c r="J71" s="7" t="s">
        <v>31</v>
      </c>
      <c r="K71" s="62" t="s">
        <v>31</v>
      </c>
      <c r="L71" s="5">
        <v>1</v>
      </c>
      <c r="M71" s="1" t="s">
        <v>928</v>
      </c>
      <c r="N71" s="55" t="s">
        <v>31</v>
      </c>
    </row>
    <row r="72" spans="1:14">
      <c r="A72" s="1" t="s">
        <v>1006</v>
      </c>
      <c r="B72" s="5" t="s">
        <v>310</v>
      </c>
      <c r="C72" s="1" t="s">
        <v>295</v>
      </c>
      <c r="D72" s="1" t="s">
        <v>929</v>
      </c>
      <c r="E72" s="14">
        <v>38.450000000000003</v>
      </c>
      <c r="F72" s="14">
        <v>-0.34</v>
      </c>
      <c r="G72" s="1">
        <v>2003</v>
      </c>
      <c r="H72" s="1" t="s">
        <v>867</v>
      </c>
      <c r="I72" s="1">
        <v>10</v>
      </c>
      <c r="J72" s="7" t="s">
        <v>31</v>
      </c>
      <c r="K72" s="62" t="s">
        <v>31</v>
      </c>
      <c r="L72" s="5">
        <v>1</v>
      </c>
      <c r="M72" s="1" t="s">
        <v>930</v>
      </c>
      <c r="N72" s="55" t="s">
        <v>31</v>
      </c>
    </row>
    <row r="73" spans="1:14">
      <c r="A73" s="1" t="s">
        <v>1007</v>
      </c>
      <c r="B73" s="5" t="s">
        <v>310</v>
      </c>
      <c r="C73" s="1" t="s">
        <v>295</v>
      </c>
      <c r="D73" s="1" t="s">
        <v>931</v>
      </c>
      <c r="E73" s="14">
        <v>38.200000000000003</v>
      </c>
      <c r="F73" s="14">
        <v>-0.5</v>
      </c>
      <c r="G73" s="1">
        <v>2003</v>
      </c>
      <c r="H73" s="1" t="s">
        <v>867</v>
      </c>
      <c r="I73" s="1">
        <v>7</v>
      </c>
      <c r="J73" s="7" t="s">
        <v>31</v>
      </c>
      <c r="K73" s="62" t="s">
        <v>31</v>
      </c>
      <c r="L73" s="5">
        <v>1</v>
      </c>
      <c r="M73" s="1" t="s">
        <v>930</v>
      </c>
      <c r="N73" s="55" t="s">
        <v>31</v>
      </c>
    </row>
    <row r="74" spans="1:14">
      <c r="A74" s="1" t="s">
        <v>1122</v>
      </c>
      <c r="B74" s="44" t="s">
        <v>310</v>
      </c>
      <c r="C74" s="1" t="s">
        <v>295</v>
      </c>
      <c r="D74" s="6" t="s">
        <v>400</v>
      </c>
      <c r="E74" s="13">
        <v>2.3258999999999999</v>
      </c>
      <c r="F74" s="13">
        <v>39.302500000000002</v>
      </c>
      <c r="G74" s="1">
        <v>2001</v>
      </c>
      <c r="H74" s="1" t="s">
        <v>867</v>
      </c>
      <c r="I74" s="57">
        <v>7</v>
      </c>
      <c r="J74" s="57" t="s">
        <v>1322</v>
      </c>
      <c r="K74" s="62">
        <v>1.2E-2</v>
      </c>
      <c r="L74" s="57">
        <v>1</v>
      </c>
      <c r="M74" s="1" t="s">
        <v>868</v>
      </c>
      <c r="N74" s="2">
        <v>3.621</v>
      </c>
    </row>
    <row r="75" spans="1:14">
      <c r="A75" s="1" t="s">
        <v>1123</v>
      </c>
      <c r="B75" s="6" t="s">
        <v>310</v>
      </c>
      <c r="C75" s="1" t="s">
        <v>295</v>
      </c>
      <c r="D75" s="6" t="s">
        <v>910</v>
      </c>
      <c r="E75" s="13">
        <v>2.5583</v>
      </c>
      <c r="F75" s="13">
        <v>39.0916</v>
      </c>
      <c r="G75" s="1">
        <v>2001</v>
      </c>
      <c r="H75" s="1" t="s">
        <v>867</v>
      </c>
      <c r="I75" s="57">
        <v>4.5</v>
      </c>
      <c r="J75" s="57">
        <v>25</v>
      </c>
      <c r="K75" s="62">
        <v>0.08</v>
      </c>
      <c r="L75" s="57">
        <v>1</v>
      </c>
      <c r="M75" s="1" t="s">
        <v>868</v>
      </c>
      <c r="N75" s="2">
        <v>3.3469000000000002</v>
      </c>
    </row>
    <row r="76" spans="1:14">
      <c r="A76" s="1" t="s">
        <v>1125</v>
      </c>
      <c r="B76" s="44" t="s">
        <v>310</v>
      </c>
      <c r="C76" s="1" t="s">
        <v>295</v>
      </c>
      <c r="D76" s="58" t="s">
        <v>1124</v>
      </c>
      <c r="E76" s="12">
        <v>2.5078619999999998</v>
      </c>
      <c r="F76" s="12">
        <v>39.695076999999998</v>
      </c>
      <c r="G76" s="1">
        <v>2000</v>
      </c>
      <c r="H76" s="1" t="s">
        <v>867</v>
      </c>
      <c r="I76" s="57" t="s">
        <v>1322</v>
      </c>
      <c r="J76" s="57">
        <v>25.4</v>
      </c>
      <c r="K76" s="62">
        <v>5.0000000000000001E-3</v>
      </c>
      <c r="L76" s="57">
        <v>1</v>
      </c>
      <c r="M76" s="1" t="s">
        <v>868</v>
      </c>
      <c r="N76" s="2">
        <v>11.2692</v>
      </c>
    </row>
    <row r="77" spans="1:14">
      <c r="A77" s="1" t="s">
        <v>1126</v>
      </c>
      <c r="B77" s="44" t="s">
        <v>310</v>
      </c>
      <c r="C77" s="1" t="s">
        <v>295</v>
      </c>
      <c r="D77" s="58" t="s">
        <v>1124</v>
      </c>
      <c r="E77" s="12">
        <v>2.5078619999999998</v>
      </c>
      <c r="F77" s="12">
        <v>39.695076999999998</v>
      </c>
      <c r="G77" s="1">
        <v>1999</v>
      </c>
      <c r="H77" s="1" t="s">
        <v>867</v>
      </c>
      <c r="I77" s="57" t="s">
        <v>1322</v>
      </c>
      <c r="J77" s="57">
        <v>25.4</v>
      </c>
      <c r="K77" s="62">
        <f>6/190</f>
        <v>3.1578947368421054E-2</v>
      </c>
      <c r="L77" s="57">
        <v>1</v>
      </c>
      <c r="M77" s="1" t="s">
        <v>868</v>
      </c>
      <c r="N77" s="2">
        <v>5.8009000000000004</v>
      </c>
    </row>
    <row r="78" spans="1:14">
      <c r="A78" s="1" t="s">
        <v>1128</v>
      </c>
      <c r="B78" s="44" t="s">
        <v>310</v>
      </c>
      <c r="C78" s="1" t="s">
        <v>295</v>
      </c>
      <c r="D78" s="6" t="s">
        <v>400</v>
      </c>
      <c r="E78" s="13">
        <v>2.3258999999999999</v>
      </c>
      <c r="F78" s="13">
        <v>39.302500000000002</v>
      </c>
      <c r="G78" s="1">
        <v>1999</v>
      </c>
      <c r="H78" s="1" t="s">
        <v>867</v>
      </c>
      <c r="I78" s="57">
        <v>7</v>
      </c>
      <c r="J78" s="57" t="s">
        <v>1322</v>
      </c>
      <c r="K78" s="62">
        <v>0.02</v>
      </c>
      <c r="L78" s="57">
        <v>1</v>
      </c>
      <c r="M78" s="1" t="s">
        <v>868</v>
      </c>
      <c r="N78" s="2">
        <v>6.4123000000000001</v>
      </c>
    </row>
    <row r="79" spans="1:14">
      <c r="A79" s="1" t="s">
        <v>1134</v>
      </c>
      <c r="B79" s="44" t="s">
        <v>310</v>
      </c>
      <c r="C79" s="1" t="s">
        <v>295</v>
      </c>
      <c r="D79" s="58" t="s">
        <v>1130</v>
      </c>
      <c r="E79" s="12">
        <v>2.5078619999999998</v>
      </c>
      <c r="F79" s="12">
        <v>39.695076999999998</v>
      </c>
      <c r="G79" s="1">
        <v>1999</v>
      </c>
      <c r="H79" s="1" t="s">
        <v>867</v>
      </c>
      <c r="I79" s="57">
        <v>26.4</v>
      </c>
      <c r="J79" s="57" t="s">
        <v>1322</v>
      </c>
      <c r="K79" s="62">
        <f>1/121</f>
        <v>8.2644628099173556E-3</v>
      </c>
      <c r="L79" s="57">
        <v>1</v>
      </c>
      <c r="M79" s="1" t="s">
        <v>868</v>
      </c>
      <c r="N79" s="2">
        <v>5.8009000000000004</v>
      </c>
    </row>
    <row r="80" spans="1:14">
      <c r="A80" s="1" t="s">
        <v>1135</v>
      </c>
      <c r="B80" s="44" t="s">
        <v>310</v>
      </c>
      <c r="C80" s="1" t="s">
        <v>295</v>
      </c>
      <c r="D80" s="58" t="s">
        <v>1131</v>
      </c>
      <c r="E80" s="12">
        <v>1.599769</v>
      </c>
      <c r="F80" s="12">
        <v>39.100762000000003</v>
      </c>
      <c r="G80" s="1">
        <v>1999</v>
      </c>
      <c r="H80" s="1" t="s">
        <v>867</v>
      </c>
      <c r="I80" s="57">
        <v>24</v>
      </c>
      <c r="J80" s="57" t="s">
        <v>1322</v>
      </c>
      <c r="K80" s="62">
        <f>1/56</f>
        <v>1.7857142857142856E-2</v>
      </c>
      <c r="L80" s="57">
        <v>1</v>
      </c>
      <c r="M80" s="1" t="s">
        <v>868</v>
      </c>
      <c r="N80" s="2">
        <v>0</v>
      </c>
    </row>
    <row r="81" spans="1:14">
      <c r="A81" s="1" t="s">
        <v>1127</v>
      </c>
      <c r="B81" s="44" t="s">
        <v>310</v>
      </c>
      <c r="C81" s="1" t="s">
        <v>295</v>
      </c>
      <c r="D81" s="58" t="s">
        <v>400</v>
      </c>
      <c r="E81" s="13">
        <v>2.3258999999999999</v>
      </c>
      <c r="F81" s="13">
        <v>39.302500000000002</v>
      </c>
      <c r="G81" s="1">
        <v>1998</v>
      </c>
      <c r="H81" s="1" t="s">
        <v>867</v>
      </c>
      <c r="I81" s="61">
        <v>6.5</v>
      </c>
      <c r="J81" s="57" t="s">
        <v>1322</v>
      </c>
      <c r="K81" s="62">
        <v>1.0526315789473684E-2</v>
      </c>
      <c r="L81" s="57">
        <v>1</v>
      </c>
      <c r="M81" s="1" t="s">
        <v>868</v>
      </c>
      <c r="N81" s="2">
        <v>0</v>
      </c>
    </row>
    <row r="82" spans="1:14">
      <c r="A82" s="1" t="s">
        <v>1129</v>
      </c>
      <c r="B82" s="44" t="s">
        <v>310</v>
      </c>
      <c r="C82" s="1" t="s">
        <v>295</v>
      </c>
      <c r="D82" s="58" t="s">
        <v>1130</v>
      </c>
      <c r="E82" s="12">
        <v>2.5078619999999998</v>
      </c>
      <c r="F82" s="12">
        <v>39.695076999999998</v>
      </c>
      <c r="G82" s="1">
        <v>1998</v>
      </c>
      <c r="H82" s="1" t="s">
        <v>867</v>
      </c>
      <c r="I82" s="59">
        <v>26.4</v>
      </c>
      <c r="J82" s="57" t="s">
        <v>1322</v>
      </c>
      <c r="K82" s="62">
        <v>1.1235955056179775E-2</v>
      </c>
      <c r="L82" s="57">
        <v>1</v>
      </c>
      <c r="M82" s="1" t="s">
        <v>868</v>
      </c>
      <c r="N82" s="2">
        <v>0</v>
      </c>
    </row>
    <row r="83" spans="1:14">
      <c r="A83" s="1" t="s">
        <v>1132</v>
      </c>
      <c r="B83" s="44" t="s">
        <v>310</v>
      </c>
      <c r="C83" s="1" t="s">
        <v>295</v>
      </c>
      <c r="D83" s="58" t="s">
        <v>1124</v>
      </c>
      <c r="E83" s="12">
        <v>2.5078619999999998</v>
      </c>
      <c r="F83" s="12">
        <v>39.695076999999998</v>
      </c>
      <c r="G83" s="1">
        <v>1998</v>
      </c>
      <c r="H83" s="1" t="s">
        <v>867</v>
      </c>
      <c r="I83" s="59">
        <v>25.4</v>
      </c>
      <c r="J83" s="57">
        <v>25.4</v>
      </c>
      <c r="K83" s="62">
        <v>3.3333333333333333E-2</v>
      </c>
      <c r="L83" s="57">
        <v>1</v>
      </c>
      <c r="M83" s="1" t="s">
        <v>868</v>
      </c>
      <c r="N83" s="2">
        <v>0</v>
      </c>
    </row>
    <row r="84" spans="1:14">
      <c r="A84" s="1" t="s">
        <v>1133</v>
      </c>
      <c r="B84" s="44" t="s">
        <v>310</v>
      </c>
      <c r="C84" s="1" t="s">
        <v>295</v>
      </c>
      <c r="D84" s="58" t="s">
        <v>396</v>
      </c>
      <c r="E84" s="12">
        <v>3.0960760000000001</v>
      </c>
      <c r="F84" s="12">
        <v>39.900154999999998</v>
      </c>
      <c r="G84" s="1">
        <v>1998</v>
      </c>
      <c r="H84" s="1" t="s">
        <v>867</v>
      </c>
      <c r="I84" s="59">
        <v>4.0999999999999996</v>
      </c>
      <c r="J84" s="57" t="s">
        <v>1322</v>
      </c>
      <c r="K84" s="62">
        <v>9.8039215686274508E-3</v>
      </c>
      <c r="L84" s="57">
        <v>1</v>
      </c>
      <c r="M84" s="1" t="s">
        <v>868</v>
      </c>
      <c r="N84" s="2">
        <v>0</v>
      </c>
    </row>
    <row r="85" spans="1:14">
      <c r="A85" s="1" t="s">
        <v>1138</v>
      </c>
      <c r="B85" s="44" t="s">
        <v>310</v>
      </c>
      <c r="C85" s="1" t="s">
        <v>295</v>
      </c>
      <c r="D85" s="58" t="s">
        <v>922</v>
      </c>
      <c r="E85" s="12">
        <v>1.419977</v>
      </c>
      <c r="F85" s="12">
        <v>38.736382999999996</v>
      </c>
      <c r="G85" s="1">
        <v>1998</v>
      </c>
      <c r="H85" s="1" t="s">
        <v>867</v>
      </c>
      <c r="I85" s="61">
        <v>7.6</v>
      </c>
      <c r="J85" s="57" t="s">
        <v>1322</v>
      </c>
      <c r="K85" s="62">
        <v>1.1764705882352941E-2</v>
      </c>
      <c r="L85" s="57">
        <v>1</v>
      </c>
      <c r="M85" s="1" t="s">
        <v>868</v>
      </c>
      <c r="N85" s="2">
        <v>0</v>
      </c>
    </row>
    <row r="86" spans="1:14">
      <c r="A86" s="1" t="s">
        <v>1139</v>
      </c>
      <c r="B86" s="44" t="s">
        <v>310</v>
      </c>
      <c r="C86" s="1" t="s">
        <v>295</v>
      </c>
      <c r="D86" s="58" t="s">
        <v>1136</v>
      </c>
      <c r="E86" s="12">
        <v>1.422552</v>
      </c>
      <c r="F86" s="12">
        <v>38.773474999999998</v>
      </c>
      <c r="G86" s="1">
        <v>1998</v>
      </c>
      <c r="H86" s="1" t="s">
        <v>867</v>
      </c>
      <c r="I86" s="61">
        <v>4</v>
      </c>
      <c r="J86" s="57" t="s">
        <v>1322</v>
      </c>
      <c r="K86" s="62">
        <v>2.9850746268656716E-2</v>
      </c>
      <c r="L86" s="57">
        <v>1</v>
      </c>
      <c r="M86" s="1" t="s">
        <v>868</v>
      </c>
      <c r="N86" s="2">
        <v>0</v>
      </c>
    </row>
    <row r="87" spans="1:14">
      <c r="A87" s="1" t="s">
        <v>1140</v>
      </c>
      <c r="B87" s="44" t="s">
        <v>310</v>
      </c>
      <c r="C87" s="1" t="s">
        <v>295</v>
      </c>
      <c r="D87" s="58" t="s">
        <v>1137</v>
      </c>
      <c r="E87" s="12">
        <v>1.420315</v>
      </c>
      <c r="F87" s="12">
        <v>38.798946000000001</v>
      </c>
      <c r="G87" s="1">
        <v>1998</v>
      </c>
      <c r="H87" s="1" t="s">
        <v>867</v>
      </c>
      <c r="I87" s="61">
        <v>5.5</v>
      </c>
      <c r="J87" s="57" t="s">
        <v>1322</v>
      </c>
      <c r="K87" s="62">
        <v>1.0309278350515464E-2</v>
      </c>
      <c r="L87" s="57">
        <v>1</v>
      </c>
      <c r="M87" s="1" t="s">
        <v>868</v>
      </c>
      <c r="N87" s="2">
        <v>0</v>
      </c>
    </row>
    <row r="88" spans="1:14">
      <c r="A88" s="1" t="s">
        <v>1143</v>
      </c>
      <c r="B88" s="44" t="s">
        <v>274</v>
      </c>
      <c r="C88" s="1" t="s">
        <v>871</v>
      </c>
      <c r="D88" s="58" t="s">
        <v>1141</v>
      </c>
      <c r="E88" s="12">
        <v>10.420749000000001</v>
      </c>
      <c r="F88" s="12">
        <v>43.38496</v>
      </c>
      <c r="G88" s="1">
        <v>1997</v>
      </c>
      <c r="H88" s="1" t="s">
        <v>867</v>
      </c>
      <c r="I88" s="59">
        <v>8</v>
      </c>
      <c r="J88" s="59">
        <v>11</v>
      </c>
      <c r="K88" s="62">
        <v>0.06</v>
      </c>
      <c r="L88" s="57">
        <v>1</v>
      </c>
      <c r="M88" s="1" t="s">
        <v>868</v>
      </c>
      <c r="N88" s="2">
        <v>0</v>
      </c>
    </row>
    <row r="89" spans="1:14">
      <c r="A89" s="1" t="s">
        <v>1144</v>
      </c>
      <c r="B89" s="44" t="s">
        <v>274</v>
      </c>
      <c r="C89" s="1" t="s">
        <v>871</v>
      </c>
      <c r="D89" s="58" t="s">
        <v>1142</v>
      </c>
      <c r="E89" s="12">
        <v>10.469298999999999</v>
      </c>
      <c r="F89" s="12">
        <v>43.307617</v>
      </c>
      <c r="G89" s="1">
        <v>1997</v>
      </c>
      <c r="H89" s="1" t="s">
        <v>867</v>
      </c>
      <c r="I89" s="59">
        <v>9.5</v>
      </c>
      <c r="J89" s="59" t="s">
        <v>1322</v>
      </c>
      <c r="K89" s="62">
        <v>1.3333333333333334E-2</v>
      </c>
      <c r="L89" s="57">
        <v>1</v>
      </c>
      <c r="M89" s="1" t="s">
        <v>868</v>
      </c>
      <c r="N89" s="2">
        <v>0</v>
      </c>
    </row>
    <row r="90" spans="1:14">
      <c r="A90" s="1" t="s">
        <v>1145</v>
      </c>
      <c r="B90" s="44" t="s">
        <v>310</v>
      </c>
      <c r="C90" s="1" t="s">
        <v>295</v>
      </c>
      <c r="D90" s="58" t="s">
        <v>910</v>
      </c>
      <c r="E90" s="13">
        <v>2.5583</v>
      </c>
      <c r="F90" s="13">
        <v>39.0916</v>
      </c>
      <c r="G90" s="1">
        <v>1997</v>
      </c>
      <c r="H90" s="1" t="s">
        <v>867</v>
      </c>
      <c r="I90" s="59">
        <v>4.5</v>
      </c>
      <c r="J90" s="59">
        <v>25</v>
      </c>
      <c r="K90" s="62">
        <v>2.232142857142857E-3</v>
      </c>
      <c r="L90" s="57">
        <v>1</v>
      </c>
      <c r="M90" s="1" t="s">
        <v>868</v>
      </c>
      <c r="N90" s="2">
        <v>0</v>
      </c>
    </row>
    <row r="91" spans="1:14">
      <c r="A91" s="1" t="s">
        <v>1146</v>
      </c>
      <c r="B91" s="44" t="s">
        <v>274</v>
      </c>
      <c r="C91" s="1" t="s">
        <v>871</v>
      </c>
      <c r="D91" s="58" t="s">
        <v>1141</v>
      </c>
      <c r="E91" s="12">
        <v>10.420749000000001</v>
      </c>
      <c r="F91" s="12">
        <v>43.38496</v>
      </c>
      <c r="G91" s="1">
        <v>1996</v>
      </c>
      <c r="H91" s="1" t="s">
        <v>867</v>
      </c>
      <c r="I91" s="57">
        <v>8</v>
      </c>
      <c r="J91" s="57">
        <v>11</v>
      </c>
      <c r="K91" s="62">
        <f>2/150</f>
        <v>1.3333333333333334E-2</v>
      </c>
      <c r="L91" s="57">
        <v>1</v>
      </c>
      <c r="M91" s="1" t="s">
        <v>868</v>
      </c>
      <c r="N91" s="2">
        <v>0</v>
      </c>
    </row>
    <row r="92" spans="1:14">
      <c r="A92" s="1" t="s">
        <v>1147</v>
      </c>
      <c r="B92" s="44" t="s">
        <v>274</v>
      </c>
      <c r="C92" s="1" t="s">
        <v>871</v>
      </c>
      <c r="D92" s="58" t="s">
        <v>1141</v>
      </c>
      <c r="E92" s="12">
        <v>10.420749000000001</v>
      </c>
      <c r="F92" s="12">
        <v>43.38496</v>
      </c>
      <c r="G92" s="1">
        <v>1995</v>
      </c>
      <c r="H92" s="1" t="s">
        <v>867</v>
      </c>
      <c r="I92" s="57">
        <v>8</v>
      </c>
      <c r="J92" s="57">
        <v>11</v>
      </c>
      <c r="K92" s="62">
        <f>5/150</f>
        <v>3.3333333333333333E-2</v>
      </c>
      <c r="L92" s="57">
        <v>1</v>
      </c>
      <c r="M92" s="1" t="s">
        <v>868</v>
      </c>
      <c r="N92" s="2">
        <v>0</v>
      </c>
    </row>
    <row r="93" spans="1:14">
      <c r="A93" s="1" t="s">
        <v>1148</v>
      </c>
      <c r="B93" s="44" t="s">
        <v>274</v>
      </c>
      <c r="C93" s="1" t="s">
        <v>871</v>
      </c>
      <c r="D93" s="58" t="s">
        <v>1142</v>
      </c>
      <c r="E93" s="12">
        <v>10.469298999999999</v>
      </c>
      <c r="F93" s="12">
        <v>43.307617</v>
      </c>
      <c r="G93" s="1">
        <v>1995</v>
      </c>
      <c r="H93" s="1" t="s">
        <v>867</v>
      </c>
      <c r="I93" s="57">
        <v>9.4</v>
      </c>
      <c r="J93" s="57" t="s">
        <v>1322</v>
      </c>
      <c r="K93" s="62">
        <f>1/150</f>
        <v>6.6666666666666671E-3</v>
      </c>
      <c r="L93" s="57">
        <v>1</v>
      </c>
      <c r="M93" s="1" t="s">
        <v>868</v>
      </c>
      <c r="N93" s="2">
        <v>10.298400000000001</v>
      </c>
    </row>
    <row r="94" spans="1:14">
      <c r="A94" s="1" t="s">
        <v>1157</v>
      </c>
      <c r="B94" s="44" t="s">
        <v>274</v>
      </c>
      <c r="C94" s="1" t="s">
        <v>1014</v>
      </c>
      <c r="D94" s="58" t="s">
        <v>1149</v>
      </c>
      <c r="E94" s="12">
        <v>11.09544</v>
      </c>
      <c r="F94" s="12">
        <v>42.436132999999998</v>
      </c>
      <c r="G94" s="1">
        <v>1994</v>
      </c>
      <c r="H94" s="1" t="s">
        <v>867</v>
      </c>
      <c r="I94" s="59">
        <v>4</v>
      </c>
      <c r="J94" s="59">
        <v>5</v>
      </c>
      <c r="K94" s="62">
        <v>6.6000000000000003E-2</v>
      </c>
      <c r="L94" s="57">
        <v>1</v>
      </c>
      <c r="M94" s="1" t="s">
        <v>868</v>
      </c>
      <c r="N94" s="2">
        <v>32.620699999999999</v>
      </c>
    </row>
    <row r="95" spans="1:14">
      <c r="A95" s="1" t="s">
        <v>1158</v>
      </c>
      <c r="B95" s="44" t="s">
        <v>274</v>
      </c>
      <c r="C95" s="1" t="s">
        <v>1014</v>
      </c>
      <c r="D95" s="58" t="s">
        <v>1150</v>
      </c>
      <c r="E95" s="12">
        <v>11.120732</v>
      </c>
      <c r="F95" s="12">
        <v>42.555841000000001</v>
      </c>
      <c r="G95" s="1">
        <v>1994</v>
      </c>
      <c r="H95" s="1" t="s">
        <v>867</v>
      </c>
      <c r="I95" s="59">
        <v>2</v>
      </c>
      <c r="J95" s="59">
        <v>4</v>
      </c>
      <c r="K95" s="62">
        <v>0.12781065088757396</v>
      </c>
      <c r="L95" s="57">
        <v>1</v>
      </c>
      <c r="M95" s="1" t="s">
        <v>868</v>
      </c>
      <c r="N95" s="2">
        <v>45.890900000000002</v>
      </c>
    </row>
    <row r="96" spans="1:14">
      <c r="A96" s="1" t="s">
        <v>1159</v>
      </c>
      <c r="B96" s="44" t="s">
        <v>274</v>
      </c>
      <c r="C96" s="1" t="s">
        <v>1014</v>
      </c>
      <c r="D96" s="58" t="s">
        <v>1151</v>
      </c>
      <c r="E96" s="12">
        <v>10.757937999999999</v>
      </c>
      <c r="F96" s="12">
        <v>42.858246000000001</v>
      </c>
      <c r="G96" s="1">
        <v>1994</v>
      </c>
      <c r="H96" s="1" t="s">
        <v>867</v>
      </c>
      <c r="I96" s="59">
        <v>4.5</v>
      </c>
      <c r="J96" s="59">
        <v>9</v>
      </c>
      <c r="K96" s="62">
        <v>9.8153846153845994E-2</v>
      </c>
      <c r="L96" s="57">
        <v>1</v>
      </c>
      <c r="M96" s="1" t="s">
        <v>868</v>
      </c>
      <c r="N96" s="2">
        <v>24.882300000000001</v>
      </c>
    </row>
    <row r="97" spans="1:14">
      <c r="A97" s="1" t="s">
        <v>1160</v>
      </c>
      <c r="B97" s="44" t="s">
        <v>274</v>
      </c>
      <c r="C97" s="1" t="s">
        <v>1014</v>
      </c>
      <c r="D97" s="58" t="s">
        <v>1152</v>
      </c>
      <c r="E97" s="12">
        <v>9.8471340000000005</v>
      </c>
      <c r="F97" s="12">
        <v>43.041494999999998</v>
      </c>
      <c r="G97" s="1">
        <v>1994</v>
      </c>
      <c r="H97" s="1" t="s">
        <v>867</v>
      </c>
      <c r="I97" s="59">
        <v>5</v>
      </c>
      <c r="J97" s="59">
        <v>6</v>
      </c>
      <c r="K97" s="62">
        <v>0.1032258064516129</v>
      </c>
      <c r="L97" s="57">
        <v>1</v>
      </c>
      <c r="M97" s="1" t="s">
        <v>868</v>
      </c>
      <c r="N97" s="2">
        <v>28.744599999999998</v>
      </c>
    </row>
    <row r="98" spans="1:14">
      <c r="A98" s="1" t="s">
        <v>1161</v>
      </c>
      <c r="B98" s="44" t="s">
        <v>274</v>
      </c>
      <c r="C98" s="1" t="s">
        <v>871</v>
      </c>
      <c r="D98" s="58" t="s">
        <v>1141</v>
      </c>
      <c r="E98" s="12">
        <v>10.420749000000001</v>
      </c>
      <c r="F98" s="12">
        <v>43.38496</v>
      </c>
      <c r="G98" s="1">
        <v>1994</v>
      </c>
      <c r="H98" s="1" t="s">
        <v>867</v>
      </c>
      <c r="I98" s="59">
        <v>8</v>
      </c>
      <c r="J98" s="59">
        <v>11</v>
      </c>
      <c r="K98" s="62">
        <v>0.25333333333333335</v>
      </c>
      <c r="L98" s="57">
        <v>1</v>
      </c>
      <c r="M98" s="1" t="s">
        <v>868</v>
      </c>
      <c r="N98" s="2">
        <v>17.245699999999999</v>
      </c>
    </row>
    <row r="99" spans="1:14">
      <c r="A99" s="1" t="s">
        <v>1162</v>
      </c>
      <c r="B99" s="44" t="s">
        <v>274</v>
      </c>
      <c r="C99" s="1" t="s">
        <v>871</v>
      </c>
      <c r="D99" s="58" t="s">
        <v>1153</v>
      </c>
      <c r="E99" s="12">
        <v>9.8907600000000002</v>
      </c>
      <c r="F99" s="12">
        <v>43.435104000000003</v>
      </c>
      <c r="G99" s="1">
        <v>1994</v>
      </c>
      <c r="H99" s="1" t="s">
        <v>867</v>
      </c>
      <c r="I99" s="59">
        <v>18</v>
      </c>
      <c r="J99" s="59">
        <v>22</v>
      </c>
      <c r="K99" s="62">
        <v>9.2625899280575505E-2</v>
      </c>
      <c r="L99" s="57">
        <v>1</v>
      </c>
      <c r="M99" s="1" t="s">
        <v>868</v>
      </c>
      <c r="N99" s="2">
        <v>39.926699999999997</v>
      </c>
    </row>
    <row r="100" spans="1:14">
      <c r="A100" s="1" t="s">
        <v>1163</v>
      </c>
      <c r="B100" s="44" t="s">
        <v>274</v>
      </c>
      <c r="C100" s="1" t="s">
        <v>871</v>
      </c>
      <c r="D100" s="58" t="s">
        <v>872</v>
      </c>
      <c r="E100" s="13">
        <v>10.19</v>
      </c>
      <c r="F100" s="13">
        <v>43.302999999999997</v>
      </c>
      <c r="G100" s="1">
        <v>1994</v>
      </c>
      <c r="H100" s="1" t="s">
        <v>867</v>
      </c>
      <c r="I100" s="59">
        <v>1</v>
      </c>
      <c r="J100" s="59">
        <v>15</v>
      </c>
      <c r="K100" s="62">
        <v>0.19800000000000001</v>
      </c>
      <c r="L100" s="57">
        <v>1</v>
      </c>
      <c r="M100" s="1" t="s">
        <v>868</v>
      </c>
      <c r="N100" s="2">
        <v>23.474499999999999</v>
      </c>
    </row>
    <row r="101" spans="1:14">
      <c r="A101" s="1" t="s">
        <v>1164</v>
      </c>
      <c r="B101" s="44" t="s">
        <v>274</v>
      </c>
      <c r="C101" s="1" t="s">
        <v>871</v>
      </c>
      <c r="D101" s="58" t="s">
        <v>1142</v>
      </c>
      <c r="E101" s="12">
        <v>10.469298999999999</v>
      </c>
      <c r="F101" s="12">
        <v>43.307617</v>
      </c>
      <c r="G101" s="1">
        <v>1994</v>
      </c>
      <c r="H101" s="1" t="s">
        <v>867</v>
      </c>
      <c r="I101" s="59">
        <v>9.5</v>
      </c>
      <c r="J101" s="59" t="s">
        <v>1322</v>
      </c>
      <c r="K101" s="62">
        <v>1.3333333333333334E-2</v>
      </c>
      <c r="L101" s="57">
        <v>1</v>
      </c>
      <c r="M101" s="1" t="s">
        <v>868</v>
      </c>
      <c r="N101" s="2">
        <v>9.8712</v>
      </c>
    </row>
    <row r="102" spans="1:14">
      <c r="A102" s="1" t="s">
        <v>1165</v>
      </c>
      <c r="B102" s="44" t="s">
        <v>274</v>
      </c>
      <c r="C102" s="1" t="s">
        <v>871</v>
      </c>
      <c r="D102" s="58" t="s">
        <v>1154</v>
      </c>
      <c r="E102" s="12">
        <v>10.324666666666667</v>
      </c>
      <c r="F102" s="12">
        <v>43.471666666666664</v>
      </c>
      <c r="G102" s="1">
        <v>1994</v>
      </c>
      <c r="H102" s="1" t="s">
        <v>867</v>
      </c>
      <c r="I102" s="59">
        <v>10</v>
      </c>
      <c r="J102" s="59">
        <v>12</v>
      </c>
      <c r="K102" s="62">
        <v>0.02</v>
      </c>
      <c r="L102" s="57">
        <v>1</v>
      </c>
      <c r="M102" s="1" t="s">
        <v>868</v>
      </c>
      <c r="N102" s="2">
        <v>19.534300000000002</v>
      </c>
    </row>
    <row r="103" spans="1:14">
      <c r="A103" s="1" t="s">
        <v>1166</v>
      </c>
      <c r="B103" s="44" t="s">
        <v>274</v>
      </c>
      <c r="C103" s="1" t="s">
        <v>871</v>
      </c>
      <c r="D103" s="58" t="s">
        <v>1155</v>
      </c>
      <c r="E103" s="12">
        <f>8+25/60</f>
        <v>8.4166666666666661</v>
      </c>
      <c r="F103" s="12">
        <f>44+13/60</f>
        <v>44.216666666666669</v>
      </c>
      <c r="G103" s="1">
        <v>1994</v>
      </c>
      <c r="H103" s="1" t="s">
        <v>867</v>
      </c>
      <c r="I103" s="59">
        <v>0.5</v>
      </c>
      <c r="J103" s="59">
        <v>10</v>
      </c>
      <c r="K103" s="62">
        <v>7.4285714285714288E-2</v>
      </c>
      <c r="L103" s="57">
        <v>1</v>
      </c>
      <c r="M103" s="1" t="s">
        <v>868</v>
      </c>
      <c r="N103" s="2">
        <v>14.4444</v>
      </c>
    </row>
    <row r="104" spans="1:14">
      <c r="A104" s="1" t="s">
        <v>1167</v>
      </c>
      <c r="B104" s="44" t="s">
        <v>23</v>
      </c>
      <c r="C104" s="1" t="s">
        <v>871</v>
      </c>
      <c r="D104" s="58" t="s">
        <v>1156</v>
      </c>
      <c r="E104" s="12">
        <v>7.3242830000000003</v>
      </c>
      <c r="F104" s="12">
        <v>43.697361000000001</v>
      </c>
      <c r="G104" s="1">
        <v>1994</v>
      </c>
      <c r="H104" s="1" t="s">
        <v>867</v>
      </c>
      <c r="I104" s="59">
        <v>2</v>
      </c>
      <c r="J104" s="59">
        <v>6</v>
      </c>
      <c r="K104" s="62">
        <v>0.31</v>
      </c>
      <c r="L104" s="57">
        <v>1</v>
      </c>
      <c r="M104" s="1" t="s">
        <v>868</v>
      </c>
      <c r="N104" s="2">
        <v>14.892200000000001</v>
      </c>
    </row>
    <row r="105" spans="1:14">
      <c r="A105" s="1" t="s">
        <v>1168</v>
      </c>
      <c r="B105" s="44" t="s">
        <v>310</v>
      </c>
      <c r="C105" s="1" t="s">
        <v>295</v>
      </c>
      <c r="D105" s="58" t="s">
        <v>400</v>
      </c>
      <c r="E105" s="13">
        <v>2.3258999999999999</v>
      </c>
      <c r="F105" s="13">
        <v>39.302500000000002</v>
      </c>
      <c r="G105" s="1">
        <v>1994</v>
      </c>
      <c r="H105" s="1" t="s">
        <v>867</v>
      </c>
      <c r="I105" s="61">
        <v>6.5</v>
      </c>
      <c r="J105" s="59" t="s">
        <v>1322</v>
      </c>
      <c r="K105" s="62">
        <v>1.4705882352941176E-2</v>
      </c>
      <c r="L105" s="57">
        <v>1</v>
      </c>
      <c r="M105" s="1" t="s">
        <v>868</v>
      </c>
      <c r="N105" s="2">
        <v>20.245699999999999</v>
      </c>
    </row>
    <row r="106" spans="1:14">
      <c r="A106" s="1" t="s">
        <v>1169</v>
      </c>
      <c r="B106" s="44" t="s">
        <v>310</v>
      </c>
      <c r="C106" s="1" t="s">
        <v>295</v>
      </c>
      <c r="D106" s="58" t="s">
        <v>907</v>
      </c>
      <c r="E106" s="12">
        <v>2.931</v>
      </c>
      <c r="F106" s="12">
        <v>39.146833333333333</v>
      </c>
      <c r="G106" s="1">
        <v>1994</v>
      </c>
      <c r="H106" s="1" t="s">
        <v>867</v>
      </c>
      <c r="I106" s="59">
        <v>17</v>
      </c>
      <c r="J106" s="59" t="s">
        <v>1322</v>
      </c>
      <c r="K106" s="62">
        <v>1.5873015873015872E-2</v>
      </c>
      <c r="L106" s="57">
        <v>1</v>
      </c>
      <c r="M106" s="1" t="s">
        <v>868</v>
      </c>
      <c r="N106" s="2">
        <v>23.042400000000001</v>
      </c>
    </row>
    <row r="107" spans="1:14">
      <c r="A107" s="1" t="s">
        <v>1170</v>
      </c>
      <c r="B107" s="44" t="s">
        <v>310</v>
      </c>
      <c r="C107" s="1" t="s">
        <v>295</v>
      </c>
      <c r="D107" s="58" t="s">
        <v>910</v>
      </c>
      <c r="E107" s="13">
        <v>2.5583</v>
      </c>
      <c r="F107" s="13">
        <v>39.0916</v>
      </c>
      <c r="G107" s="1">
        <v>1994</v>
      </c>
      <c r="H107" s="1" t="s">
        <v>867</v>
      </c>
      <c r="I107" s="59">
        <v>4.5</v>
      </c>
      <c r="J107" s="59">
        <v>25</v>
      </c>
      <c r="K107" s="62">
        <v>3.7593984962406013E-3</v>
      </c>
      <c r="L107" s="57">
        <v>1</v>
      </c>
      <c r="M107" s="1" t="s">
        <v>868</v>
      </c>
      <c r="N107" s="2">
        <v>24.6648</v>
      </c>
    </row>
    <row r="108" spans="1:14">
      <c r="A108" s="1" t="s">
        <v>1173</v>
      </c>
      <c r="B108" s="44" t="s">
        <v>274</v>
      </c>
      <c r="C108" s="1" t="s">
        <v>1014</v>
      </c>
      <c r="D108" s="58" t="s">
        <v>1151</v>
      </c>
      <c r="E108" s="12">
        <v>10.757937999999999</v>
      </c>
      <c r="F108" s="12">
        <v>42.858246000000001</v>
      </c>
      <c r="G108" s="1">
        <v>1993</v>
      </c>
      <c r="H108" s="1" t="s">
        <v>867</v>
      </c>
      <c r="I108" s="59">
        <v>4.5</v>
      </c>
      <c r="J108" s="59">
        <v>9</v>
      </c>
      <c r="K108" s="62">
        <v>0.22600000000000001</v>
      </c>
      <c r="L108" s="57">
        <v>1</v>
      </c>
      <c r="M108" s="1" t="s">
        <v>868</v>
      </c>
      <c r="N108" s="2">
        <v>0</v>
      </c>
    </row>
    <row r="109" spans="1:14">
      <c r="A109" s="1" t="s">
        <v>1174</v>
      </c>
      <c r="B109" s="44" t="s">
        <v>274</v>
      </c>
      <c r="C109" s="1" t="s">
        <v>871</v>
      </c>
      <c r="D109" s="58" t="s">
        <v>1171</v>
      </c>
      <c r="E109" s="12">
        <v>10.477551</v>
      </c>
      <c r="F109" s="12">
        <f>42+59/60</f>
        <v>42.983333333333334</v>
      </c>
      <c r="G109" s="1">
        <v>1993</v>
      </c>
      <c r="H109" s="1" t="s">
        <v>867</v>
      </c>
      <c r="I109" s="59" t="s">
        <v>1322</v>
      </c>
      <c r="J109" s="59" t="s">
        <v>1322</v>
      </c>
      <c r="K109" s="62">
        <v>0.1235</v>
      </c>
      <c r="L109" s="57">
        <v>1</v>
      </c>
      <c r="M109" s="1" t="s">
        <v>868</v>
      </c>
      <c r="N109" s="2">
        <v>0</v>
      </c>
    </row>
    <row r="110" spans="1:14">
      <c r="A110" s="1" t="s">
        <v>1175</v>
      </c>
      <c r="B110" s="44" t="s">
        <v>274</v>
      </c>
      <c r="C110" s="1" t="s">
        <v>871</v>
      </c>
      <c r="D110" s="58" t="s">
        <v>1141</v>
      </c>
      <c r="E110" s="12">
        <v>10.420749000000001</v>
      </c>
      <c r="F110" s="12">
        <v>43.38496</v>
      </c>
      <c r="G110" s="1">
        <v>1993</v>
      </c>
      <c r="H110" s="1" t="s">
        <v>867</v>
      </c>
      <c r="I110" s="59">
        <v>8</v>
      </c>
      <c r="J110" s="59">
        <v>11</v>
      </c>
      <c r="K110" s="62">
        <v>2.6845637583892617E-2</v>
      </c>
      <c r="L110" s="57">
        <v>1</v>
      </c>
      <c r="M110" s="1" t="s">
        <v>868</v>
      </c>
      <c r="N110" s="2">
        <v>0</v>
      </c>
    </row>
    <row r="111" spans="1:14">
      <c r="A111" s="1" t="s">
        <v>1176</v>
      </c>
      <c r="B111" s="44" t="s">
        <v>274</v>
      </c>
      <c r="C111" s="1" t="s">
        <v>871</v>
      </c>
      <c r="D111" s="58" t="s">
        <v>872</v>
      </c>
      <c r="E111" s="13">
        <v>10.19</v>
      </c>
      <c r="F111" s="13">
        <v>43.302999999999997</v>
      </c>
      <c r="G111" s="1">
        <v>1993</v>
      </c>
      <c r="H111" s="1" t="s">
        <v>867</v>
      </c>
      <c r="I111" s="59">
        <v>1</v>
      </c>
      <c r="J111" s="59">
        <v>15</v>
      </c>
      <c r="K111" s="62">
        <v>0.162434988179669</v>
      </c>
      <c r="L111" s="57">
        <v>1</v>
      </c>
      <c r="M111" s="1" t="s">
        <v>868</v>
      </c>
      <c r="N111" s="2">
        <v>0</v>
      </c>
    </row>
    <row r="112" spans="1:14" ht="14.4">
      <c r="A112" s="1" t="s">
        <v>1177</v>
      </c>
      <c r="B112" s="44" t="s">
        <v>274</v>
      </c>
      <c r="C112" s="1" t="s">
        <v>871</v>
      </c>
      <c r="D112" s="58" t="s">
        <v>1142</v>
      </c>
      <c r="E112" s="12">
        <v>10.469298999999999</v>
      </c>
      <c r="F112" s="12">
        <v>43.307617</v>
      </c>
      <c r="G112" s="1">
        <v>1993</v>
      </c>
      <c r="H112" s="1" t="s">
        <v>867</v>
      </c>
      <c r="I112" s="59">
        <v>9.5</v>
      </c>
      <c r="J112" s="59" t="s">
        <v>1322</v>
      </c>
      <c r="K112" s="62">
        <v>0.12</v>
      </c>
      <c r="L112" s="57">
        <v>1</v>
      </c>
      <c r="M112" s="1" t="s">
        <v>868</v>
      </c>
      <c r="N112" s="65">
        <v>0</v>
      </c>
    </row>
    <row r="113" spans="1:14">
      <c r="A113" s="1" t="s">
        <v>1178</v>
      </c>
      <c r="B113" s="44" t="s">
        <v>274</v>
      </c>
      <c r="C113" s="1" t="s">
        <v>871</v>
      </c>
      <c r="D113" s="58" t="s">
        <v>1172</v>
      </c>
      <c r="E113" s="12">
        <v>9.6483333333333334</v>
      </c>
      <c r="F113" s="12">
        <v>44.145000000000003</v>
      </c>
      <c r="G113" s="1">
        <v>1993</v>
      </c>
      <c r="H113" s="1" t="s">
        <v>867</v>
      </c>
      <c r="I113" s="59">
        <v>5.5</v>
      </c>
      <c r="J113" s="59">
        <v>18</v>
      </c>
      <c r="K113" s="62">
        <v>4.0803571428571397E-2</v>
      </c>
      <c r="L113" s="57">
        <v>1</v>
      </c>
      <c r="M113" s="1" t="s">
        <v>868</v>
      </c>
      <c r="N113" s="2">
        <v>0</v>
      </c>
    </row>
    <row r="114" spans="1:14">
      <c r="A114" s="1" t="s">
        <v>1179</v>
      </c>
      <c r="B114" s="44" t="s">
        <v>274</v>
      </c>
      <c r="C114" s="1" t="s">
        <v>871</v>
      </c>
      <c r="D114" s="58" t="s">
        <v>1155</v>
      </c>
      <c r="E114" s="12">
        <f>8+25/60</f>
        <v>8.4166666666666661</v>
      </c>
      <c r="F114" s="12">
        <f>44+13/60</f>
        <v>44.216666666666669</v>
      </c>
      <c r="G114" s="1">
        <v>1993</v>
      </c>
      <c r="H114" s="1" t="s">
        <v>867</v>
      </c>
      <c r="I114" s="59">
        <v>0.5</v>
      </c>
      <c r="J114" s="59">
        <v>10</v>
      </c>
      <c r="K114" s="62">
        <v>1.7142857142857144E-2</v>
      </c>
      <c r="L114" s="57">
        <v>1</v>
      </c>
      <c r="M114" s="1" t="s">
        <v>868</v>
      </c>
      <c r="N114" s="2">
        <v>0</v>
      </c>
    </row>
    <row r="115" spans="1:14">
      <c r="A115" s="1" t="s">
        <v>1180</v>
      </c>
      <c r="B115" s="44" t="s">
        <v>310</v>
      </c>
      <c r="C115" s="1" t="s">
        <v>295</v>
      </c>
      <c r="D115" s="58" t="s">
        <v>910</v>
      </c>
      <c r="E115" s="13">
        <v>2.5583</v>
      </c>
      <c r="F115" s="13">
        <v>39.0916</v>
      </c>
      <c r="G115" s="1">
        <v>1993</v>
      </c>
      <c r="H115" s="1" t="s">
        <v>867</v>
      </c>
      <c r="I115" s="59">
        <v>4.5</v>
      </c>
      <c r="J115" s="59">
        <v>25</v>
      </c>
      <c r="K115" s="62">
        <v>4.608294930875576E-3</v>
      </c>
      <c r="L115" s="57">
        <v>1</v>
      </c>
      <c r="M115" s="1" t="s">
        <v>868</v>
      </c>
      <c r="N115" s="2">
        <v>0</v>
      </c>
    </row>
    <row r="116" spans="1:14">
      <c r="A116" s="1" t="s">
        <v>1182</v>
      </c>
      <c r="B116" s="44" t="s">
        <v>274</v>
      </c>
      <c r="C116" s="1" t="s">
        <v>871</v>
      </c>
      <c r="D116" s="58" t="s">
        <v>1141</v>
      </c>
      <c r="E116" s="12">
        <v>10.420749000000001</v>
      </c>
      <c r="F116" s="12">
        <v>43.38496</v>
      </c>
      <c r="G116" s="1">
        <v>1992</v>
      </c>
      <c r="H116" s="1" t="s">
        <v>867</v>
      </c>
      <c r="I116" s="59">
        <v>8</v>
      </c>
      <c r="J116" s="59">
        <v>11</v>
      </c>
      <c r="K116" s="62">
        <v>2.7777777777777776E-2</v>
      </c>
      <c r="L116" s="57">
        <v>1</v>
      </c>
      <c r="M116" s="1" t="s">
        <v>868</v>
      </c>
      <c r="N116" s="2">
        <v>25.2135</v>
      </c>
    </row>
    <row r="117" spans="1:14">
      <c r="A117" s="1" t="s">
        <v>1183</v>
      </c>
      <c r="B117" s="44" t="s">
        <v>274</v>
      </c>
      <c r="C117" s="1" t="s">
        <v>871</v>
      </c>
      <c r="D117" s="58" t="s">
        <v>1181</v>
      </c>
      <c r="E117" s="12">
        <v>9.9049999999999994</v>
      </c>
      <c r="F117" s="12">
        <v>43.423666666666669</v>
      </c>
      <c r="G117" s="1">
        <v>1992</v>
      </c>
      <c r="H117" s="1" t="s">
        <v>867</v>
      </c>
      <c r="I117" s="59">
        <v>5</v>
      </c>
      <c r="J117" s="59">
        <v>10</v>
      </c>
      <c r="K117" s="62">
        <v>0.104761904761905</v>
      </c>
      <c r="L117" s="57">
        <v>1</v>
      </c>
      <c r="M117" s="1" t="s">
        <v>868</v>
      </c>
      <c r="N117" s="2">
        <v>36.754899999999999</v>
      </c>
    </row>
    <row r="118" spans="1:14">
      <c r="A118" s="1" t="s">
        <v>1184</v>
      </c>
      <c r="B118" s="44" t="s">
        <v>274</v>
      </c>
      <c r="C118" s="1" t="s">
        <v>871</v>
      </c>
      <c r="D118" s="58" t="s">
        <v>872</v>
      </c>
      <c r="E118" s="13">
        <v>10.19</v>
      </c>
      <c r="F118" s="13">
        <v>43.302999999999997</v>
      </c>
      <c r="G118" s="1">
        <v>1992</v>
      </c>
      <c r="H118" s="1" t="s">
        <v>867</v>
      </c>
      <c r="I118" s="59">
        <v>1</v>
      </c>
      <c r="J118" s="59">
        <v>15</v>
      </c>
      <c r="K118" s="62">
        <v>9.7000000000000003E-2</v>
      </c>
      <c r="L118" s="57">
        <v>1</v>
      </c>
      <c r="M118" s="1" t="s">
        <v>868</v>
      </c>
      <c r="N118" s="2">
        <v>32.0383</v>
      </c>
    </row>
    <row r="119" spans="1:14">
      <c r="A119" s="1" t="s">
        <v>1185</v>
      </c>
      <c r="B119" s="44" t="s">
        <v>274</v>
      </c>
      <c r="C119" s="1" t="s">
        <v>871</v>
      </c>
      <c r="D119" s="58" t="s">
        <v>1172</v>
      </c>
      <c r="E119" s="12">
        <v>9.6483333333333334</v>
      </c>
      <c r="F119" s="12">
        <v>44.145000000000003</v>
      </c>
      <c r="G119" s="1">
        <v>1992</v>
      </c>
      <c r="H119" s="1" t="s">
        <v>867</v>
      </c>
      <c r="I119" s="59">
        <v>5.5</v>
      </c>
      <c r="J119" s="59">
        <v>18</v>
      </c>
      <c r="K119" s="62">
        <v>8.5714285714285715E-2</v>
      </c>
      <c r="L119" s="57">
        <v>1</v>
      </c>
      <c r="M119" s="1" t="s">
        <v>868</v>
      </c>
      <c r="N119" s="2">
        <v>18.7027</v>
      </c>
    </row>
    <row r="120" spans="1:14">
      <c r="A120" s="1" t="s">
        <v>1186</v>
      </c>
      <c r="B120" s="44" t="s">
        <v>274</v>
      </c>
      <c r="C120" s="1" t="s">
        <v>871</v>
      </c>
      <c r="D120" s="58" t="s">
        <v>1155</v>
      </c>
      <c r="E120" s="12">
        <f>8+25/60</f>
        <v>8.4166666666666661</v>
      </c>
      <c r="F120" s="12">
        <f>44+13/60</f>
        <v>44.216666666666669</v>
      </c>
      <c r="G120" s="1">
        <v>1992</v>
      </c>
      <c r="H120" s="1" t="s">
        <v>867</v>
      </c>
      <c r="I120" s="59">
        <v>0.5</v>
      </c>
      <c r="J120" s="59">
        <v>10</v>
      </c>
      <c r="K120" s="62">
        <v>1.1428571428571429E-2</v>
      </c>
      <c r="L120" s="57">
        <v>1</v>
      </c>
      <c r="M120" s="1" t="s">
        <v>868</v>
      </c>
      <c r="N120" s="2">
        <v>29.412199999999999</v>
      </c>
    </row>
    <row r="121" spans="1:14">
      <c r="A121" s="1" t="s">
        <v>1187</v>
      </c>
      <c r="B121" s="44" t="s">
        <v>310</v>
      </c>
      <c r="C121" s="1" t="s">
        <v>295</v>
      </c>
      <c r="D121" s="58" t="s">
        <v>908</v>
      </c>
      <c r="E121" s="12">
        <v>2.9585940000000002</v>
      </c>
      <c r="F121" s="12">
        <v>39.146194000000001</v>
      </c>
      <c r="G121" s="1">
        <v>1992</v>
      </c>
      <c r="H121" s="1" t="s">
        <v>867</v>
      </c>
      <c r="I121" s="59">
        <v>7</v>
      </c>
      <c r="J121" s="59">
        <v>17</v>
      </c>
      <c r="K121" s="62">
        <v>7.6923076923076927E-3</v>
      </c>
      <c r="L121" s="57">
        <v>1</v>
      </c>
      <c r="M121" s="1" t="s">
        <v>868</v>
      </c>
      <c r="N121" s="2">
        <v>0</v>
      </c>
    </row>
    <row r="122" spans="1:14">
      <c r="A122" s="1" t="s">
        <v>1188</v>
      </c>
      <c r="B122" s="44" t="s">
        <v>310</v>
      </c>
      <c r="C122" s="1" t="s">
        <v>295</v>
      </c>
      <c r="D122" s="58" t="s">
        <v>910</v>
      </c>
      <c r="E122" s="13">
        <v>2.5583</v>
      </c>
      <c r="F122" s="13">
        <v>39.0916</v>
      </c>
      <c r="G122" s="1">
        <v>1992</v>
      </c>
      <c r="H122" s="1" t="s">
        <v>867</v>
      </c>
      <c r="I122" s="59">
        <v>4.5</v>
      </c>
      <c r="J122" s="59">
        <v>25</v>
      </c>
      <c r="K122" s="62">
        <v>1.0256410256410256E-2</v>
      </c>
      <c r="L122" s="57">
        <v>1</v>
      </c>
      <c r="M122" s="1" t="s">
        <v>868</v>
      </c>
      <c r="N122" s="2">
        <v>0</v>
      </c>
    </row>
    <row r="123" spans="1:14">
      <c r="A123" s="1" t="s">
        <v>1190</v>
      </c>
      <c r="B123" s="44" t="s">
        <v>274</v>
      </c>
      <c r="C123" s="1" t="s">
        <v>871</v>
      </c>
      <c r="D123" s="58" t="s">
        <v>1142</v>
      </c>
      <c r="E123" s="12">
        <v>10.469298999999999</v>
      </c>
      <c r="F123" s="12">
        <v>43.307617</v>
      </c>
      <c r="G123" s="1">
        <v>1991</v>
      </c>
      <c r="H123" s="1" t="s">
        <v>867</v>
      </c>
      <c r="I123" s="59">
        <v>9.5</v>
      </c>
      <c r="J123" s="59" t="s">
        <v>1322</v>
      </c>
      <c r="K123" s="62">
        <v>1.0416666666666666E-2</v>
      </c>
      <c r="L123" s="57">
        <v>1</v>
      </c>
      <c r="M123" s="1" t="s">
        <v>868</v>
      </c>
      <c r="N123" s="2">
        <v>10.1873</v>
      </c>
    </row>
    <row r="124" spans="1:14">
      <c r="A124" s="1" t="s">
        <v>1191</v>
      </c>
      <c r="B124" s="44" t="s">
        <v>274</v>
      </c>
      <c r="C124" s="1" t="s">
        <v>871</v>
      </c>
      <c r="D124" s="58" t="s">
        <v>1155</v>
      </c>
      <c r="E124" s="12">
        <f>8+25/60</f>
        <v>8.4166666666666661</v>
      </c>
      <c r="F124" s="12">
        <f>44+13/60</f>
        <v>44.216666666666669</v>
      </c>
      <c r="G124" s="1">
        <v>1991</v>
      </c>
      <c r="H124" s="1" t="s">
        <v>867</v>
      </c>
      <c r="I124" s="59">
        <v>0.5</v>
      </c>
      <c r="J124" s="59">
        <v>10</v>
      </c>
      <c r="K124" s="62">
        <v>6.1349693251533744E-3</v>
      </c>
      <c r="L124" s="57">
        <v>1</v>
      </c>
      <c r="M124" s="1" t="s">
        <v>868</v>
      </c>
      <c r="N124" s="2">
        <v>0</v>
      </c>
    </row>
    <row r="125" spans="1:14">
      <c r="A125" s="1" t="s">
        <v>1192</v>
      </c>
      <c r="B125" s="44" t="s">
        <v>310</v>
      </c>
      <c r="C125" s="1" t="s">
        <v>871</v>
      </c>
      <c r="D125" s="58" t="s">
        <v>1189</v>
      </c>
      <c r="E125" s="12">
        <v>3.2932250000000001</v>
      </c>
      <c r="F125" s="12">
        <v>42.295999000000002</v>
      </c>
      <c r="G125" s="1">
        <v>1991</v>
      </c>
      <c r="H125" s="1" t="s">
        <v>867</v>
      </c>
      <c r="I125" s="59" t="s">
        <v>1322</v>
      </c>
      <c r="J125" s="59" t="s">
        <v>1322</v>
      </c>
      <c r="K125" s="62">
        <v>2.5316455696202531E-2</v>
      </c>
      <c r="L125" s="57">
        <v>1</v>
      </c>
      <c r="M125" s="1" t="s">
        <v>868</v>
      </c>
      <c r="N125" s="2">
        <v>0</v>
      </c>
    </row>
    <row r="126" spans="1:14">
      <c r="A126" s="1" t="s">
        <v>1193</v>
      </c>
      <c r="B126" s="44" t="s">
        <v>310</v>
      </c>
      <c r="C126" s="1" t="s">
        <v>295</v>
      </c>
      <c r="D126" s="58" t="s">
        <v>910</v>
      </c>
      <c r="E126" s="13">
        <v>2.5583</v>
      </c>
      <c r="F126" s="13">
        <v>39.0916</v>
      </c>
      <c r="G126" s="1">
        <v>1991</v>
      </c>
      <c r="H126" s="1" t="s">
        <v>867</v>
      </c>
      <c r="I126" s="59">
        <v>4.5</v>
      </c>
      <c r="J126" s="59">
        <v>25</v>
      </c>
      <c r="K126" s="62">
        <v>1.7857142857142856E-2</v>
      </c>
      <c r="L126" s="57">
        <v>1</v>
      </c>
      <c r="M126" s="1" t="s">
        <v>868</v>
      </c>
      <c r="N126" s="2">
        <v>0</v>
      </c>
    </row>
    <row r="127" spans="1:14">
      <c r="A127" s="1" t="s">
        <v>1196</v>
      </c>
      <c r="B127" s="44" t="s">
        <v>274</v>
      </c>
      <c r="C127" s="1" t="s">
        <v>871</v>
      </c>
      <c r="D127" s="58" t="s">
        <v>1142</v>
      </c>
      <c r="E127" s="12">
        <v>10.469298999999999</v>
      </c>
      <c r="F127" s="12">
        <v>43.307617</v>
      </c>
      <c r="G127" s="1">
        <v>1990</v>
      </c>
      <c r="H127" s="1" t="s">
        <v>867</v>
      </c>
      <c r="I127" s="59">
        <v>9.5</v>
      </c>
      <c r="J127" s="59" t="s">
        <v>1322</v>
      </c>
      <c r="K127" s="62">
        <v>1.3513513513513514E-2</v>
      </c>
      <c r="L127" s="57">
        <v>1</v>
      </c>
      <c r="M127" s="1" t="s">
        <v>868</v>
      </c>
      <c r="N127" s="2">
        <v>0</v>
      </c>
    </row>
    <row r="128" spans="1:14">
      <c r="A128" s="1" t="s">
        <v>1197</v>
      </c>
      <c r="B128" s="44" t="s">
        <v>274</v>
      </c>
      <c r="C128" s="1" t="s">
        <v>871</v>
      </c>
      <c r="D128" s="58" t="s">
        <v>1155</v>
      </c>
      <c r="E128" s="12">
        <f>8+25/60</f>
        <v>8.4166666666666661</v>
      </c>
      <c r="F128" s="12">
        <f>44+13/60</f>
        <v>44.216666666666669</v>
      </c>
      <c r="G128" s="1">
        <v>1990</v>
      </c>
      <c r="H128" s="1" t="s">
        <v>867</v>
      </c>
      <c r="I128" s="59">
        <v>0.5</v>
      </c>
      <c r="J128" s="59">
        <v>10</v>
      </c>
      <c r="K128" s="62">
        <v>6.8027210884353739E-3</v>
      </c>
      <c r="L128" s="57">
        <v>1</v>
      </c>
      <c r="M128" s="1" t="s">
        <v>868</v>
      </c>
      <c r="N128" s="2">
        <v>0</v>
      </c>
    </row>
    <row r="129" spans="1:14">
      <c r="A129" s="1" t="s">
        <v>1198</v>
      </c>
      <c r="B129" s="44" t="s">
        <v>310</v>
      </c>
      <c r="C129" s="1" t="s">
        <v>871</v>
      </c>
      <c r="D129" s="58" t="s">
        <v>1194</v>
      </c>
      <c r="E129" s="12">
        <v>3.2897400000000001</v>
      </c>
      <c r="F129" s="12">
        <v>42.303308000000001</v>
      </c>
      <c r="G129" s="1">
        <v>1990</v>
      </c>
      <c r="H129" s="1" t="s">
        <v>867</v>
      </c>
      <c r="I129" s="59" t="s">
        <v>1322</v>
      </c>
      <c r="J129" s="59" t="s">
        <v>1322</v>
      </c>
      <c r="K129" s="62">
        <v>2.2522522522522522E-3</v>
      </c>
      <c r="L129" s="57">
        <v>1</v>
      </c>
      <c r="M129" s="1" t="s">
        <v>868</v>
      </c>
      <c r="N129" s="2">
        <v>0</v>
      </c>
    </row>
    <row r="130" spans="1:14">
      <c r="A130" s="1" t="s">
        <v>1199</v>
      </c>
      <c r="B130" s="44" t="s">
        <v>310</v>
      </c>
      <c r="C130" s="1" t="s">
        <v>871</v>
      </c>
      <c r="D130" s="58" t="s">
        <v>1189</v>
      </c>
      <c r="E130" s="12">
        <v>3.2932250000000001</v>
      </c>
      <c r="F130" s="12">
        <v>42.295999000000002</v>
      </c>
      <c r="G130" s="1">
        <v>1990</v>
      </c>
      <c r="H130" s="1" t="s">
        <v>867</v>
      </c>
      <c r="I130" s="59" t="s">
        <v>1322</v>
      </c>
      <c r="J130" s="59" t="s">
        <v>1322</v>
      </c>
      <c r="K130" s="62">
        <v>2.7777777777777776E-2</v>
      </c>
      <c r="L130" s="57">
        <v>1</v>
      </c>
      <c r="M130" s="1" t="s">
        <v>868</v>
      </c>
      <c r="N130" s="2">
        <v>0</v>
      </c>
    </row>
    <row r="131" spans="1:14">
      <c r="A131" s="1" t="s">
        <v>1200</v>
      </c>
      <c r="B131" s="44" t="s">
        <v>310</v>
      </c>
      <c r="C131" s="1" t="s">
        <v>348</v>
      </c>
      <c r="D131" s="58" t="s">
        <v>1195</v>
      </c>
      <c r="E131" s="12">
        <v>-2.581</v>
      </c>
      <c r="F131" s="12">
        <v>36.792000000000002</v>
      </c>
      <c r="G131" s="1">
        <v>1990</v>
      </c>
      <c r="H131" s="1" t="s">
        <v>867</v>
      </c>
      <c r="I131" s="59" t="s">
        <v>1322</v>
      </c>
      <c r="J131" s="59" t="s">
        <v>1322</v>
      </c>
      <c r="K131" s="62">
        <v>1.0416666666666666E-2</v>
      </c>
      <c r="L131" s="57">
        <v>1</v>
      </c>
      <c r="M131" s="1" t="s">
        <v>868</v>
      </c>
      <c r="N131" s="2">
        <v>0</v>
      </c>
    </row>
    <row r="132" spans="1:14">
      <c r="A132" s="1" t="s">
        <v>1201</v>
      </c>
      <c r="B132" s="44" t="s">
        <v>274</v>
      </c>
      <c r="C132" s="1" t="s">
        <v>871</v>
      </c>
      <c r="D132" s="58" t="s">
        <v>1141</v>
      </c>
      <c r="E132" s="12">
        <v>10.420749000000001</v>
      </c>
      <c r="F132" s="12">
        <v>43.38496</v>
      </c>
      <c r="G132" s="1">
        <v>1989</v>
      </c>
      <c r="H132" s="1" t="s">
        <v>867</v>
      </c>
      <c r="I132" s="59">
        <v>8</v>
      </c>
      <c r="J132" s="59">
        <v>11</v>
      </c>
      <c r="K132" s="62">
        <f>2/116</f>
        <v>1.7241379310344827E-2</v>
      </c>
      <c r="L132" s="57">
        <v>1</v>
      </c>
      <c r="M132" s="1" t="s">
        <v>868</v>
      </c>
      <c r="N132" s="2">
        <v>0</v>
      </c>
    </row>
    <row r="133" spans="1:14">
      <c r="A133" s="1" t="s">
        <v>1203</v>
      </c>
      <c r="B133" s="44" t="s">
        <v>274</v>
      </c>
      <c r="C133" s="1" t="s">
        <v>871</v>
      </c>
      <c r="D133" s="58" t="s">
        <v>1155</v>
      </c>
      <c r="E133" s="12">
        <f>8+25/60</f>
        <v>8.4166666666666661</v>
      </c>
      <c r="F133" s="12">
        <f>44+13/60</f>
        <v>44.216666666666669</v>
      </c>
      <c r="G133" s="1">
        <v>1988</v>
      </c>
      <c r="H133" s="1" t="s">
        <v>867</v>
      </c>
      <c r="I133" s="59">
        <v>0.5</v>
      </c>
      <c r="J133" s="60">
        <v>10</v>
      </c>
      <c r="K133" s="62">
        <v>1.1363636363636364E-2</v>
      </c>
      <c r="L133" s="57">
        <v>1</v>
      </c>
      <c r="M133" s="1" t="s">
        <v>868</v>
      </c>
      <c r="N133" s="2">
        <v>0</v>
      </c>
    </row>
    <row r="134" spans="1:14">
      <c r="A134" s="1" t="s">
        <v>1204</v>
      </c>
      <c r="B134" s="44" t="s">
        <v>310</v>
      </c>
      <c r="C134" s="1" t="s">
        <v>348</v>
      </c>
      <c r="D134" s="58" t="s">
        <v>1202</v>
      </c>
      <c r="E134" s="12">
        <v>-1.5890070000000001</v>
      </c>
      <c r="F134" s="12">
        <v>37.398629</v>
      </c>
      <c r="G134" s="1">
        <v>1988</v>
      </c>
      <c r="H134" s="1" t="s">
        <v>867</v>
      </c>
      <c r="I134" s="59">
        <v>1</v>
      </c>
      <c r="J134" s="60">
        <v>15</v>
      </c>
      <c r="K134" s="62">
        <v>5.4945054945054944E-2</v>
      </c>
      <c r="L134" s="57">
        <v>1</v>
      </c>
      <c r="M134" s="1" t="s">
        <v>868</v>
      </c>
      <c r="N134" s="2">
        <v>0</v>
      </c>
    </row>
    <row r="135" spans="1:14">
      <c r="A135" s="1" t="s">
        <v>1205</v>
      </c>
      <c r="B135" s="44" t="s">
        <v>310</v>
      </c>
      <c r="C135" s="1" t="s">
        <v>348</v>
      </c>
      <c r="D135" s="58" t="s">
        <v>1195</v>
      </c>
      <c r="E135" s="12">
        <v>-2.581</v>
      </c>
      <c r="F135" s="12">
        <v>36.792000000000002</v>
      </c>
      <c r="G135" s="1">
        <v>1988</v>
      </c>
      <c r="H135" s="1" t="s">
        <v>867</v>
      </c>
      <c r="I135" s="59" t="s">
        <v>1322</v>
      </c>
      <c r="J135" s="60" t="s">
        <v>1322</v>
      </c>
      <c r="K135" s="62">
        <v>1.5151515151515152E-2</v>
      </c>
      <c r="L135" s="57">
        <v>1</v>
      </c>
      <c r="M135" s="1" t="s">
        <v>868</v>
      </c>
      <c r="N135" s="2">
        <v>11.534000000000001</v>
      </c>
    </row>
    <row r="136" spans="1:14">
      <c r="A136" s="1" t="s">
        <v>1207</v>
      </c>
      <c r="B136" s="44" t="s">
        <v>274</v>
      </c>
      <c r="C136" s="1" t="s">
        <v>1014</v>
      </c>
      <c r="D136" s="58" t="s">
        <v>1206</v>
      </c>
      <c r="E136" s="12">
        <v>13.892092999999999</v>
      </c>
      <c r="F136" s="12">
        <v>40.755051999999999</v>
      </c>
      <c r="G136" s="1">
        <v>1987</v>
      </c>
      <c r="H136" s="1" t="s">
        <v>867</v>
      </c>
      <c r="I136" s="59">
        <v>20</v>
      </c>
      <c r="J136" s="60">
        <v>26</v>
      </c>
      <c r="K136" s="62">
        <v>0.1404109589041096</v>
      </c>
      <c r="L136" s="57">
        <v>1</v>
      </c>
      <c r="M136" s="1" t="s">
        <v>868</v>
      </c>
      <c r="N136" s="2">
        <v>0</v>
      </c>
    </row>
    <row r="137" spans="1:14">
      <c r="A137" s="1" t="s">
        <v>1208</v>
      </c>
      <c r="B137" s="44" t="s">
        <v>274</v>
      </c>
      <c r="C137" s="1" t="s">
        <v>871</v>
      </c>
      <c r="D137" s="58" t="s">
        <v>1155</v>
      </c>
      <c r="E137" s="12">
        <f>8+25/60</f>
        <v>8.4166666666666661</v>
      </c>
      <c r="F137" s="12">
        <f>44+13/60</f>
        <v>44.216666666666669</v>
      </c>
      <c r="G137" s="1">
        <v>1987</v>
      </c>
      <c r="H137" s="1" t="s">
        <v>867</v>
      </c>
      <c r="I137" s="59">
        <v>0.5</v>
      </c>
      <c r="J137" s="60">
        <v>10</v>
      </c>
      <c r="K137" s="62">
        <v>1.5151515151515152E-2</v>
      </c>
      <c r="L137" s="57">
        <v>1</v>
      </c>
      <c r="M137" s="1" t="s">
        <v>868</v>
      </c>
      <c r="N137" s="2">
        <v>0</v>
      </c>
    </row>
    <row r="138" spans="1:14">
      <c r="A138" s="1" t="s">
        <v>1209</v>
      </c>
      <c r="B138" s="44" t="s">
        <v>310</v>
      </c>
      <c r="C138" s="1" t="s">
        <v>871</v>
      </c>
      <c r="D138" s="58" t="s">
        <v>1194</v>
      </c>
      <c r="E138" s="12">
        <v>3.2932250000000001</v>
      </c>
      <c r="F138" s="12">
        <v>42.295999000000002</v>
      </c>
      <c r="G138" s="1">
        <v>1987</v>
      </c>
      <c r="H138" s="1" t="s">
        <v>867</v>
      </c>
      <c r="I138" s="59" t="s">
        <v>1322</v>
      </c>
      <c r="J138" s="60" t="s">
        <v>1322</v>
      </c>
      <c r="K138" s="62">
        <v>5.235602094240838E-3</v>
      </c>
      <c r="L138" s="57">
        <v>1</v>
      </c>
      <c r="M138" s="1" t="s">
        <v>868</v>
      </c>
      <c r="N138" s="2">
        <v>0</v>
      </c>
    </row>
    <row r="139" spans="1:14">
      <c r="A139" s="1" t="s">
        <v>1210</v>
      </c>
      <c r="B139" s="44" t="s">
        <v>310</v>
      </c>
      <c r="C139" s="1" t="s">
        <v>295</v>
      </c>
      <c r="D139" s="58" t="s">
        <v>908</v>
      </c>
      <c r="E139" s="12">
        <v>2.9585940000000002</v>
      </c>
      <c r="F139" s="12">
        <v>39.146194000000001</v>
      </c>
      <c r="G139" s="1">
        <v>1987</v>
      </c>
      <c r="H139" s="1" t="s">
        <v>867</v>
      </c>
      <c r="I139" s="59">
        <v>7</v>
      </c>
      <c r="J139" s="60">
        <v>17</v>
      </c>
      <c r="K139" s="62">
        <v>1.3698630136986301E-2</v>
      </c>
      <c r="L139" s="57">
        <v>1</v>
      </c>
      <c r="M139" s="1" t="s">
        <v>868</v>
      </c>
      <c r="N139" s="2">
        <v>0</v>
      </c>
    </row>
    <row r="140" spans="1:14">
      <c r="A140" s="1" t="s">
        <v>1211</v>
      </c>
      <c r="B140" s="44" t="s">
        <v>310</v>
      </c>
      <c r="C140" s="1" t="s">
        <v>295</v>
      </c>
      <c r="D140" s="58" t="s">
        <v>910</v>
      </c>
      <c r="E140" s="13">
        <v>2.5583</v>
      </c>
      <c r="F140" s="13">
        <v>39.0916</v>
      </c>
      <c r="G140" s="1">
        <v>1987</v>
      </c>
      <c r="H140" s="1" t="s">
        <v>867</v>
      </c>
      <c r="I140" s="59">
        <v>4.5</v>
      </c>
      <c r="J140" s="60">
        <v>25</v>
      </c>
      <c r="K140" s="62">
        <v>8.1967213114754103E-3</v>
      </c>
      <c r="L140" s="57">
        <v>1</v>
      </c>
      <c r="M140" s="1" t="s">
        <v>868</v>
      </c>
      <c r="N140" s="2">
        <v>0</v>
      </c>
    </row>
    <row r="141" spans="1:14">
      <c r="A141" s="1" t="s">
        <v>1216</v>
      </c>
      <c r="B141" s="44" t="s">
        <v>274</v>
      </c>
      <c r="C141" s="1" t="s">
        <v>386</v>
      </c>
      <c r="D141" s="58" t="s">
        <v>1212</v>
      </c>
      <c r="E141" s="12">
        <v>13.506235999999999</v>
      </c>
      <c r="F141" s="12">
        <v>37.274504</v>
      </c>
      <c r="G141" s="1">
        <v>1986</v>
      </c>
      <c r="H141" s="1" t="s">
        <v>867</v>
      </c>
      <c r="I141" s="59">
        <v>3</v>
      </c>
      <c r="J141" s="60">
        <v>4</v>
      </c>
      <c r="K141" s="62">
        <v>5.1305483028720622E-2</v>
      </c>
      <c r="L141" s="57">
        <v>1</v>
      </c>
      <c r="M141" s="1" t="s">
        <v>868</v>
      </c>
      <c r="N141" s="2">
        <v>0</v>
      </c>
    </row>
    <row r="142" spans="1:14">
      <c r="A142" s="1" t="s">
        <v>1217</v>
      </c>
      <c r="B142" s="44" t="s">
        <v>274</v>
      </c>
      <c r="C142" s="1" t="s">
        <v>1014</v>
      </c>
      <c r="D142" s="58" t="s">
        <v>1213</v>
      </c>
      <c r="E142" s="12">
        <v>13.957746</v>
      </c>
      <c r="F142" s="12">
        <v>40.706403999999999</v>
      </c>
      <c r="G142" s="1">
        <v>1986</v>
      </c>
      <c r="H142" s="1" t="s">
        <v>867</v>
      </c>
      <c r="I142" s="59">
        <v>15</v>
      </c>
      <c r="J142" s="60">
        <v>30</v>
      </c>
      <c r="K142" s="62">
        <v>1.0067114093959731E-2</v>
      </c>
      <c r="L142" s="57">
        <v>1</v>
      </c>
      <c r="M142" s="1" t="s">
        <v>868</v>
      </c>
      <c r="N142" s="2">
        <v>7.2262000000000004</v>
      </c>
    </row>
    <row r="143" spans="1:14">
      <c r="A143" s="1" t="s">
        <v>1218</v>
      </c>
      <c r="B143" s="44" t="s">
        <v>274</v>
      </c>
      <c r="C143" s="1" t="s">
        <v>1014</v>
      </c>
      <c r="D143" s="58" t="s">
        <v>1214</v>
      </c>
      <c r="E143" s="12">
        <v>13.852577</v>
      </c>
      <c r="F143" s="12">
        <v>40.706724999999999</v>
      </c>
      <c r="G143" s="1">
        <v>1986</v>
      </c>
      <c r="H143" s="1" t="s">
        <v>867</v>
      </c>
      <c r="I143" s="59">
        <v>25</v>
      </c>
      <c r="J143" s="60">
        <v>27</v>
      </c>
      <c r="K143" s="62">
        <v>9.9137931034482762E-2</v>
      </c>
      <c r="L143" s="57">
        <v>1</v>
      </c>
      <c r="M143" s="1" t="s">
        <v>868</v>
      </c>
      <c r="N143" s="2">
        <v>7.4960000000000004</v>
      </c>
    </row>
    <row r="144" spans="1:14">
      <c r="A144" s="1" t="s">
        <v>1219</v>
      </c>
      <c r="B144" s="44" t="s">
        <v>274</v>
      </c>
      <c r="C144" s="1" t="s">
        <v>1014</v>
      </c>
      <c r="D144" s="58" t="s">
        <v>1206</v>
      </c>
      <c r="E144" s="12">
        <v>13.892092999999999</v>
      </c>
      <c r="F144" s="12">
        <v>40.755051999999999</v>
      </c>
      <c r="G144" s="1">
        <v>1986</v>
      </c>
      <c r="H144" s="1" t="s">
        <v>867</v>
      </c>
      <c r="I144" s="59">
        <v>20</v>
      </c>
      <c r="J144" s="60">
        <v>26</v>
      </c>
      <c r="K144" s="62">
        <v>6.8493150684931503E-3</v>
      </c>
      <c r="L144" s="57">
        <v>1</v>
      </c>
      <c r="M144" s="1" t="s">
        <v>868</v>
      </c>
      <c r="N144" s="2">
        <v>7.4066000000000001</v>
      </c>
    </row>
    <row r="145" spans="1:14">
      <c r="A145" s="1" t="s">
        <v>1220</v>
      </c>
      <c r="B145" s="44" t="s">
        <v>310</v>
      </c>
      <c r="C145" s="1" t="s">
        <v>295</v>
      </c>
      <c r="D145" s="58" t="s">
        <v>1215</v>
      </c>
      <c r="E145" s="12">
        <v>-0.46666666666666667</v>
      </c>
      <c r="F145" s="12">
        <v>38.166666666666664</v>
      </c>
      <c r="G145" s="1">
        <v>1986</v>
      </c>
      <c r="H145" s="1" t="s">
        <v>867</v>
      </c>
      <c r="I145" s="59">
        <v>13</v>
      </c>
      <c r="J145" s="60">
        <v>19</v>
      </c>
      <c r="K145" s="62">
        <v>1.8518518518518517E-2</v>
      </c>
      <c r="L145" s="57">
        <v>1</v>
      </c>
      <c r="M145" s="1" t="s">
        <v>868</v>
      </c>
      <c r="N145" s="2">
        <v>0</v>
      </c>
    </row>
    <row r="146" spans="1:14">
      <c r="A146" s="1" t="s">
        <v>1221</v>
      </c>
      <c r="B146" s="44" t="s">
        <v>310</v>
      </c>
      <c r="C146" s="1" t="s">
        <v>348</v>
      </c>
      <c r="D146" s="58" t="s">
        <v>1195</v>
      </c>
      <c r="E146" s="12">
        <v>-2.581</v>
      </c>
      <c r="F146" s="12">
        <v>36.792000000000002</v>
      </c>
      <c r="G146" s="1">
        <v>1986</v>
      </c>
      <c r="H146" s="1" t="s">
        <v>867</v>
      </c>
      <c r="I146" s="59">
        <v>1</v>
      </c>
      <c r="J146" s="60">
        <v>15</v>
      </c>
      <c r="K146" s="62">
        <v>1.2345679012345678E-2</v>
      </c>
      <c r="L146" s="57">
        <v>1</v>
      </c>
      <c r="M146" s="1" t="s">
        <v>868</v>
      </c>
      <c r="N146" s="2">
        <v>0</v>
      </c>
    </row>
    <row r="147" spans="1:14">
      <c r="A147" s="1" t="s">
        <v>1222</v>
      </c>
      <c r="B147" s="44" t="s">
        <v>310</v>
      </c>
      <c r="C147" s="1" t="s">
        <v>295</v>
      </c>
      <c r="D147" s="58" t="s">
        <v>910</v>
      </c>
      <c r="E147" s="13">
        <v>2.5583</v>
      </c>
      <c r="F147" s="13">
        <v>39.0916</v>
      </c>
      <c r="G147" s="1">
        <v>1986</v>
      </c>
      <c r="H147" s="1" t="s">
        <v>867</v>
      </c>
      <c r="I147" s="59">
        <v>4.5</v>
      </c>
      <c r="J147" s="60">
        <v>25</v>
      </c>
      <c r="K147" s="62">
        <v>9.0090090090090089E-3</v>
      </c>
      <c r="L147" s="57">
        <v>1</v>
      </c>
      <c r="M147" s="1" t="s">
        <v>868</v>
      </c>
      <c r="N147" s="2">
        <v>0</v>
      </c>
    </row>
    <row r="148" spans="1:14">
      <c r="A148" s="1" t="s">
        <v>1226</v>
      </c>
      <c r="B148" s="44" t="s">
        <v>544</v>
      </c>
      <c r="C148" s="1" t="s">
        <v>545</v>
      </c>
      <c r="D148" s="58" t="s">
        <v>1223</v>
      </c>
      <c r="E148" s="12">
        <v>23.383333333333333</v>
      </c>
      <c r="F148" s="12">
        <v>37.733333333333334</v>
      </c>
      <c r="G148" s="1">
        <v>1985</v>
      </c>
      <c r="H148" s="1" t="s">
        <v>1322</v>
      </c>
      <c r="I148" s="59">
        <v>4</v>
      </c>
      <c r="J148" s="60">
        <v>6</v>
      </c>
      <c r="K148" s="62">
        <v>1.5789473684210527E-2</v>
      </c>
      <c r="L148" s="57">
        <v>1</v>
      </c>
      <c r="M148" s="1" t="s">
        <v>868</v>
      </c>
      <c r="N148" s="2">
        <v>0</v>
      </c>
    </row>
    <row r="149" spans="1:14">
      <c r="A149" s="1" t="s">
        <v>1227</v>
      </c>
      <c r="B149" s="44" t="s">
        <v>544</v>
      </c>
      <c r="C149" s="1" t="s">
        <v>545</v>
      </c>
      <c r="D149" s="58" t="s">
        <v>1224</v>
      </c>
      <c r="E149" s="12">
        <v>23.391439999999999</v>
      </c>
      <c r="F149" s="12">
        <v>37.576776000000002</v>
      </c>
      <c r="G149" s="1">
        <v>1985</v>
      </c>
      <c r="H149" s="1" t="s">
        <v>1322</v>
      </c>
      <c r="I149" s="59" t="s">
        <v>1322</v>
      </c>
      <c r="J149" s="60" t="s">
        <v>1322</v>
      </c>
      <c r="K149" s="62">
        <v>8.1400636653024105E-2</v>
      </c>
      <c r="L149" s="57">
        <v>1</v>
      </c>
      <c r="M149" s="1" t="s">
        <v>868</v>
      </c>
      <c r="N149" s="2">
        <v>0</v>
      </c>
    </row>
    <row r="150" spans="1:14">
      <c r="A150" s="1" t="s">
        <v>1228</v>
      </c>
      <c r="B150" s="44" t="s">
        <v>274</v>
      </c>
      <c r="C150" s="1" t="s">
        <v>1014</v>
      </c>
      <c r="D150" s="58" t="s">
        <v>1213</v>
      </c>
      <c r="E150" s="12">
        <v>13.957746</v>
      </c>
      <c r="F150" s="12">
        <v>40.706403999999999</v>
      </c>
      <c r="G150" s="1">
        <v>1985</v>
      </c>
      <c r="H150" s="1" t="s">
        <v>1322</v>
      </c>
      <c r="I150" s="59">
        <v>15</v>
      </c>
      <c r="J150" s="60">
        <v>30</v>
      </c>
      <c r="K150" s="62">
        <v>3.3557046979865771E-3</v>
      </c>
      <c r="L150" s="57">
        <v>1</v>
      </c>
      <c r="M150" s="1" t="s">
        <v>868</v>
      </c>
      <c r="N150" s="2">
        <v>0</v>
      </c>
    </row>
    <row r="151" spans="1:14">
      <c r="A151" s="1" t="s">
        <v>1229</v>
      </c>
      <c r="B151" s="44" t="s">
        <v>274</v>
      </c>
      <c r="C151" s="1" t="s">
        <v>1014</v>
      </c>
      <c r="D151" s="58" t="s">
        <v>1214</v>
      </c>
      <c r="E151" s="12">
        <v>13.852577</v>
      </c>
      <c r="F151" s="12">
        <v>40.706724999999999</v>
      </c>
      <c r="G151" s="1">
        <v>1985</v>
      </c>
      <c r="H151" s="1" t="s">
        <v>1322</v>
      </c>
      <c r="I151" s="59">
        <v>25</v>
      </c>
      <c r="J151" s="60">
        <v>27</v>
      </c>
      <c r="K151" s="62">
        <v>1.4367816091954023E-3</v>
      </c>
      <c r="L151" s="57">
        <v>1</v>
      </c>
      <c r="M151" s="1" t="s">
        <v>868</v>
      </c>
      <c r="N151" s="2">
        <v>0</v>
      </c>
    </row>
    <row r="152" spans="1:14">
      <c r="A152" s="1" t="s">
        <v>1230</v>
      </c>
      <c r="B152" s="44" t="s">
        <v>274</v>
      </c>
      <c r="C152" s="1" t="s">
        <v>1014</v>
      </c>
      <c r="D152" s="58" t="s">
        <v>1206</v>
      </c>
      <c r="E152" s="12">
        <v>13.892092999999999</v>
      </c>
      <c r="F152" s="12">
        <v>40.755051999999999</v>
      </c>
      <c r="G152" s="1">
        <v>1985</v>
      </c>
      <c r="H152" s="1" t="s">
        <v>1322</v>
      </c>
      <c r="I152" s="59">
        <v>20</v>
      </c>
      <c r="J152" s="60">
        <v>26</v>
      </c>
      <c r="K152" s="62">
        <v>8.5616438356164379E-2</v>
      </c>
      <c r="L152" s="57">
        <v>1</v>
      </c>
      <c r="M152" s="1" t="s">
        <v>868</v>
      </c>
      <c r="N152" s="2">
        <v>0</v>
      </c>
    </row>
    <row r="153" spans="1:14">
      <c r="A153" s="1" t="s">
        <v>1231</v>
      </c>
      <c r="B153" s="44" t="s">
        <v>23</v>
      </c>
      <c r="C153" s="1" t="s">
        <v>871</v>
      </c>
      <c r="D153" s="58" t="s">
        <v>1225</v>
      </c>
      <c r="E153" s="12">
        <v>6.3799190000000001</v>
      </c>
      <c r="F153" s="12">
        <v>43.011420000000001</v>
      </c>
      <c r="G153" s="1">
        <v>1985</v>
      </c>
      <c r="H153" s="1" t="s">
        <v>1322</v>
      </c>
      <c r="I153" s="59">
        <v>2</v>
      </c>
      <c r="J153" s="60">
        <v>7</v>
      </c>
      <c r="K153" s="62">
        <v>2.9000000000000002E-3</v>
      </c>
      <c r="L153" s="57">
        <v>1</v>
      </c>
      <c r="M153" s="1" t="s">
        <v>868</v>
      </c>
      <c r="N153" s="2">
        <v>0</v>
      </c>
    </row>
    <row r="154" spans="1:14">
      <c r="A154" s="1" t="s">
        <v>1232</v>
      </c>
      <c r="B154" s="44" t="s">
        <v>310</v>
      </c>
      <c r="C154" s="1" t="s">
        <v>295</v>
      </c>
      <c r="D154" s="58" t="s">
        <v>1215</v>
      </c>
      <c r="E154" s="12">
        <v>-0.46666666666666667</v>
      </c>
      <c r="F154" s="12">
        <v>38.166666666666664</v>
      </c>
      <c r="G154" s="1">
        <v>1985</v>
      </c>
      <c r="H154" s="1" t="s">
        <v>1322</v>
      </c>
      <c r="I154" s="59">
        <v>13</v>
      </c>
      <c r="J154" s="60">
        <v>19</v>
      </c>
      <c r="K154" s="62">
        <v>0.18518518518518517</v>
      </c>
      <c r="L154" s="57">
        <v>1</v>
      </c>
      <c r="M154" s="1" t="s">
        <v>868</v>
      </c>
      <c r="N154" s="2">
        <v>0</v>
      </c>
    </row>
    <row r="155" spans="1:14">
      <c r="A155" s="1" t="s">
        <v>1233</v>
      </c>
      <c r="B155" s="44" t="s">
        <v>310</v>
      </c>
      <c r="C155" s="1" t="s">
        <v>295</v>
      </c>
      <c r="D155" s="58" t="s">
        <v>910</v>
      </c>
      <c r="E155" s="13">
        <v>2.5583</v>
      </c>
      <c r="F155" s="13">
        <v>39.0916</v>
      </c>
      <c r="G155" s="1">
        <v>1985</v>
      </c>
      <c r="H155" s="1" t="s">
        <v>1322</v>
      </c>
      <c r="I155" s="59">
        <v>4.5</v>
      </c>
      <c r="J155" s="60">
        <v>25</v>
      </c>
      <c r="K155" s="62">
        <v>1.0309278350515464E-2</v>
      </c>
      <c r="L155" s="57">
        <v>1</v>
      </c>
      <c r="M155" s="1" t="s">
        <v>868</v>
      </c>
      <c r="N155" s="2">
        <v>0</v>
      </c>
    </row>
    <row r="156" spans="1:14">
      <c r="A156" s="1" t="s">
        <v>1234</v>
      </c>
      <c r="B156" s="44" t="s">
        <v>310</v>
      </c>
      <c r="C156" s="1" t="s">
        <v>295</v>
      </c>
      <c r="D156" s="58" t="s">
        <v>910</v>
      </c>
      <c r="E156" s="13">
        <v>2.5583</v>
      </c>
      <c r="F156" s="13">
        <v>39.0916</v>
      </c>
      <c r="G156" s="1">
        <v>1984</v>
      </c>
      <c r="H156" s="1" t="s">
        <v>1322</v>
      </c>
      <c r="I156" s="59">
        <v>4.5</v>
      </c>
      <c r="J156" s="60">
        <v>25</v>
      </c>
      <c r="K156" s="62">
        <f>1/86</f>
        <v>1.1627906976744186E-2</v>
      </c>
      <c r="L156" s="57">
        <v>1</v>
      </c>
      <c r="M156" s="1" t="s">
        <v>868</v>
      </c>
      <c r="N156" s="2">
        <v>0</v>
      </c>
    </row>
    <row r="157" spans="1:14">
      <c r="A157" s="1" t="s">
        <v>1240</v>
      </c>
      <c r="B157" s="44" t="s">
        <v>671</v>
      </c>
      <c r="C157" s="1" t="s">
        <v>545</v>
      </c>
      <c r="D157" s="58" t="s">
        <v>1235</v>
      </c>
      <c r="E157" s="13">
        <v>26.683333333333334</v>
      </c>
      <c r="F157" s="13">
        <v>38.333333333333336</v>
      </c>
      <c r="G157" s="1">
        <v>1983</v>
      </c>
      <c r="H157" s="1" t="s">
        <v>1322</v>
      </c>
      <c r="I157" s="59">
        <v>0.2</v>
      </c>
      <c r="J157" s="60">
        <v>5</v>
      </c>
      <c r="K157" s="62">
        <v>2.0750000000000001E-2</v>
      </c>
      <c r="L157" s="57">
        <v>1</v>
      </c>
      <c r="M157" s="1" t="s">
        <v>868</v>
      </c>
      <c r="N157" s="2">
        <v>0</v>
      </c>
    </row>
    <row r="158" spans="1:14">
      <c r="A158" s="1" t="s">
        <v>1241</v>
      </c>
      <c r="B158" s="44" t="s">
        <v>671</v>
      </c>
      <c r="C158" s="1" t="s">
        <v>545</v>
      </c>
      <c r="D158" s="58" t="s">
        <v>1235</v>
      </c>
      <c r="E158" s="12">
        <v>26.683333333333334</v>
      </c>
      <c r="F158" s="12">
        <v>38.333333333333336</v>
      </c>
      <c r="G158" s="1">
        <v>1983</v>
      </c>
      <c r="H158" s="1" t="s">
        <v>1322</v>
      </c>
      <c r="I158" s="59">
        <v>0.8</v>
      </c>
      <c r="J158" s="60">
        <v>2</v>
      </c>
      <c r="K158" s="62">
        <v>3.4782608695652174E-2</v>
      </c>
      <c r="L158" s="57">
        <v>1</v>
      </c>
      <c r="M158" s="1" t="s">
        <v>868</v>
      </c>
      <c r="N158" s="2">
        <v>0</v>
      </c>
    </row>
    <row r="159" spans="1:14">
      <c r="A159" s="1" t="s">
        <v>1242</v>
      </c>
      <c r="B159" s="44" t="s">
        <v>274</v>
      </c>
      <c r="C159" s="1" t="s">
        <v>1014</v>
      </c>
      <c r="D159" s="58" t="s">
        <v>1206</v>
      </c>
      <c r="E159" s="12">
        <v>13.892092999999999</v>
      </c>
      <c r="F159" s="12">
        <v>40.755051999999999</v>
      </c>
      <c r="G159" s="1">
        <v>1983</v>
      </c>
      <c r="H159" s="1" t="s">
        <v>1322</v>
      </c>
      <c r="I159" s="59">
        <v>20</v>
      </c>
      <c r="J159" s="60">
        <v>26</v>
      </c>
      <c r="K159" s="62">
        <v>6.8493150684931503E-3</v>
      </c>
      <c r="L159" s="57">
        <v>1</v>
      </c>
      <c r="M159" s="1" t="s">
        <v>868</v>
      </c>
      <c r="N159" s="2">
        <v>0</v>
      </c>
    </row>
    <row r="160" spans="1:14">
      <c r="A160" s="1" t="s">
        <v>1243</v>
      </c>
      <c r="B160" s="44" t="s">
        <v>23</v>
      </c>
      <c r="C160" s="1" t="s">
        <v>871</v>
      </c>
      <c r="D160" s="58" t="s">
        <v>1236</v>
      </c>
      <c r="E160" s="12">
        <v>8.6478610000000007</v>
      </c>
      <c r="F160" s="12">
        <v>42.415109000000001</v>
      </c>
      <c r="G160" s="1">
        <v>1983</v>
      </c>
      <c r="H160" s="1" t="s">
        <v>1322</v>
      </c>
      <c r="I160" s="59">
        <v>9</v>
      </c>
      <c r="J160" s="60">
        <v>9</v>
      </c>
      <c r="K160" s="62">
        <v>3.5714285714285712E-2</v>
      </c>
      <c r="L160" s="57">
        <v>1</v>
      </c>
      <c r="M160" s="1" t="s">
        <v>868</v>
      </c>
      <c r="N160" s="2">
        <v>17.765699999999999</v>
      </c>
    </row>
    <row r="161" spans="1:14">
      <c r="A161" s="1" t="s">
        <v>1244</v>
      </c>
      <c r="B161" s="44" t="s">
        <v>274</v>
      </c>
      <c r="C161" s="1" t="s">
        <v>295</v>
      </c>
      <c r="D161" s="58" t="s">
        <v>1237</v>
      </c>
      <c r="E161" s="12">
        <v>8.2030390000000004</v>
      </c>
      <c r="F161" s="12">
        <v>40.608361000000002</v>
      </c>
      <c r="G161" s="1">
        <v>1983</v>
      </c>
      <c r="H161" s="1" t="s">
        <v>1322</v>
      </c>
      <c r="I161" s="59">
        <v>3</v>
      </c>
      <c r="J161" s="60">
        <v>5</v>
      </c>
      <c r="K161" s="62">
        <v>2E-3</v>
      </c>
      <c r="L161" s="57">
        <v>1</v>
      </c>
      <c r="M161" s="1" t="s">
        <v>868</v>
      </c>
      <c r="N161" s="2">
        <v>24.7317</v>
      </c>
    </row>
    <row r="162" spans="1:14">
      <c r="A162" s="1" t="s">
        <v>1245</v>
      </c>
      <c r="B162" s="44" t="s">
        <v>23</v>
      </c>
      <c r="C162" s="1" t="s">
        <v>871</v>
      </c>
      <c r="D162" s="58" t="s">
        <v>1225</v>
      </c>
      <c r="E162" s="12">
        <v>6.3802649999999996</v>
      </c>
      <c r="F162" s="12">
        <v>43.011251000000001</v>
      </c>
      <c r="G162" s="1">
        <v>1983</v>
      </c>
      <c r="H162" s="1" t="s">
        <v>1322</v>
      </c>
      <c r="I162" s="59">
        <v>0.5</v>
      </c>
      <c r="J162" s="60">
        <v>11</v>
      </c>
      <c r="K162" s="62">
        <v>6.8027210884353739E-3</v>
      </c>
      <c r="L162" s="57">
        <v>1</v>
      </c>
      <c r="M162" s="1" t="s">
        <v>868</v>
      </c>
      <c r="N162" s="2">
        <v>16.2486</v>
      </c>
    </row>
    <row r="163" spans="1:14">
      <c r="A163" s="1" t="s">
        <v>1246</v>
      </c>
      <c r="B163" s="44" t="s">
        <v>23</v>
      </c>
      <c r="C163" s="1" t="s">
        <v>871</v>
      </c>
      <c r="D163" s="58" t="s">
        <v>1225</v>
      </c>
      <c r="E163" s="12">
        <v>6.3799190000000001</v>
      </c>
      <c r="F163" s="12">
        <v>43.011420000000001</v>
      </c>
      <c r="G163" s="1">
        <v>1983</v>
      </c>
      <c r="H163" s="1" t="s">
        <v>1322</v>
      </c>
      <c r="I163" s="59">
        <v>2</v>
      </c>
      <c r="J163" s="60">
        <v>11</v>
      </c>
      <c r="K163" s="62">
        <v>6.4516129032258063E-2</v>
      </c>
      <c r="L163" s="57">
        <v>1</v>
      </c>
      <c r="M163" s="1" t="s">
        <v>868</v>
      </c>
      <c r="N163" s="2">
        <v>16.2486</v>
      </c>
    </row>
    <row r="164" spans="1:14">
      <c r="A164" s="1" t="s">
        <v>1247</v>
      </c>
      <c r="B164" s="44" t="s">
        <v>23</v>
      </c>
      <c r="C164" s="1" t="s">
        <v>871</v>
      </c>
      <c r="D164" s="58" t="s">
        <v>1238</v>
      </c>
      <c r="E164" s="12">
        <v>6.373659</v>
      </c>
      <c r="F164" s="12">
        <v>43.013716000000002</v>
      </c>
      <c r="G164" s="1">
        <v>1983</v>
      </c>
      <c r="H164" s="1" t="s">
        <v>1322</v>
      </c>
      <c r="I164" s="59">
        <v>24</v>
      </c>
      <c r="J164" s="60">
        <v>24</v>
      </c>
      <c r="K164" s="62">
        <v>6.8027210884353739E-3</v>
      </c>
      <c r="L164" s="57">
        <v>1</v>
      </c>
      <c r="M164" s="1" t="s">
        <v>868</v>
      </c>
      <c r="N164" s="2">
        <v>16.2486</v>
      </c>
    </row>
    <row r="165" spans="1:14">
      <c r="A165" s="1" t="s">
        <v>1248</v>
      </c>
      <c r="B165" s="44" t="s">
        <v>23</v>
      </c>
      <c r="C165" s="1" t="s">
        <v>871</v>
      </c>
      <c r="D165" s="58" t="s">
        <v>1239</v>
      </c>
      <c r="E165" s="12">
        <v>3.1301009999999998</v>
      </c>
      <c r="F165" s="12">
        <v>42.489449</v>
      </c>
      <c r="G165" s="1">
        <v>1983</v>
      </c>
      <c r="H165" s="1" t="s">
        <v>1322</v>
      </c>
      <c r="I165" s="59">
        <v>0.5</v>
      </c>
      <c r="J165" s="60">
        <v>2</v>
      </c>
      <c r="K165" s="62">
        <v>0.10158730158730159</v>
      </c>
      <c r="L165" s="57">
        <v>1</v>
      </c>
      <c r="M165" s="1" t="s">
        <v>868</v>
      </c>
      <c r="N165" s="2">
        <v>20.616499999999998</v>
      </c>
    </row>
    <row r="166" spans="1:14">
      <c r="A166" s="1" t="s">
        <v>1249</v>
      </c>
      <c r="B166" s="44" t="s">
        <v>310</v>
      </c>
      <c r="C166" s="1" t="s">
        <v>871</v>
      </c>
      <c r="D166" s="58" t="s">
        <v>876</v>
      </c>
      <c r="E166" s="12">
        <v>3.2226560000000002</v>
      </c>
      <c r="F166" s="12">
        <v>42.049202000000001</v>
      </c>
      <c r="G166" s="1">
        <v>1983</v>
      </c>
      <c r="H166" s="1" t="s">
        <v>1322</v>
      </c>
      <c r="I166" s="59">
        <v>5</v>
      </c>
      <c r="J166" s="60">
        <v>13</v>
      </c>
      <c r="K166" s="62">
        <v>5.7500000000000002E-2</v>
      </c>
      <c r="L166" s="57">
        <v>1</v>
      </c>
      <c r="M166" s="1" t="s">
        <v>868</v>
      </c>
      <c r="N166" s="2">
        <v>12.2903</v>
      </c>
    </row>
    <row r="167" spans="1:14">
      <c r="A167" s="1" t="s">
        <v>1250</v>
      </c>
      <c r="B167" s="44" t="s">
        <v>310</v>
      </c>
      <c r="C167" s="1" t="s">
        <v>295</v>
      </c>
      <c r="D167" s="58" t="s">
        <v>910</v>
      </c>
      <c r="E167" s="13">
        <v>2.5583</v>
      </c>
      <c r="F167" s="13">
        <v>39.0916</v>
      </c>
      <c r="G167" s="1">
        <v>1983</v>
      </c>
      <c r="H167" s="1" t="s">
        <v>1322</v>
      </c>
      <c r="I167" s="59">
        <v>4.5</v>
      </c>
      <c r="J167" s="60">
        <v>25</v>
      </c>
      <c r="K167" s="62">
        <v>1.3157894736842105E-2</v>
      </c>
      <c r="L167" s="57">
        <v>1</v>
      </c>
      <c r="M167" s="1" t="s">
        <v>868</v>
      </c>
      <c r="N167" s="2">
        <v>0</v>
      </c>
    </row>
    <row r="168" spans="1:14">
      <c r="A168" s="1" t="s">
        <v>1252</v>
      </c>
      <c r="B168" s="44" t="s">
        <v>385</v>
      </c>
      <c r="C168" s="1" t="s">
        <v>386</v>
      </c>
      <c r="D168" s="58" t="s">
        <v>1251</v>
      </c>
      <c r="E168" s="12">
        <v>11.25</v>
      </c>
      <c r="F168" s="12">
        <v>34.833333333333336</v>
      </c>
      <c r="G168" s="1">
        <v>1982</v>
      </c>
      <c r="H168" s="1" t="s">
        <v>1322</v>
      </c>
      <c r="I168" s="59">
        <v>0.5</v>
      </c>
      <c r="J168" s="60">
        <v>11</v>
      </c>
      <c r="K168" s="62">
        <v>0.1111111111111111</v>
      </c>
      <c r="L168" s="57">
        <v>1</v>
      </c>
      <c r="M168" s="1" t="s">
        <v>868</v>
      </c>
      <c r="N168" s="2">
        <v>0</v>
      </c>
    </row>
    <row r="169" spans="1:14">
      <c r="A169" s="1" t="s">
        <v>1253</v>
      </c>
      <c r="B169" s="44" t="s">
        <v>274</v>
      </c>
      <c r="C169" s="1" t="s">
        <v>1014</v>
      </c>
      <c r="D169" s="58" t="s">
        <v>1213</v>
      </c>
      <c r="E169" s="12">
        <v>13.957746</v>
      </c>
      <c r="F169" s="12">
        <v>40.706403999999999</v>
      </c>
      <c r="G169" s="1">
        <v>1982</v>
      </c>
      <c r="H169" s="1" t="s">
        <v>1322</v>
      </c>
      <c r="I169" s="59">
        <v>15</v>
      </c>
      <c r="J169" s="60">
        <v>30</v>
      </c>
      <c r="K169" s="62">
        <v>8.7248322147651006E-2</v>
      </c>
      <c r="L169" s="57">
        <v>1</v>
      </c>
      <c r="M169" s="1" t="s">
        <v>868</v>
      </c>
      <c r="N169" s="2">
        <v>0</v>
      </c>
    </row>
    <row r="170" spans="1:14">
      <c r="A170" s="1" t="s">
        <v>1254</v>
      </c>
      <c r="B170" s="44" t="s">
        <v>274</v>
      </c>
      <c r="C170" s="1" t="s">
        <v>1014</v>
      </c>
      <c r="D170" s="58" t="s">
        <v>1214</v>
      </c>
      <c r="E170" s="12">
        <v>13.852577</v>
      </c>
      <c r="F170" s="12">
        <v>40.706724999999999</v>
      </c>
      <c r="G170" s="1">
        <v>1982</v>
      </c>
      <c r="H170" s="1" t="s">
        <v>1322</v>
      </c>
      <c r="I170" s="59">
        <v>25</v>
      </c>
      <c r="J170" s="60">
        <v>27</v>
      </c>
      <c r="K170" s="62">
        <v>5.7471264367816091E-2</v>
      </c>
      <c r="L170" s="57">
        <v>1</v>
      </c>
      <c r="M170" s="1" t="s">
        <v>868</v>
      </c>
      <c r="N170" s="2">
        <v>0</v>
      </c>
    </row>
    <row r="171" spans="1:14">
      <c r="A171" s="1" t="s">
        <v>1255</v>
      </c>
      <c r="B171" s="44" t="s">
        <v>274</v>
      </c>
      <c r="C171" s="1" t="s">
        <v>1014</v>
      </c>
      <c r="D171" s="58" t="s">
        <v>1206</v>
      </c>
      <c r="E171" s="12">
        <v>13.892092999999999</v>
      </c>
      <c r="F171" s="12">
        <v>40.755051999999999</v>
      </c>
      <c r="G171" s="1">
        <v>1982</v>
      </c>
      <c r="H171" s="1" t="s">
        <v>1322</v>
      </c>
      <c r="I171" s="59">
        <v>20</v>
      </c>
      <c r="J171" s="60">
        <v>26</v>
      </c>
      <c r="K171" s="62">
        <v>0.10616438356164383</v>
      </c>
      <c r="L171" s="57">
        <v>1</v>
      </c>
      <c r="M171" s="1" t="s">
        <v>868</v>
      </c>
      <c r="N171" s="2">
        <v>0</v>
      </c>
    </row>
    <row r="172" spans="1:14">
      <c r="A172" s="1" t="s">
        <v>1256</v>
      </c>
      <c r="B172" s="44" t="s">
        <v>23</v>
      </c>
      <c r="C172" s="1" t="s">
        <v>871</v>
      </c>
      <c r="D172" s="58" t="s">
        <v>1236</v>
      </c>
      <c r="E172" s="12">
        <v>8.6478610000000007</v>
      </c>
      <c r="F172" s="12">
        <v>42.415109000000001</v>
      </c>
      <c r="G172" s="1">
        <v>1982</v>
      </c>
      <c r="H172" s="1" t="s">
        <v>1322</v>
      </c>
      <c r="I172" s="59">
        <v>9</v>
      </c>
      <c r="J172" s="60">
        <v>9</v>
      </c>
      <c r="K172" s="62">
        <v>3.5714285714285712E-2</v>
      </c>
      <c r="L172" s="57">
        <v>1</v>
      </c>
      <c r="M172" s="1" t="s">
        <v>868</v>
      </c>
      <c r="N172" s="2">
        <v>0</v>
      </c>
    </row>
    <row r="173" spans="1:14">
      <c r="A173" s="1" t="s">
        <v>1257</v>
      </c>
      <c r="B173" s="44" t="s">
        <v>23</v>
      </c>
      <c r="C173" s="1" t="s">
        <v>871</v>
      </c>
      <c r="D173" s="58" t="s">
        <v>1225</v>
      </c>
      <c r="E173" s="12">
        <v>6.3802649999999996</v>
      </c>
      <c r="F173" s="12">
        <v>43.011251000000001</v>
      </c>
      <c r="G173" s="1">
        <v>1982</v>
      </c>
      <c r="H173" s="1" t="s">
        <v>1322</v>
      </c>
      <c r="I173" s="59">
        <v>0.5</v>
      </c>
      <c r="J173" s="60">
        <v>11</v>
      </c>
      <c r="K173" s="62">
        <v>9.0702947845804991E-3</v>
      </c>
      <c r="L173" s="57">
        <v>1</v>
      </c>
      <c r="M173" s="1" t="s">
        <v>868</v>
      </c>
      <c r="N173" s="2">
        <v>13.4564</v>
      </c>
    </row>
    <row r="174" spans="1:14">
      <c r="A174" s="1" t="s">
        <v>1258</v>
      </c>
      <c r="B174" s="44" t="s">
        <v>23</v>
      </c>
      <c r="C174" s="1" t="s">
        <v>871</v>
      </c>
      <c r="D174" s="58" t="s">
        <v>1239</v>
      </c>
      <c r="E174" s="12">
        <v>3.1301009999999998</v>
      </c>
      <c r="F174" s="12">
        <v>42.489449</v>
      </c>
      <c r="G174" s="1">
        <v>1982</v>
      </c>
      <c r="H174" s="1" t="s">
        <v>1322</v>
      </c>
      <c r="I174" s="59">
        <v>0.5</v>
      </c>
      <c r="J174" s="60">
        <v>2</v>
      </c>
      <c r="K174" s="62">
        <v>6.3492063492063492E-3</v>
      </c>
      <c r="L174" s="57">
        <v>1</v>
      </c>
      <c r="M174" s="1" t="s">
        <v>868</v>
      </c>
      <c r="N174" s="2">
        <v>21.665099999999999</v>
      </c>
    </row>
    <row r="175" spans="1:14">
      <c r="A175" s="1" t="s">
        <v>1259</v>
      </c>
      <c r="B175" s="44" t="s">
        <v>544</v>
      </c>
      <c r="C175" s="1" t="s">
        <v>545</v>
      </c>
      <c r="D175" s="1" t="s">
        <v>1260</v>
      </c>
      <c r="E175" s="12">
        <v>24.380500000000001</v>
      </c>
      <c r="F175" s="12">
        <v>37.413533333333298</v>
      </c>
      <c r="G175" s="1">
        <v>2009</v>
      </c>
      <c r="H175" s="1" t="s">
        <v>909</v>
      </c>
      <c r="I175" s="57">
        <v>7.5</v>
      </c>
      <c r="J175" s="57" t="s">
        <v>1322</v>
      </c>
      <c r="K175" s="62">
        <v>1.4925373134328356E-2</v>
      </c>
      <c r="L175" s="57">
        <v>1</v>
      </c>
      <c r="M175" s="1" t="s">
        <v>1261</v>
      </c>
      <c r="N175" s="2">
        <v>43.112200000000001</v>
      </c>
    </row>
    <row r="176" spans="1:14">
      <c r="A176" s="1" t="s">
        <v>1262</v>
      </c>
      <c r="B176" s="44" t="s">
        <v>544</v>
      </c>
      <c r="C176" s="1" t="s">
        <v>545</v>
      </c>
      <c r="D176" s="1" t="s">
        <v>1263</v>
      </c>
      <c r="E176" s="12">
        <v>24.4072833333333</v>
      </c>
      <c r="F176" s="12">
        <v>36.703016666666699</v>
      </c>
      <c r="G176" s="1">
        <v>2009</v>
      </c>
      <c r="H176" s="1" t="s">
        <v>909</v>
      </c>
      <c r="I176" s="57">
        <v>5</v>
      </c>
      <c r="J176" s="57">
        <v>14</v>
      </c>
      <c r="K176" s="62">
        <v>5.5555555555555552E-2</v>
      </c>
      <c r="L176" s="57">
        <v>1</v>
      </c>
      <c r="M176" s="1" t="s">
        <v>1261</v>
      </c>
      <c r="N176" s="2">
        <v>40.627299999999998</v>
      </c>
    </row>
    <row r="177" spans="1:14">
      <c r="A177" s="1" t="s">
        <v>1264</v>
      </c>
      <c r="B177" s="44" t="s">
        <v>544</v>
      </c>
      <c r="C177" s="1" t="s">
        <v>545</v>
      </c>
      <c r="D177" s="1" t="s">
        <v>1265</v>
      </c>
      <c r="E177" s="12">
        <v>25.387716666666702</v>
      </c>
      <c r="F177" s="12">
        <v>36.671433333333297</v>
      </c>
      <c r="G177" s="1">
        <v>2009</v>
      </c>
      <c r="H177" s="1" t="s">
        <v>909</v>
      </c>
      <c r="I177" s="57">
        <v>6.8</v>
      </c>
      <c r="J177" s="57" t="s">
        <v>1322</v>
      </c>
      <c r="K177" s="62">
        <v>1.4492753623188406E-2</v>
      </c>
      <c r="L177" s="57">
        <v>1</v>
      </c>
      <c r="M177" s="1" t="s">
        <v>1261</v>
      </c>
      <c r="N177" s="2">
        <v>41.998800000000003</v>
      </c>
    </row>
    <row r="178" spans="1:14">
      <c r="A178" s="1" t="s">
        <v>1266</v>
      </c>
      <c r="B178" s="44" t="s">
        <v>544</v>
      </c>
      <c r="C178" s="1" t="s">
        <v>545</v>
      </c>
      <c r="D178" s="1" t="s">
        <v>1267</v>
      </c>
      <c r="E178" s="12">
        <v>23.54185</v>
      </c>
      <c r="F178" s="12">
        <v>37.743733333333303</v>
      </c>
      <c r="G178" s="1">
        <v>2010</v>
      </c>
      <c r="H178" s="1" t="s">
        <v>909</v>
      </c>
      <c r="I178" s="57">
        <v>8.5</v>
      </c>
      <c r="J178" s="57" t="s">
        <v>1322</v>
      </c>
      <c r="K178" s="62">
        <v>1.7241379310344827E-2</v>
      </c>
      <c r="L178" s="57">
        <v>1</v>
      </c>
      <c r="M178" s="1" t="s">
        <v>1261</v>
      </c>
      <c r="N178" s="2">
        <v>109.4996</v>
      </c>
    </row>
    <row r="179" spans="1:14">
      <c r="A179" s="1" t="s">
        <v>1268</v>
      </c>
      <c r="B179" s="44" t="s">
        <v>544</v>
      </c>
      <c r="C179" s="1" t="s">
        <v>545</v>
      </c>
      <c r="D179" s="1" t="s">
        <v>1269</v>
      </c>
      <c r="E179" s="12">
        <v>23.926933333333299</v>
      </c>
      <c r="F179" s="12">
        <v>37.7162333333333</v>
      </c>
      <c r="G179" s="1">
        <v>2010</v>
      </c>
      <c r="H179" s="1" t="s">
        <v>909</v>
      </c>
      <c r="I179" s="57">
        <v>7.6</v>
      </c>
      <c r="J179" s="57" t="s">
        <v>1322</v>
      </c>
      <c r="K179" s="62">
        <v>2.564102564102564E-2</v>
      </c>
      <c r="L179" s="57">
        <v>1</v>
      </c>
      <c r="M179" s="1" t="s">
        <v>1261</v>
      </c>
      <c r="N179" s="2">
        <v>125.2308</v>
      </c>
    </row>
    <row r="180" spans="1:14">
      <c r="A180" s="1" t="s">
        <v>1270</v>
      </c>
      <c r="B180" s="44" t="s">
        <v>544</v>
      </c>
      <c r="C180" s="1" t="s">
        <v>545</v>
      </c>
      <c r="D180" s="1" t="s">
        <v>1271</v>
      </c>
      <c r="E180" s="12">
        <v>24.0230833333333</v>
      </c>
      <c r="F180" s="12">
        <v>37.6538166666667</v>
      </c>
      <c r="G180" s="1">
        <v>2010</v>
      </c>
      <c r="H180" s="1" t="s">
        <v>909</v>
      </c>
      <c r="I180" s="57">
        <v>5.8</v>
      </c>
      <c r="J180" s="57">
        <v>10</v>
      </c>
      <c r="K180" s="62">
        <v>2.9411764705882349E-2</v>
      </c>
      <c r="L180" s="57">
        <v>1</v>
      </c>
      <c r="M180" s="1" t="s">
        <v>1261</v>
      </c>
      <c r="N180" s="2">
        <v>122.813</v>
      </c>
    </row>
    <row r="181" spans="1:14">
      <c r="A181" s="1" t="s">
        <v>1272</v>
      </c>
      <c r="B181" s="44" t="s">
        <v>544</v>
      </c>
      <c r="C181" s="1" t="s">
        <v>545</v>
      </c>
      <c r="D181" s="1" t="s">
        <v>1260</v>
      </c>
      <c r="E181" s="12">
        <v>24.380500000000001</v>
      </c>
      <c r="F181" s="12">
        <v>37.413533333333298</v>
      </c>
      <c r="G181" s="1">
        <v>2010</v>
      </c>
      <c r="H181" s="1" t="s">
        <v>909</v>
      </c>
      <c r="I181" s="57">
        <v>7.5</v>
      </c>
      <c r="J181" s="57" t="s">
        <v>1322</v>
      </c>
      <c r="K181" s="62">
        <v>4.4117647058823532E-2</v>
      </c>
      <c r="L181" s="57">
        <v>1</v>
      </c>
      <c r="M181" s="1" t="s">
        <v>1261</v>
      </c>
      <c r="N181" s="2">
        <v>142.33160000000001</v>
      </c>
    </row>
    <row r="182" spans="1:14">
      <c r="A182" s="1" t="s">
        <v>1273</v>
      </c>
      <c r="B182" s="44" t="s">
        <v>544</v>
      </c>
      <c r="C182" s="1" t="s">
        <v>545</v>
      </c>
      <c r="D182" s="1" t="s">
        <v>1274</v>
      </c>
      <c r="E182" s="12">
        <v>24.424516666666701</v>
      </c>
      <c r="F182" s="12">
        <v>37.127600000000001</v>
      </c>
      <c r="G182" s="1">
        <v>2010</v>
      </c>
      <c r="H182" s="1" t="s">
        <v>909</v>
      </c>
      <c r="I182" s="57">
        <v>7</v>
      </c>
      <c r="J182" s="57" t="s">
        <v>1322</v>
      </c>
      <c r="K182" s="62">
        <v>1.4705882352941175E-2</v>
      </c>
      <c r="L182" s="57">
        <v>1</v>
      </c>
      <c r="M182" s="1" t="s">
        <v>1261</v>
      </c>
      <c r="N182" s="2">
        <v>126.715</v>
      </c>
    </row>
    <row r="183" spans="1:14">
      <c r="A183" s="1" t="s">
        <v>1275</v>
      </c>
      <c r="B183" s="44" t="s">
        <v>544</v>
      </c>
      <c r="C183" s="1" t="s">
        <v>545</v>
      </c>
      <c r="D183" s="1" t="s">
        <v>1276</v>
      </c>
      <c r="E183" s="12">
        <v>25.599966666666699</v>
      </c>
      <c r="F183" s="12">
        <v>36.922883333333303</v>
      </c>
      <c r="G183" s="1">
        <v>2010</v>
      </c>
      <c r="H183" s="1" t="s">
        <v>909</v>
      </c>
      <c r="I183" s="57">
        <v>9.1999999999999993</v>
      </c>
      <c r="J183" s="57" t="s">
        <v>1322</v>
      </c>
      <c r="K183" s="62">
        <v>3.3333333333333333E-2</v>
      </c>
      <c r="L183" s="57">
        <v>1</v>
      </c>
      <c r="M183" s="1" t="s">
        <v>1261</v>
      </c>
      <c r="N183" s="2">
        <v>160.797</v>
      </c>
    </row>
    <row r="184" spans="1:14">
      <c r="A184" s="1" t="s">
        <v>1277</v>
      </c>
      <c r="B184" s="44" t="s">
        <v>544</v>
      </c>
      <c r="C184" s="1" t="s">
        <v>545</v>
      </c>
      <c r="D184" s="1" t="s">
        <v>1278</v>
      </c>
      <c r="E184" s="12">
        <v>25.60585</v>
      </c>
      <c r="F184" s="12">
        <v>36.886249999999997</v>
      </c>
      <c r="G184" s="1">
        <v>2010</v>
      </c>
      <c r="H184" s="1" t="s">
        <v>909</v>
      </c>
      <c r="I184" s="57">
        <v>4</v>
      </c>
      <c r="J184" s="57" t="s">
        <v>1322</v>
      </c>
      <c r="K184" s="62">
        <v>6.6666666666666666E-2</v>
      </c>
      <c r="L184" s="57">
        <v>1</v>
      </c>
      <c r="M184" s="1" t="s">
        <v>1261</v>
      </c>
      <c r="N184" s="2">
        <v>159.83449999999999</v>
      </c>
    </row>
    <row r="185" spans="1:14">
      <c r="A185" s="1" t="s">
        <v>1279</v>
      </c>
      <c r="B185" s="44" t="s">
        <v>544</v>
      </c>
      <c r="C185" s="1" t="s">
        <v>545</v>
      </c>
      <c r="D185" s="1" t="s">
        <v>1280</v>
      </c>
      <c r="E185" s="12">
        <v>25.865116666666701</v>
      </c>
      <c r="F185" s="12">
        <v>36.829833333333298</v>
      </c>
      <c r="G185" s="1">
        <v>2010</v>
      </c>
      <c r="H185" s="1" t="s">
        <v>909</v>
      </c>
      <c r="I185" s="57">
        <v>3.1</v>
      </c>
      <c r="J185" s="57" t="s">
        <v>1322</v>
      </c>
      <c r="K185" s="62">
        <v>0.02</v>
      </c>
      <c r="L185" s="57">
        <v>1</v>
      </c>
      <c r="M185" s="1" t="s">
        <v>1261</v>
      </c>
      <c r="N185" s="2">
        <v>151.07400000000001</v>
      </c>
    </row>
    <row r="186" spans="1:14">
      <c r="A186" s="1" t="s">
        <v>1281</v>
      </c>
      <c r="B186" s="44" t="s">
        <v>544</v>
      </c>
      <c r="C186" s="1" t="s">
        <v>545</v>
      </c>
      <c r="D186" s="1" t="s">
        <v>1282</v>
      </c>
      <c r="E186" s="12">
        <v>27.740687000000001</v>
      </c>
      <c r="F186" s="12">
        <v>36.101576999999999</v>
      </c>
      <c r="G186" s="1">
        <v>2010</v>
      </c>
      <c r="H186" s="1" t="s">
        <v>909</v>
      </c>
      <c r="I186" s="57">
        <v>6</v>
      </c>
      <c r="J186" s="57" t="s">
        <v>1322</v>
      </c>
      <c r="K186" s="62">
        <v>1.6393442622950821E-2</v>
      </c>
      <c r="L186" s="57">
        <v>1</v>
      </c>
      <c r="M186" s="1" t="s">
        <v>1261</v>
      </c>
      <c r="N186" s="2">
        <v>139.69540000000001</v>
      </c>
    </row>
    <row r="187" spans="1:14">
      <c r="A187" s="1" t="s">
        <v>1283</v>
      </c>
      <c r="B187" s="44" t="s">
        <v>544</v>
      </c>
      <c r="C187" s="1" t="s">
        <v>545</v>
      </c>
      <c r="D187" s="1" t="s">
        <v>1284</v>
      </c>
      <c r="E187" s="12">
        <v>28.049983000000001</v>
      </c>
      <c r="F187" s="12">
        <v>36.068133000000003</v>
      </c>
      <c r="G187" s="1">
        <v>2010</v>
      </c>
      <c r="H187" s="1" t="s">
        <v>909</v>
      </c>
      <c r="I187" s="57">
        <v>6.6</v>
      </c>
      <c r="J187" s="57">
        <v>15</v>
      </c>
      <c r="K187" s="62">
        <v>1.5873015873015872E-2</v>
      </c>
      <c r="L187" s="57">
        <v>1</v>
      </c>
      <c r="M187" s="1" t="s">
        <v>1261</v>
      </c>
      <c r="N187" s="2">
        <v>50.740699999999997</v>
      </c>
    </row>
    <row r="188" spans="1:14">
      <c r="A188" s="1" t="s">
        <v>1285</v>
      </c>
      <c r="B188" s="44" t="s">
        <v>544</v>
      </c>
      <c r="C188" s="1" t="s">
        <v>545</v>
      </c>
      <c r="D188" s="1" t="s">
        <v>1286</v>
      </c>
      <c r="E188" s="12">
        <v>25.2780555555556</v>
      </c>
      <c r="F188" s="12">
        <v>35.338888888888903</v>
      </c>
      <c r="G188" s="1">
        <v>2010</v>
      </c>
      <c r="H188" s="1" t="s">
        <v>909</v>
      </c>
      <c r="I188" s="57">
        <v>6.5</v>
      </c>
      <c r="J188" s="57">
        <v>9</v>
      </c>
      <c r="K188" s="62">
        <v>1.1627906976744186E-2</v>
      </c>
      <c r="L188" s="57">
        <v>1</v>
      </c>
      <c r="M188" s="1" t="s">
        <v>1261</v>
      </c>
      <c r="N188" s="2">
        <v>108.97369999999999</v>
      </c>
    </row>
    <row r="189" spans="1:14">
      <c r="A189" s="1" t="s">
        <v>1287</v>
      </c>
      <c r="B189" s="44" t="s">
        <v>544</v>
      </c>
      <c r="C189" s="1" t="s">
        <v>545</v>
      </c>
      <c r="D189" s="1" t="s">
        <v>1288</v>
      </c>
      <c r="E189" s="12">
        <v>23.376383329999999</v>
      </c>
      <c r="F189" s="12">
        <v>37.717300000000002</v>
      </c>
      <c r="G189" s="1">
        <v>2011</v>
      </c>
      <c r="H189" s="1" t="s">
        <v>909</v>
      </c>
      <c r="I189" s="57">
        <v>5</v>
      </c>
      <c r="J189" s="57" t="s">
        <v>1322</v>
      </c>
      <c r="K189" s="62">
        <v>3.5714285714285712E-2</v>
      </c>
      <c r="L189" s="57">
        <v>1</v>
      </c>
      <c r="M189" s="1" t="s">
        <v>1261</v>
      </c>
      <c r="N189" s="2">
        <v>0</v>
      </c>
    </row>
    <row r="190" spans="1:14">
      <c r="A190" s="1" t="s">
        <v>1289</v>
      </c>
      <c r="B190" s="44" t="s">
        <v>544</v>
      </c>
      <c r="C190" s="1" t="s">
        <v>545</v>
      </c>
      <c r="D190" s="1" t="s">
        <v>1269</v>
      </c>
      <c r="E190" s="12">
        <v>23.926933333333299</v>
      </c>
      <c r="F190" s="12">
        <v>37.7162333333333</v>
      </c>
      <c r="G190" s="1">
        <v>2011</v>
      </c>
      <c r="H190" s="1" t="s">
        <v>909</v>
      </c>
      <c r="I190" s="57">
        <v>7.6</v>
      </c>
      <c r="J190" s="57" t="s">
        <v>1322</v>
      </c>
      <c r="K190" s="62">
        <v>3.7974683544303799E-2</v>
      </c>
      <c r="L190" s="57">
        <v>1</v>
      </c>
      <c r="M190" s="1" t="s">
        <v>1261</v>
      </c>
      <c r="N190" s="2">
        <v>11.976800000000001</v>
      </c>
    </row>
    <row r="191" spans="1:14">
      <c r="A191" s="1" t="s">
        <v>1290</v>
      </c>
      <c r="B191" s="44" t="s">
        <v>544</v>
      </c>
      <c r="C191" s="1" t="s">
        <v>545</v>
      </c>
      <c r="D191" s="1" t="s">
        <v>1271</v>
      </c>
      <c r="E191" s="12">
        <v>24.0230833333333</v>
      </c>
      <c r="F191" s="12">
        <v>37.6538166666667</v>
      </c>
      <c r="G191" s="1">
        <v>2011</v>
      </c>
      <c r="H191" s="1" t="s">
        <v>909</v>
      </c>
      <c r="I191" s="57">
        <v>5.8</v>
      </c>
      <c r="J191" s="57">
        <v>10</v>
      </c>
      <c r="K191" s="62">
        <v>2.8985507246376812E-2</v>
      </c>
      <c r="L191" s="57">
        <v>1</v>
      </c>
      <c r="M191" s="1" t="s">
        <v>1261</v>
      </c>
      <c r="N191" s="2">
        <v>13.4069</v>
      </c>
    </row>
    <row r="192" spans="1:14">
      <c r="A192" s="1" t="s">
        <v>1291</v>
      </c>
      <c r="B192" s="44" t="s">
        <v>544</v>
      </c>
      <c r="C192" s="1" t="s">
        <v>545</v>
      </c>
      <c r="D192" s="1" t="s">
        <v>1260</v>
      </c>
      <c r="E192" s="12">
        <v>24.380500000000001</v>
      </c>
      <c r="F192" s="12">
        <v>37.413533333333298</v>
      </c>
      <c r="G192" s="1">
        <v>2011</v>
      </c>
      <c r="H192" s="1" t="s">
        <v>909</v>
      </c>
      <c r="I192" s="57">
        <v>7.5</v>
      </c>
      <c r="J192" s="57" t="s">
        <v>1322</v>
      </c>
      <c r="K192" s="62">
        <v>4.4117647058823532E-2</v>
      </c>
      <c r="L192" s="57">
        <v>1</v>
      </c>
      <c r="M192" s="1" t="s">
        <v>1261</v>
      </c>
      <c r="N192" s="2">
        <v>24.805299999999999</v>
      </c>
    </row>
    <row r="193" spans="1:14">
      <c r="A193" s="1" t="s">
        <v>1292</v>
      </c>
      <c r="B193" s="44" t="s">
        <v>544</v>
      </c>
      <c r="C193" s="1" t="s">
        <v>545</v>
      </c>
      <c r="D193" s="1" t="s">
        <v>1276</v>
      </c>
      <c r="E193" s="12">
        <v>25.599966666666699</v>
      </c>
      <c r="F193" s="12">
        <v>36.922883333333303</v>
      </c>
      <c r="G193" s="1">
        <v>2011</v>
      </c>
      <c r="H193" s="1" t="s">
        <v>909</v>
      </c>
      <c r="I193" s="57">
        <v>9.1999999999999993</v>
      </c>
      <c r="J193" s="57" t="s">
        <v>1322</v>
      </c>
      <c r="K193" s="62">
        <v>2.2222222222222223E-2</v>
      </c>
      <c r="L193" s="57">
        <v>1</v>
      </c>
      <c r="M193" s="1" t="s">
        <v>1261</v>
      </c>
      <c r="N193" s="2">
        <v>30.756900000000002</v>
      </c>
    </row>
    <row r="194" spans="1:14">
      <c r="A194" s="1" t="s">
        <v>1293</v>
      </c>
      <c r="B194" s="44" t="s">
        <v>544</v>
      </c>
      <c r="C194" s="1" t="s">
        <v>545</v>
      </c>
      <c r="D194" s="1" t="s">
        <v>1267</v>
      </c>
      <c r="E194" s="12">
        <v>23.54185</v>
      </c>
      <c r="F194" s="12">
        <v>37.743733333333303</v>
      </c>
      <c r="G194" s="1">
        <v>2012</v>
      </c>
      <c r="H194" s="1" t="s">
        <v>909</v>
      </c>
      <c r="I194" s="57">
        <v>8.5</v>
      </c>
      <c r="J194" s="57" t="s">
        <v>1322</v>
      </c>
      <c r="K194" s="62">
        <v>1.6949152542372881E-2</v>
      </c>
      <c r="L194" s="57">
        <v>1</v>
      </c>
      <c r="M194" s="1" t="s">
        <v>1261</v>
      </c>
      <c r="N194" s="2">
        <v>76.951899999999995</v>
      </c>
    </row>
    <row r="195" spans="1:14">
      <c r="A195" s="1" t="s">
        <v>1294</v>
      </c>
      <c r="B195" s="44" t="s">
        <v>544</v>
      </c>
      <c r="C195" s="1" t="s">
        <v>545</v>
      </c>
      <c r="D195" s="1" t="s">
        <v>1278</v>
      </c>
      <c r="E195" s="12">
        <v>25.60585</v>
      </c>
      <c r="F195" s="12">
        <v>36.886249999999997</v>
      </c>
      <c r="G195" s="1">
        <v>2012</v>
      </c>
      <c r="H195" s="1" t="s">
        <v>909</v>
      </c>
      <c r="I195" s="57">
        <v>4</v>
      </c>
      <c r="J195" s="57" t="s">
        <v>1322</v>
      </c>
      <c r="K195" s="62">
        <v>3.2258064516129031E-2</v>
      </c>
      <c r="L195" s="57">
        <v>1</v>
      </c>
      <c r="M195" s="1" t="s">
        <v>1261</v>
      </c>
      <c r="N195" s="2">
        <v>42.113900000000001</v>
      </c>
    </row>
    <row r="196" spans="1:14">
      <c r="A196" s="1" t="s">
        <v>1295</v>
      </c>
      <c r="B196" s="44" t="s">
        <v>544</v>
      </c>
      <c r="C196" s="1" t="s">
        <v>545</v>
      </c>
      <c r="D196" s="1" t="s">
        <v>1280</v>
      </c>
      <c r="E196" s="12">
        <v>25.865116666666701</v>
      </c>
      <c r="F196" s="12">
        <v>36.829833333333298</v>
      </c>
      <c r="G196" s="1">
        <v>2012</v>
      </c>
      <c r="H196" s="1" t="s">
        <v>909</v>
      </c>
      <c r="I196" s="57">
        <v>3.1</v>
      </c>
      <c r="J196" s="57" t="s">
        <v>1322</v>
      </c>
      <c r="K196" s="62">
        <v>9.9009900990099011E-3</v>
      </c>
      <c r="L196" s="57">
        <v>1</v>
      </c>
      <c r="M196" s="1" t="s">
        <v>1261</v>
      </c>
      <c r="N196" s="2">
        <v>24.9956</v>
      </c>
    </row>
    <row r="197" spans="1:14">
      <c r="A197" s="1" t="s">
        <v>1296</v>
      </c>
      <c r="B197" s="44" t="s">
        <v>544</v>
      </c>
      <c r="C197" s="1" t="s">
        <v>545</v>
      </c>
      <c r="D197" s="1" t="s">
        <v>1286</v>
      </c>
      <c r="E197" s="12">
        <v>25.2780555555556</v>
      </c>
      <c r="F197" s="12">
        <v>35.338888888888903</v>
      </c>
      <c r="G197" s="1">
        <v>2012</v>
      </c>
      <c r="H197" s="1" t="s">
        <v>909</v>
      </c>
      <c r="I197" s="57">
        <v>6.5</v>
      </c>
      <c r="J197" s="57">
        <v>9</v>
      </c>
      <c r="K197" s="62">
        <v>1.1494252873563218E-2</v>
      </c>
      <c r="L197" s="57">
        <v>1</v>
      </c>
      <c r="M197" s="1" t="s">
        <v>1261</v>
      </c>
      <c r="N197" s="2">
        <v>37.259900000000002</v>
      </c>
    </row>
    <row r="198" spans="1:14">
      <c r="A198" s="1" t="s">
        <v>1297</v>
      </c>
      <c r="B198" s="44" t="s">
        <v>544</v>
      </c>
      <c r="C198" s="1" t="s">
        <v>545</v>
      </c>
      <c r="D198" s="1" t="s">
        <v>1267</v>
      </c>
      <c r="E198" s="12">
        <v>23.54185</v>
      </c>
      <c r="F198" s="12">
        <v>37.743733333333303</v>
      </c>
      <c r="G198" s="1">
        <v>2013</v>
      </c>
      <c r="H198" s="1" t="s">
        <v>909</v>
      </c>
      <c r="I198" s="57">
        <v>8.5</v>
      </c>
      <c r="J198" s="57" t="s">
        <v>1322</v>
      </c>
      <c r="K198" s="62">
        <v>1.6949152542372881E-2</v>
      </c>
      <c r="L198" s="57">
        <v>1</v>
      </c>
      <c r="M198" s="1" t="s">
        <v>1261</v>
      </c>
      <c r="N198" s="2">
        <v>0</v>
      </c>
    </row>
    <row r="199" spans="1:14">
      <c r="A199" s="1" t="s">
        <v>1298</v>
      </c>
      <c r="B199" s="44" t="s">
        <v>544</v>
      </c>
      <c r="C199" s="1" t="s">
        <v>545</v>
      </c>
      <c r="D199" s="1" t="s">
        <v>1265</v>
      </c>
      <c r="E199" s="12">
        <v>25.387716666666702</v>
      </c>
      <c r="F199" s="12">
        <v>36.671433333333297</v>
      </c>
      <c r="G199" s="1">
        <v>2013</v>
      </c>
      <c r="H199" s="1" t="s">
        <v>909</v>
      </c>
      <c r="I199" s="57">
        <v>6.8</v>
      </c>
      <c r="J199" s="57" t="s">
        <v>1322</v>
      </c>
      <c r="K199" s="62">
        <v>1.2658227848101267E-2</v>
      </c>
      <c r="L199" s="57">
        <v>1</v>
      </c>
      <c r="M199" s="1" t="s">
        <v>1261</v>
      </c>
      <c r="N199" s="2">
        <v>0</v>
      </c>
    </row>
    <row r="200" spans="1:14">
      <c r="A200" s="1" t="s">
        <v>1299</v>
      </c>
      <c r="B200" s="44" t="s">
        <v>544</v>
      </c>
      <c r="C200" s="1" t="s">
        <v>545</v>
      </c>
      <c r="D200" s="1" t="s">
        <v>1284</v>
      </c>
      <c r="E200" s="12">
        <v>28.049983000000001</v>
      </c>
      <c r="F200" s="12">
        <v>36.068133000000003</v>
      </c>
      <c r="G200" s="1">
        <v>2013</v>
      </c>
      <c r="H200" s="1" t="s">
        <v>909</v>
      </c>
      <c r="I200" s="57">
        <v>6.6</v>
      </c>
      <c r="J200" s="57">
        <v>15</v>
      </c>
      <c r="K200" s="62">
        <v>1.5873015873015872E-2</v>
      </c>
      <c r="L200" s="57">
        <v>1</v>
      </c>
      <c r="M200" s="1" t="s">
        <v>1261</v>
      </c>
      <c r="N200" s="2">
        <v>19.435500000000001</v>
      </c>
    </row>
    <row r="201" spans="1:14">
      <c r="A201" s="1" t="s">
        <v>1300</v>
      </c>
      <c r="B201" s="44" t="s">
        <v>544</v>
      </c>
      <c r="C201" s="1" t="s">
        <v>545</v>
      </c>
      <c r="D201" s="1" t="s">
        <v>1301</v>
      </c>
      <c r="E201" s="12">
        <v>23.467203000000001</v>
      </c>
      <c r="F201" s="12">
        <v>40.060597999999999</v>
      </c>
      <c r="G201" s="1">
        <v>2014</v>
      </c>
      <c r="H201" s="1" t="s">
        <v>909</v>
      </c>
      <c r="I201" s="57">
        <v>5</v>
      </c>
      <c r="J201" s="57" t="s">
        <v>1322</v>
      </c>
      <c r="K201" s="62">
        <v>2.2471910112359553E-2</v>
      </c>
      <c r="L201" s="57">
        <v>1</v>
      </c>
      <c r="M201" s="1" t="s">
        <v>1261</v>
      </c>
      <c r="N201" s="2">
        <v>37.026899999999998</v>
      </c>
    </row>
    <row r="202" spans="1:14">
      <c r="A202" s="1" t="s">
        <v>1302</v>
      </c>
      <c r="B202" s="44" t="s">
        <v>544</v>
      </c>
      <c r="C202" s="1" t="s">
        <v>545</v>
      </c>
      <c r="D202" s="1" t="s">
        <v>1263</v>
      </c>
      <c r="E202" s="12">
        <v>24.4072833333333</v>
      </c>
      <c r="F202" s="12">
        <v>36.703016666666699</v>
      </c>
      <c r="G202" s="1">
        <v>2014</v>
      </c>
      <c r="H202" s="1" t="s">
        <v>909</v>
      </c>
      <c r="I202" s="57">
        <v>5</v>
      </c>
      <c r="J202" s="57">
        <v>14</v>
      </c>
      <c r="K202" s="62">
        <v>8.4745762711864389E-2</v>
      </c>
      <c r="L202" s="57">
        <v>1</v>
      </c>
      <c r="M202" s="1" t="s">
        <v>1261</v>
      </c>
      <c r="N202" s="2">
        <v>68.440600000000003</v>
      </c>
    </row>
    <row r="203" spans="1:14">
      <c r="A203" s="1" t="s">
        <v>1303</v>
      </c>
      <c r="B203" s="44" t="s">
        <v>544</v>
      </c>
      <c r="C203" s="1" t="s">
        <v>545</v>
      </c>
      <c r="D203" s="1" t="s">
        <v>1304</v>
      </c>
      <c r="E203" s="12">
        <v>27.209308</v>
      </c>
      <c r="F203" s="12">
        <v>36.590918000000002</v>
      </c>
      <c r="G203" s="1">
        <v>2014</v>
      </c>
      <c r="H203" s="1" t="s">
        <v>909</v>
      </c>
      <c r="I203" s="57">
        <v>6</v>
      </c>
      <c r="J203" s="57" t="s">
        <v>1322</v>
      </c>
      <c r="K203" s="62">
        <v>1.2987012987012986E-2</v>
      </c>
      <c r="L203" s="57">
        <v>1</v>
      </c>
      <c r="M203" s="1" t="s">
        <v>1261</v>
      </c>
      <c r="N203" s="2">
        <v>59.042400000000001</v>
      </c>
    </row>
    <row r="204" spans="1:14">
      <c r="A204" s="1" t="s">
        <v>1305</v>
      </c>
      <c r="B204" s="44" t="s">
        <v>544</v>
      </c>
      <c r="C204" s="1" t="s">
        <v>545</v>
      </c>
      <c r="D204" s="1" t="s">
        <v>1301</v>
      </c>
      <c r="E204" s="12">
        <v>23.467203000000001</v>
      </c>
      <c r="F204" s="12">
        <v>40.060597999999999</v>
      </c>
      <c r="G204" s="1">
        <v>2016</v>
      </c>
      <c r="H204" s="1" t="s">
        <v>909</v>
      </c>
      <c r="I204" s="57">
        <v>5</v>
      </c>
      <c r="J204" s="57" t="s">
        <v>1322</v>
      </c>
      <c r="K204" s="62">
        <v>3.2967032967032968E-2</v>
      </c>
      <c r="L204" s="57">
        <v>1</v>
      </c>
      <c r="M204" s="1" t="s">
        <v>1261</v>
      </c>
      <c r="N204" s="2">
        <v>36.606400000000001</v>
      </c>
    </row>
    <row r="205" spans="1:14">
      <c r="A205" s="1" t="s">
        <v>1306</v>
      </c>
      <c r="B205" s="44" t="s">
        <v>544</v>
      </c>
      <c r="C205" s="1" t="s">
        <v>545</v>
      </c>
      <c r="D205" s="1" t="s">
        <v>1307</v>
      </c>
      <c r="E205" s="12">
        <v>23.07029</v>
      </c>
      <c r="F205" s="12">
        <v>39.159272000000001</v>
      </c>
      <c r="G205" s="1">
        <v>2017</v>
      </c>
      <c r="H205" s="1" t="s">
        <v>909</v>
      </c>
      <c r="I205" s="57">
        <v>5</v>
      </c>
      <c r="J205" s="57" t="s">
        <v>1322</v>
      </c>
      <c r="K205" s="62">
        <v>1.1627906976744186E-2</v>
      </c>
      <c r="L205" s="57">
        <v>1</v>
      </c>
      <c r="M205" s="1" t="s">
        <v>1261</v>
      </c>
      <c r="N205" s="2">
        <v>46.111499999999999</v>
      </c>
    </row>
    <row r="206" spans="1:14">
      <c r="A206" s="1" t="s">
        <v>1308</v>
      </c>
      <c r="B206" s="44" t="s">
        <v>544</v>
      </c>
      <c r="C206" s="1" t="s">
        <v>545</v>
      </c>
      <c r="D206" s="1" t="s">
        <v>1309</v>
      </c>
      <c r="E206" s="12">
        <v>23.721304</v>
      </c>
      <c r="F206" s="12">
        <v>35.512376000000003</v>
      </c>
      <c r="G206" s="1">
        <v>2017</v>
      </c>
      <c r="H206" s="1" t="s">
        <v>909</v>
      </c>
      <c r="I206" s="57">
        <v>4</v>
      </c>
      <c r="J206" s="57" t="s">
        <v>1322</v>
      </c>
      <c r="K206" s="62">
        <v>9.1743119266055051E-3</v>
      </c>
      <c r="L206" s="57">
        <v>1</v>
      </c>
      <c r="M206" s="1" t="s">
        <v>1261</v>
      </c>
      <c r="N206" s="2">
        <v>35.118400000000001</v>
      </c>
    </row>
    <row r="207" spans="1:14">
      <c r="A207" s="1" t="s">
        <v>1310</v>
      </c>
      <c r="B207" s="44" t="s">
        <v>544</v>
      </c>
      <c r="C207" s="1" t="s">
        <v>545</v>
      </c>
      <c r="D207" s="1" t="s">
        <v>1311</v>
      </c>
      <c r="E207" s="12">
        <v>23.709899520386301</v>
      </c>
      <c r="F207" s="12">
        <v>37.879210239859603</v>
      </c>
      <c r="G207" s="1">
        <v>2018</v>
      </c>
      <c r="H207" s="1" t="s">
        <v>909</v>
      </c>
      <c r="I207" s="57">
        <v>5</v>
      </c>
      <c r="J207" s="57">
        <v>10</v>
      </c>
      <c r="K207" s="62">
        <v>4.9382716049382713E-2</v>
      </c>
      <c r="L207" s="57">
        <v>1</v>
      </c>
      <c r="M207" s="1" t="s">
        <v>1261</v>
      </c>
      <c r="N207" s="2">
        <v>99.315700000000007</v>
      </c>
    </row>
    <row r="208" spans="1:14">
      <c r="A208" s="1" t="s">
        <v>1312</v>
      </c>
      <c r="B208" s="44" t="s">
        <v>544</v>
      </c>
      <c r="C208" s="1" t="s">
        <v>545</v>
      </c>
      <c r="D208" s="1" t="s">
        <v>638</v>
      </c>
      <c r="E208" s="12">
        <v>23.778148000000002</v>
      </c>
      <c r="F208" s="12">
        <v>37.800652999999997</v>
      </c>
      <c r="G208" s="1">
        <v>2018</v>
      </c>
      <c r="H208" s="1" t="s">
        <v>909</v>
      </c>
      <c r="I208" s="57">
        <v>5</v>
      </c>
      <c r="J208" s="57">
        <v>15</v>
      </c>
      <c r="K208" s="62">
        <v>6.41025641025641E-3</v>
      </c>
      <c r="L208" s="57">
        <v>1</v>
      </c>
      <c r="M208" s="1" t="s">
        <v>1261</v>
      </c>
      <c r="N208" s="2">
        <v>125.3496</v>
      </c>
    </row>
    <row r="209" spans="1:14">
      <c r="A209" s="1" t="s">
        <v>1313</v>
      </c>
      <c r="B209" s="44" t="s">
        <v>544</v>
      </c>
      <c r="C209" s="1" t="s">
        <v>545</v>
      </c>
      <c r="D209" s="1" t="s">
        <v>1314</v>
      </c>
      <c r="E209" s="12">
        <v>23.818473000000001</v>
      </c>
      <c r="F209" s="12">
        <v>35.536124999999998</v>
      </c>
      <c r="G209" s="1">
        <v>2018</v>
      </c>
      <c r="H209" s="1" t="s">
        <v>909</v>
      </c>
      <c r="I209" s="57">
        <v>5</v>
      </c>
      <c r="J209" s="57" t="s">
        <v>1322</v>
      </c>
      <c r="K209" s="62">
        <v>9.2592592592592587E-3</v>
      </c>
      <c r="L209" s="57">
        <v>1</v>
      </c>
      <c r="M209" s="1" t="s">
        <v>1261</v>
      </c>
      <c r="N209" s="2">
        <v>112.5</v>
      </c>
    </row>
    <row r="210" spans="1:14">
      <c r="A210" s="1" t="s">
        <v>1315</v>
      </c>
      <c r="B210" s="44" t="s">
        <v>544</v>
      </c>
      <c r="C210" s="1" t="s">
        <v>545</v>
      </c>
      <c r="D210" s="1" t="s">
        <v>1309</v>
      </c>
      <c r="E210" s="12">
        <v>23.721304</v>
      </c>
      <c r="F210" s="12">
        <v>35.512376000000003</v>
      </c>
      <c r="G210" s="1">
        <v>2018</v>
      </c>
      <c r="H210" s="1" t="s">
        <v>909</v>
      </c>
      <c r="I210" s="57">
        <v>4</v>
      </c>
      <c r="J210" s="57" t="s">
        <v>1322</v>
      </c>
      <c r="K210" s="62">
        <v>9.0090090090090089E-3</v>
      </c>
      <c r="L210" s="57">
        <v>1</v>
      </c>
      <c r="M210" s="1" t="s">
        <v>1261</v>
      </c>
      <c r="N210" s="2">
        <v>120.586</v>
      </c>
    </row>
    <row r="211" spans="1:14">
      <c r="A211" s="1" t="s">
        <v>1316</v>
      </c>
      <c r="B211" s="44" t="s">
        <v>544</v>
      </c>
      <c r="C211" s="1" t="s">
        <v>545</v>
      </c>
      <c r="D211" s="1" t="s">
        <v>1304</v>
      </c>
      <c r="E211" s="12">
        <v>27.209308</v>
      </c>
      <c r="F211" s="12">
        <v>36.590918000000002</v>
      </c>
      <c r="G211" s="1">
        <v>2020</v>
      </c>
      <c r="H211" s="1" t="s">
        <v>909</v>
      </c>
      <c r="I211" s="57">
        <v>6</v>
      </c>
      <c r="J211" s="57" t="s">
        <v>1322</v>
      </c>
      <c r="K211" s="62">
        <v>8.8607594936708847E-2</v>
      </c>
      <c r="L211" s="57">
        <v>1</v>
      </c>
      <c r="M211" s="1" t="s">
        <v>1261</v>
      </c>
      <c r="N211" s="2">
        <v>37.853299999999997</v>
      </c>
    </row>
    <row r="212" spans="1:14">
      <c r="A212" s="1" t="s">
        <v>1317</v>
      </c>
      <c r="B212" s="44" t="s">
        <v>544</v>
      </c>
      <c r="C212" s="1" t="s">
        <v>545</v>
      </c>
      <c r="D212" s="1" t="s">
        <v>1314</v>
      </c>
      <c r="E212" s="12">
        <v>23.818473000000001</v>
      </c>
      <c r="F212" s="12">
        <v>35.536124999999998</v>
      </c>
      <c r="G212" s="1">
        <v>2020</v>
      </c>
      <c r="H212" s="1" t="s">
        <v>909</v>
      </c>
      <c r="I212" s="57">
        <v>5</v>
      </c>
      <c r="J212" s="57" t="s">
        <v>1322</v>
      </c>
      <c r="K212" s="62">
        <v>9.1743119266055051E-3</v>
      </c>
      <c r="L212" s="57">
        <v>1</v>
      </c>
      <c r="M212" s="1" t="s">
        <v>1261</v>
      </c>
      <c r="N212" s="2">
        <v>61.602499999999999</v>
      </c>
    </row>
    <row r="213" spans="1:14">
      <c r="A213" s="1" t="s">
        <v>1318</v>
      </c>
      <c r="B213" s="44" t="s">
        <v>544</v>
      </c>
      <c r="C213" s="1" t="s">
        <v>545</v>
      </c>
      <c r="D213" s="1" t="s">
        <v>1311</v>
      </c>
      <c r="E213" s="12">
        <v>23.709899520386301</v>
      </c>
      <c r="F213" s="12">
        <v>37.879210239859603</v>
      </c>
      <c r="G213" s="1">
        <v>2021</v>
      </c>
      <c r="H213" s="1" t="s">
        <v>909</v>
      </c>
      <c r="I213" s="57">
        <v>5</v>
      </c>
      <c r="J213" s="57">
        <v>10</v>
      </c>
      <c r="K213" s="62">
        <v>2.4691358024691357E-2</v>
      </c>
      <c r="L213" s="57">
        <v>1</v>
      </c>
      <c r="M213" s="1" t="s">
        <v>1261</v>
      </c>
      <c r="N213" s="2">
        <v>71.263999999999996</v>
      </c>
    </row>
    <row r="214" spans="1:14">
      <c r="A214" s="1" t="s">
        <v>1319</v>
      </c>
      <c r="B214" s="44" t="s">
        <v>544</v>
      </c>
      <c r="C214" s="1" t="s">
        <v>545</v>
      </c>
      <c r="D214" s="1" t="s">
        <v>638</v>
      </c>
      <c r="E214" s="12">
        <v>23.778148000000002</v>
      </c>
      <c r="F214" s="12">
        <v>37.800652999999997</v>
      </c>
      <c r="G214" s="1">
        <v>2021</v>
      </c>
      <c r="H214" s="1" t="s">
        <v>909</v>
      </c>
      <c r="I214" s="57">
        <v>5</v>
      </c>
      <c r="J214" s="57">
        <v>15</v>
      </c>
      <c r="K214" s="62">
        <v>5.8823529411764705E-3</v>
      </c>
      <c r="L214" s="57">
        <v>1</v>
      </c>
      <c r="M214" s="1" t="s">
        <v>1261</v>
      </c>
      <c r="N214" s="2">
        <v>85.260800000000003</v>
      </c>
    </row>
    <row r="215" spans="1:14">
      <c r="A215" s="1" t="s">
        <v>1320</v>
      </c>
      <c r="B215" s="44" t="s">
        <v>544</v>
      </c>
      <c r="C215" s="1" t="s">
        <v>545</v>
      </c>
      <c r="D215" s="1" t="s">
        <v>1314</v>
      </c>
      <c r="E215" s="12">
        <v>23.818473000000001</v>
      </c>
      <c r="F215" s="12">
        <v>35.536124999999998</v>
      </c>
      <c r="G215" s="1">
        <v>2021</v>
      </c>
      <c r="H215" s="1" t="s">
        <v>909</v>
      </c>
      <c r="I215" s="57">
        <v>5</v>
      </c>
      <c r="J215" s="57" t="s">
        <v>1322</v>
      </c>
      <c r="K215" s="62">
        <v>9.1743119266055051E-3</v>
      </c>
      <c r="L215" s="57">
        <v>1</v>
      </c>
      <c r="M215" s="1" t="s">
        <v>1261</v>
      </c>
      <c r="N215" s="2">
        <v>79.662400000000005</v>
      </c>
    </row>
    <row r="216" spans="1:14">
      <c r="A216" s="1" t="s">
        <v>1321</v>
      </c>
      <c r="B216" s="44" t="s">
        <v>544</v>
      </c>
      <c r="C216" s="1" t="s">
        <v>545</v>
      </c>
      <c r="D216" s="1" t="s">
        <v>1309</v>
      </c>
      <c r="E216" s="12">
        <v>23.721304</v>
      </c>
      <c r="F216" s="12">
        <v>35.512376000000003</v>
      </c>
      <c r="G216" s="1">
        <v>2021</v>
      </c>
      <c r="H216" s="1" t="s">
        <v>909</v>
      </c>
      <c r="I216" s="57">
        <v>4</v>
      </c>
      <c r="J216" s="57" t="s">
        <v>1322</v>
      </c>
      <c r="K216" s="62">
        <v>8.9285714285714281E-3</v>
      </c>
      <c r="L216" s="57">
        <v>1</v>
      </c>
      <c r="M216" s="1" t="s">
        <v>1261</v>
      </c>
      <c r="N216" s="2">
        <v>72.785600000000002</v>
      </c>
    </row>
  </sheetData>
  <autoFilter ref="A1:O174" xr:uid="{00000000-0001-0000-0100-000000000000}"/>
  <phoneticPr fontId="8" type="noConversion"/>
  <conditionalFormatting sqref="K2:K73">
    <cfRule type="colorScale" priority="37">
      <colorScale>
        <cfvo type="min"/>
        <cfvo type="percentile" val="7.0000000000000007E-2"/>
        <cfvo type="max"/>
        <color rgb="FFF8696B"/>
        <color rgb="FFFFEB84"/>
        <color rgb="FF63BE7B"/>
      </colorScale>
    </cfRule>
    <cfRule type="cellIs" priority="38" stopIfTrue="1" operator="greaterThan">
      <formula>0.07</formula>
    </cfRule>
  </conditionalFormatting>
  <conditionalFormatting sqref="K74:K216">
    <cfRule type="colorScale" priority="1">
      <colorScale>
        <cfvo type="min"/>
        <cfvo type="percentile" val="7.0000000000000007E-2"/>
        <cfvo type="max"/>
        <color rgb="FFF8696B"/>
        <color rgb="FFFFEB84"/>
        <color rgb="FF63BE7B"/>
      </colorScale>
    </cfRule>
    <cfRule type="cellIs" priority="2" stopIfTrue="1" operator="greaterThan">
      <formula>0.07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8E93-7CD4-44E9-B568-3BD4E38E3525}">
  <dimension ref="A1:C24"/>
  <sheetViews>
    <sheetView topLeftCell="A12" workbookViewId="0">
      <selection activeCell="B12" sqref="B12"/>
    </sheetView>
  </sheetViews>
  <sheetFormatPr baseColWidth="10" defaultRowHeight="13.8"/>
  <cols>
    <col min="1" max="1" width="21.77734375" style="1" bestFit="1" customWidth="1"/>
    <col min="2" max="2" width="43.77734375" style="1" bestFit="1" customWidth="1"/>
    <col min="3" max="3" width="48.33203125" style="1" bestFit="1" customWidth="1"/>
    <col min="4" max="16384" width="11.5546875" style="1"/>
  </cols>
  <sheetData>
    <row r="1" spans="1:3">
      <c r="A1" s="50" t="s">
        <v>1121</v>
      </c>
      <c r="B1" s="50" t="s">
        <v>1088</v>
      </c>
      <c r="C1" s="50" t="s">
        <v>1089</v>
      </c>
    </row>
    <row r="2" spans="1:3">
      <c r="A2" s="1" t="s">
        <v>1077</v>
      </c>
      <c r="B2" s="1" t="s">
        <v>27</v>
      </c>
      <c r="C2" s="1" t="s">
        <v>1090</v>
      </c>
    </row>
    <row r="3" spans="1:3">
      <c r="B3" s="1" t="s">
        <v>77</v>
      </c>
      <c r="C3" s="1" t="s">
        <v>1091</v>
      </c>
    </row>
    <row r="4" spans="1:3">
      <c r="A4" s="51"/>
      <c r="B4" s="51" t="s">
        <v>159</v>
      </c>
      <c r="C4" s="51" t="s">
        <v>1092</v>
      </c>
    </row>
    <row r="5" spans="1:3">
      <c r="A5" s="1" t="s">
        <v>8</v>
      </c>
      <c r="B5" s="1" t="s">
        <v>8</v>
      </c>
      <c r="C5" s="1" t="s">
        <v>1093</v>
      </c>
    </row>
    <row r="6" spans="1:3">
      <c r="A6" s="51" t="s">
        <v>1094</v>
      </c>
      <c r="B6" s="51" t="s">
        <v>1095</v>
      </c>
      <c r="C6" s="51" t="s">
        <v>1096</v>
      </c>
    </row>
    <row r="7" spans="1:3">
      <c r="A7" s="52" t="s">
        <v>11</v>
      </c>
      <c r="B7" s="52" t="s">
        <v>1097</v>
      </c>
      <c r="C7" s="52" t="s">
        <v>1096</v>
      </c>
    </row>
    <row r="8" spans="1:3">
      <c r="A8" s="52" t="s">
        <v>12</v>
      </c>
      <c r="B8" s="52" t="s">
        <v>1012</v>
      </c>
      <c r="C8" s="52" t="s">
        <v>1098</v>
      </c>
    </row>
    <row r="9" spans="1:3">
      <c r="A9" s="52" t="s">
        <v>1099</v>
      </c>
      <c r="B9" s="52" t="s">
        <v>1100</v>
      </c>
      <c r="C9" s="52" t="s">
        <v>636</v>
      </c>
    </row>
    <row r="10" spans="1:3">
      <c r="A10" s="52" t="s">
        <v>1074</v>
      </c>
      <c r="B10" s="52" t="s">
        <v>1101</v>
      </c>
      <c r="C10" s="52" t="s">
        <v>636</v>
      </c>
    </row>
    <row r="11" spans="1:3">
      <c r="A11" s="1" t="s">
        <v>14</v>
      </c>
      <c r="B11" s="1" t="s">
        <v>34</v>
      </c>
      <c r="C11" s="1" t="s">
        <v>35</v>
      </c>
    </row>
    <row r="12" spans="1:3">
      <c r="B12" s="1" t="s">
        <v>320</v>
      </c>
      <c r="C12" s="1" t="s">
        <v>1103</v>
      </c>
    </row>
    <row r="13" spans="1:3">
      <c r="B13" s="1" t="s">
        <v>74</v>
      </c>
      <c r="C13" s="1" t="s">
        <v>1104</v>
      </c>
    </row>
    <row r="14" spans="1:3">
      <c r="B14" s="1" t="s">
        <v>55</v>
      </c>
      <c r="C14" s="1" t="s">
        <v>1105</v>
      </c>
    </row>
    <row r="15" spans="1:3">
      <c r="A15" s="52" t="s">
        <v>1082</v>
      </c>
      <c r="B15" s="52" t="s">
        <v>1112</v>
      </c>
      <c r="C15" s="52" t="s">
        <v>1107</v>
      </c>
    </row>
    <row r="16" spans="1:3">
      <c r="A16" s="52" t="s">
        <v>1083</v>
      </c>
      <c r="B16" s="52" t="s">
        <v>1113</v>
      </c>
      <c r="C16" s="52" t="s">
        <v>1107</v>
      </c>
    </row>
    <row r="17" spans="1:3">
      <c r="A17" s="52" t="s">
        <v>1084</v>
      </c>
      <c r="B17" s="52" t="s">
        <v>1114</v>
      </c>
      <c r="C17" s="52" t="s">
        <v>1107</v>
      </c>
    </row>
    <row r="18" spans="1:3">
      <c r="A18" s="52" t="s">
        <v>1085</v>
      </c>
      <c r="B18" s="52" t="s">
        <v>1115</v>
      </c>
      <c r="C18" s="52" t="s">
        <v>1107</v>
      </c>
    </row>
    <row r="19" spans="1:3">
      <c r="A19" s="52" t="s">
        <v>1086</v>
      </c>
      <c r="B19" s="52" t="s">
        <v>1116</v>
      </c>
      <c r="C19" s="52" t="s">
        <v>1107</v>
      </c>
    </row>
    <row r="20" spans="1:3">
      <c r="A20" s="52" t="s">
        <v>1087</v>
      </c>
      <c r="B20" s="52" t="s">
        <v>1117</v>
      </c>
      <c r="C20" s="52" t="s">
        <v>1107</v>
      </c>
    </row>
    <row r="21" spans="1:3">
      <c r="A21" s="52" t="s">
        <v>1080</v>
      </c>
      <c r="B21" s="52" t="s">
        <v>1118</v>
      </c>
      <c r="C21" s="52" t="s">
        <v>1108</v>
      </c>
    </row>
    <row r="22" spans="1:3">
      <c r="A22" s="52" t="s">
        <v>1081</v>
      </c>
      <c r="B22" s="52" t="s">
        <v>1119</v>
      </c>
      <c r="C22" s="52" t="s">
        <v>1109</v>
      </c>
    </row>
    <row r="23" spans="1:3">
      <c r="A23" s="1" t="s">
        <v>1110</v>
      </c>
      <c r="B23" s="1" t="s">
        <v>867</v>
      </c>
      <c r="C23" s="1" t="s">
        <v>1111</v>
      </c>
    </row>
    <row r="24" spans="1:3">
      <c r="A24" s="51"/>
      <c r="B24" s="51" t="s">
        <v>909</v>
      </c>
      <c r="C24" s="51" t="s">
        <v>1120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data_2022</vt:lpstr>
      <vt:lpstr>data_2003</vt:lpstr>
      <vt:lpstr>Legend</vt:lpstr>
      <vt:lpstr>Base_de_donnees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rouanet.e</dc:creator>
  <cp:lastModifiedBy>Patrick Astruch GIS Posidonie</cp:lastModifiedBy>
  <cp:revision>6</cp:revision>
  <dcterms:created xsi:type="dcterms:W3CDTF">2023-12-15T10:01:41Z</dcterms:created>
  <dcterms:modified xsi:type="dcterms:W3CDTF">2026-04-12T18:26:09Z</dcterms:modified>
</cp:coreProperties>
</file>