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by\Documents\MSTP\PhD1\menopauseKOA\manuscript\sourceData\"/>
    </mc:Choice>
  </mc:AlternateContent>
  <xr:revisionPtr revIDLastSave="0" documentId="13_ncr:1_{283F9A23-C77A-4927-80B9-7CE214735444}" xr6:coauthVersionLast="47" xr6:coauthVersionMax="47" xr10:uidLastSave="{00000000-0000-0000-0000-000000000000}"/>
  <bookViews>
    <workbookView xWindow="-98" yWindow="-98" windowWidth="20715" windowHeight="13155" activeTab="5" xr2:uid="{FF10BC27-B909-4F6E-A516-845C76DD5B4C}"/>
  </bookViews>
  <sheets>
    <sheet name="panelB" sheetId="1" r:id="rId1"/>
    <sheet name="panelC" sheetId="2" r:id="rId2"/>
    <sheet name="panelE" sheetId="5" r:id="rId3"/>
    <sheet name="panelF" sheetId="6" r:id="rId4"/>
    <sheet name="panelG" sheetId="7" r:id="rId5"/>
    <sheet name="panelH" sheetId="8" r:id="rId6"/>
    <sheet name="panelI" sheetId="3" r:id="rId7"/>
    <sheet name="panelJ" sheetId="4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8" l="1"/>
  <c r="L6" i="8"/>
  <c r="L5" i="8"/>
  <c r="L4" i="8"/>
  <c r="L3" i="8"/>
  <c r="L2" i="8"/>
  <c r="E55" i="8"/>
  <c r="E54" i="8"/>
  <c r="E53" i="8"/>
  <c r="E52" i="8"/>
  <c r="E51" i="8"/>
  <c r="E50" i="8"/>
  <c r="E49" i="8"/>
  <c r="E48" i="8"/>
  <c r="E47" i="8"/>
  <c r="E46" i="8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4" i="8"/>
  <c r="E3" i="8"/>
  <c r="E2" i="8"/>
  <c r="K9" i="7"/>
  <c r="K8" i="7"/>
  <c r="K7" i="7"/>
  <c r="K6" i="7"/>
  <c r="K5" i="7"/>
  <c r="K4" i="7"/>
  <c r="K3" i="7"/>
  <c r="K2" i="7"/>
  <c r="E54" i="7"/>
  <c r="E53" i="7"/>
  <c r="E52" i="7"/>
  <c r="E51" i="7"/>
  <c r="E50" i="7"/>
  <c r="E49" i="7"/>
  <c r="E48" i="7"/>
  <c r="E47" i="7"/>
  <c r="E46" i="7"/>
  <c r="E45" i="7"/>
  <c r="E44" i="7"/>
  <c r="E43" i="7"/>
  <c r="E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4" i="7"/>
  <c r="E3" i="7"/>
  <c r="E2" i="7"/>
  <c r="J7" i="6"/>
  <c r="L7" i="6" s="1"/>
  <c r="K6" i="6"/>
  <c r="J6" i="6"/>
  <c r="L6" i="6" s="1"/>
  <c r="K5" i="6"/>
  <c r="J5" i="6"/>
  <c r="L5" i="6" s="1"/>
  <c r="L4" i="6"/>
  <c r="K4" i="6"/>
  <c r="J4" i="6"/>
  <c r="L3" i="6"/>
  <c r="K3" i="6"/>
  <c r="J3" i="6"/>
  <c r="K2" i="6"/>
  <c r="J2" i="6"/>
  <c r="L2" i="6" s="1"/>
  <c r="O10" i="5"/>
  <c r="O9" i="5"/>
  <c r="O8" i="5"/>
  <c r="O7" i="5"/>
  <c r="O6" i="5"/>
  <c r="O5" i="5"/>
  <c r="O4" i="5"/>
  <c r="O3" i="5"/>
  <c r="E62" i="5"/>
  <c r="F62" i="5" s="1"/>
  <c r="E61" i="5"/>
  <c r="F61" i="5" s="1"/>
  <c r="F60" i="5"/>
  <c r="E60" i="5"/>
  <c r="E59" i="5"/>
  <c r="F59" i="5" s="1"/>
  <c r="E58" i="5"/>
  <c r="F58" i="5" s="1"/>
  <c r="E57" i="5"/>
  <c r="F57" i="5" s="1"/>
  <c r="F56" i="5"/>
  <c r="E56" i="5"/>
  <c r="E55" i="5"/>
  <c r="F55" i="5" s="1"/>
  <c r="E54" i="5"/>
  <c r="F54" i="5" s="1"/>
  <c r="E53" i="5"/>
  <c r="F53" i="5" s="1"/>
  <c r="F52" i="5"/>
  <c r="E52" i="5"/>
  <c r="E51" i="5"/>
  <c r="F51" i="5" s="1"/>
  <c r="E50" i="5"/>
  <c r="F50" i="5" s="1"/>
  <c r="E49" i="5"/>
  <c r="F49" i="5" s="1"/>
  <c r="F48" i="5"/>
  <c r="E48" i="5"/>
  <c r="E47" i="5"/>
  <c r="F47" i="5" s="1"/>
  <c r="E46" i="5"/>
  <c r="F46" i="5" s="1"/>
  <c r="E45" i="5"/>
  <c r="F45" i="5" s="1"/>
  <c r="F44" i="5"/>
  <c r="E44" i="5"/>
  <c r="E43" i="5"/>
  <c r="F43" i="5" s="1"/>
  <c r="E42" i="5"/>
  <c r="F42" i="5" s="1"/>
  <c r="E41" i="5"/>
  <c r="F41" i="5" s="1"/>
  <c r="F40" i="5"/>
  <c r="E40" i="5"/>
  <c r="E39" i="5"/>
  <c r="F39" i="5" s="1"/>
  <c r="E38" i="5"/>
  <c r="F38" i="5" s="1"/>
  <c r="E37" i="5"/>
  <c r="F37" i="5" s="1"/>
  <c r="E36" i="5"/>
  <c r="F36" i="5" s="1"/>
  <c r="E35" i="5"/>
  <c r="F35" i="5" s="1"/>
  <c r="E34" i="5"/>
  <c r="F34" i="5" s="1"/>
  <c r="E33" i="5"/>
  <c r="F33" i="5" s="1"/>
  <c r="E32" i="5"/>
  <c r="F32" i="5" s="1"/>
  <c r="E31" i="5"/>
  <c r="F31" i="5" s="1"/>
  <c r="E30" i="5"/>
  <c r="F30" i="5" s="1"/>
  <c r="E29" i="5"/>
  <c r="F29" i="5" s="1"/>
  <c r="E28" i="5"/>
  <c r="F28" i="5" s="1"/>
  <c r="E27" i="5"/>
  <c r="F27" i="5" s="1"/>
  <c r="E26" i="5"/>
  <c r="F26" i="5" s="1"/>
  <c r="E25" i="5"/>
  <c r="F25" i="5" s="1"/>
  <c r="E24" i="5"/>
  <c r="F24" i="5" s="1"/>
  <c r="E23" i="5"/>
  <c r="F23" i="5" s="1"/>
  <c r="E22" i="5"/>
  <c r="F22" i="5" s="1"/>
  <c r="E21" i="5"/>
  <c r="F21" i="5" s="1"/>
  <c r="E20" i="5"/>
  <c r="F20" i="5" s="1"/>
  <c r="E19" i="5"/>
  <c r="F19" i="5" s="1"/>
  <c r="E18" i="5"/>
  <c r="F18" i="5" s="1"/>
  <c r="E17" i="5"/>
  <c r="F17" i="5" s="1"/>
  <c r="E16" i="5"/>
  <c r="F16" i="5" s="1"/>
  <c r="E15" i="5"/>
  <c r="F15" i="5" s="1"/>
  <c r="E14" i="5"/>
  <c r="F14" i="5" s="1"/>
  <c r="E13" i="5"/>
  <c r="F13" i="5" s="1"/>
  <c r="E12" i="5"/>
  <c r="F12" i="5" s="1"/>
  <c r="E11" i="5"/>
  <c r="F11" i="5" s="1"/>
  <c r="E10" i="5"/>
  <c r="F10" i="5" s="1"/>
  <c r="E9" i="5"/>
  <c r="F9" i="5" s="1"/>
  <c r="E8" i="5"/>
  <c r="F8" i="5" s="1"/>
  <c r="E7" i="5"/>
  <c r="F7" i="5" s="1"/>
  <c r="E6" i="5"/>
  <c r="F6" i="5" s="1"/>
  <c r="E5" i="5"/>
  <c r="F5" i="5" s="1"/>
  <c r="E4" i="5"/>
  <c r="F4" i="5" s="1"/>
  <c r="E3" i="5"/>
  <c r="F3" i="5" s="1"/>
  <c r="E2" i="5"/>
  <c r="F2" i="5" s="1"/>
  <c r="AA7" i="4"/>
  <c r="Z7" i="4"/>
  <c r="Y7" i="4"/>
  <c r="X7" i="4"/>
  <c r="W7" i="4"/>
  <c r="V7" i="4"/>
  <c r="U7" i="4"/>
  <c r="T7" i="4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C7" i="4"/>
  <c r="AA6" i="4"/>
  <c r="Z6" i="4"/>
  <c r="Y6" i="4"/>
  <c r="X6" i="4"/>
  <c r="W6" i="4"/>
  <c r="V6" i="4"/>
  <c r="U6" i="4"/>
  <c r="T6" i="4"/>
  <c r="S6" i="4"/>
  <c r="R6" i="4"/>
  <c r="Q6" i="4"/>
  <c r="P6" i="4"/>
  <c r="O6" i="4"/>
  <c r="N6" i="4"/>
  <c r="M6" i="4"/>
  <c r="L6" i="4"/>
  <c r="K6" i="4"/>
  <c r="J6" i="4"/>
  <c r="I6" i="4"/>
  <c r="H6" i="4"/>
  <c r="G6" i="4"/>
  <c r="F6" i="4"/>
  <c r="E6" i="4"/>
  <c r="D6" i="4"/>
  <c r="C6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AA4" i="4"/>
  <c r="Z4" i="4"/>
  <c r="Y4" i="4"/>
  <c r="X4" i="4"/>
  <c r="W4" i="4"/>
  <c r="V4" i="4"/>
  <c r="U4" i="4"/>
  <c r="T4" i="4"/>
  <c r="S4" i="4"/>
  <c r="R4" i="4"/>
  <c r="Q4" i="4"/>
  <c r="P4" i="4"/>
  <c r="O4" i="4"/>
  <c r="N4" i="4"/>
  <c r="M4" i="4"/>
  <c r="L4" i="4"/>
  <c r="K4" i="4"/>
  <c r="J4" i="4"/>
  <c r="I4" i="4"/>
  <c r="H4" i="4"/>
  <c r="G4" i="4"/>
  <c r="F4" i="4"/>
  <c r="E4" i="4"/>
  <c r="D4" i="4"/>
  <c r="C4" i="4"/>
  <c r="D3" i="4"/>
  <c r="E3" i="4" s="1"/>
  <c r="F3" i="4" s="1"/>
  <c r="G3" i="4" s="1"/>
  <c r="H3" i="4" s="1"/>
  <c r="I3" i="4" s="1"/>
  <c r="J3" i="4" s="1"/>
  <c r="K3" i="4" s="1"/>
  <c r="L3" i="4" s="1"/>
  <c r="M3" i="4" s="1"/>
  <c r="N3" i="4" s="1"/>
  <c r="O3" i="4" s="1"/>
  <c r="P3" i="4" s="1"/>
  <c r="Q3" i="4" s="1"/>
  <c r="R3" i="4" s="1"/>
  <c r="S3" i="4" s="1"/>
  <c r="T3" i="4" s="1"/>
  <c r="U3" i="4" s="1"/>
  <c r="V3" i="4" s="1"/>
  <c r="W3" i="4" s="1"/>
  <c r="X3" i="4" s="1"/>
  <c r="Y3" i="4" s="1"/>
  <c r="Z3" i="4" s="1"/>
  <c r="AA3" i="4" s="1"/>
  <c r="AA7" i="3"/>
  <c r="Z7" i="3"/>
  <c r="Y7" i="3"/>
  <c r="X7" i="3"/>
  <c r="W7" i="3"/>
  <c r="V7" i="3"/>
  <c r="U7" i="3"/>
  <c r="T7" i="3"/>
  <c r="S7" i="3"/>
  <c r="R7" i="3"/>
  <c r="Q7" i="3"/>
  <c r="P7" i="3"/>
  <c r="O7" i="3"/>
  <c r="N7" i="3"/>
  <c r="M7" i="3"/>
  <c r="L7" i="3"/>
  <c r="K7" i="3"/>
  <c r="J7" i="3"/>
  <c r="I7" i="3"/>
  <c r="H7" i="3"/>
  <c r="G7" i="3"/>
  <c r="F7" i="3"/>
  <c r="E7" i="3"/>
  <c r="D7" i="3"/>
  <c r="C7" i="3"/>
  <c r="AA6" i="3"/>
  <c r="Z6" i="3"/>
  <c r="Y6" i="3"/>
  <c r="X6" i="3"/>
  <c r="W6" i="3"/>
  <c r="V6" i="3"/>
  <c r="U6" i="3"/>
  <c r="T6" i="3"/>
  <c r="S6" i="3"/>
  <c r="R6" i="3"/>
  <c r="Q6" i="3"/>
  <c r="P6" i="3"/>
  <c r="O6" i="3"/>
  <c r="N6" i="3"/>
  <c r="M6" i="3"/>
  <c r="L6" i="3"/>
  <c r="K6" i="3"/>
  <c r="J6" i="3"/>
  <c r="I6" i="3"/>
  <c r="H6" i="3"/>
  <c r="G6" i="3"/>
  <c r="F6" i="3"/>
  <c r="E6" i="3"/>
  <c r="D6" i="3"/>
  <c r="C6" i="3"/>
  <c r="AA5" i="3"/>
  <c r="Z5" i="3"/>
  <c r="Y5" i="3"/>
  <c r="X5" i="3"/>
  <c r="W5" i="3"/>
  <c r="V5" i="3"/>
  <c r="U5" i="3"/>
  <c r="T5" i="3"/>
  <c r="S5" i="3"/>
  <c r="R5" i="3"/>
  <c r="Q5" i="3"/>
  <c r="P5" i="3"/>
  <c r="O5" i="3"/>
  <c r="N5" i="3"/>
  <c r="M5" i="3"/>
  <c r="L5" i="3"/>
  <c r="K5" i="3"/>
  <c r="J5" i="3"/>
  <c r="I5" i="3"/>
  <c r="H5" i="3"/>
  <c r="G5" i="3"/>
  <c r="F5" i="3"/>
  <c r="E5" i="3"/>
  <c r="D5" i="3"/>
  <c r="C5" i="3"/>
  <c r="AA4" i="3"/>
  <c r="Z4" i="3"/>
  <c r="Y4" i="3"/>
  <c r="X4" i="3"/>
  <c r="W4" i="3"/>
  <c r="V4" i="3"/>
  <c r="U4" i="3"/>
  <c r="T4" i="3"/>
  <c r="S4" i="3"/>
  <c r="R4" i="3"/>
  <c r="Q4" i="3"/>
  <c r="P4" i="3"/>
  <c r="O4" i="3"/>
  <c r="N4" i="3"/>
  <c r="M4" i="3"/>
  <c r="L4" i="3"/>
  <c r="K4" i="3"/>
  <c r="J4" i="3"/>
  <c r="I4" i="3"/>
  <c r="H4" i="3"/>
  <c r="G4" i="3"/>
  <c r="F4" i="3"/>
  <c r="E4" i="3"/>
  <c r="D4" i="3"/>
  <c r="C4" i="3"/>
  <c r="D3" i="3"/>
  <c r="E3" i="3" s="1"/>
  <c r="F3" i="3" s="1"/>
  <c r="G3" i="3" s="1"/>
  <c r="H3" i="3" s="1"/>
  <c r="I3" i="3" s="1"/>
  <c r="J3" i="3" s="1"/>
  <c r="K3" i="3" s="1"/>
  <c r="L3" i="3" s="1"/>
  <c r="M3" i="3" s="1"/>
  <c r="N3" i="3" s="1"/>
  <c r="O3" i="3" s="1"/>
  <c r="P3" i="3" s="1"/>
  <c r="Q3" i="3" s="1"/>
  <c r="R3" i="3" s="1"/>
  <c r="S3" i="3" s="1"/>
  <c r="T3" i="3" s="1"/>
  <c r="U3" i="3" s="1"/>
  <c r="V3" i="3" s="1"/>
  <c r="W3" i="3" s="1"/>
  <c r="X3" i="3" s="1"/>
  <c r="Y3" i="3" s="1"/>
  <c r="Z3" i="3" s="1"/>
  <c r="AA3" i="3" s="1"/>
  <c r="Q33" i="2"/>
  <c r="P33" i="2"/>
  <c r="O33" i="2"/>
  <c r="N33" i="2"/>
  <c r="M33" i="2"/>
  <c r="L33" i="2"/>
  <c r="K33" i="2"/>
  <c r="J33" i="2"/>
  <c r="Q32" i="2"/>
  <c r="P32" i="2"/>
  <c r="O32" i="2"/>
  <c r="N32" i="2"/>
  <c r="M32" i="2"/>
  <c r="L32" i="2"/>
  <c r="K32" i="2"/>
  <c r="J32" i="2"/>
  <c r="Q31" i="2"/>
  <c r="P31" i="2"/>
  <c r="O31" i="2"/>
  <c r="N31" i="2"/>
  <c r="M31" i="2"/>
  <c r="L31" i="2"/>
  <c r="K31" i="2"/>
  <c r="J31" i="2"/>
  <c r="Q30" i="2"/>
  <c r="P30" i="2"/>
  <c r="O30" i="2"/>
  <c r="N30" i="2"/>
  <c r="M30" i="2"/>
  <c r="L30" i="2"/>
  <c r="K30" i="2"/>
  <c r="J30" i="2"/>
  <c r="Q29" i="2"/>
  <c r="P29" i="2"/>
  <c r="O29" i="2"/>
  <c r="N29" i="2"/>
  <c r="M29" i="2"/>
  <c r="L29" i="2"/>
  <c r="K29" i="2"/>
  <c r="J29" i="2"/>
  <c r="Q28" i="2"/>
  <c r="P28" i="2"/>
  <c r="O28" i="2"/>
  <c r="N28" i="2"/>
  <c r="M28" i="2"/>
  <c r="L28" i="2"/>
  <c r="K28" i="2"/>
  <c r="J28" i="2"/>
  <c r="Q27" i="2"/>
  <c r="P27" i="2"/>
  <c r="O27" i="2"/>
  <c r="N27" i="2"/>
  <c r="M27" i="2"/>
  <c r="L27" i="2"/>
  <c r="K27" i="2"/>
  <c r="J27" i="2"/>
  <c r="Q26" i="2"/>
  <c r="P26" i="2"/>
  <c r="O26" i="2"/>
  <c r="N26" i="2"/>
  <c r="M26" i="2"/>
  <c r="L26" i="2"/>
  <c r="K26" i="2"/>
  <c r="J26" i="2"/>
  <c r="Q25" i="2"/>
  <c r="P25" i="2"/>
  <c r="O25" i="2"/>
  <c r="N25" i="2"/>
  <c r="M25" i="2"/>
  <c r="L25" i="2"/>
  <c r="K25" i="2"/>
  <c r="J25" i="2"/>
  <c r="Q24" i="2"/>
  <c r="P24" i="2"/>
  <c r="O24" i="2"/>
  <c r="N24" i="2"/>
  <c r="M24" i="2"/>
  <c r="L24" i="2"/>
  <c r="K24" i="2"/>
  <c r="J24" i="2"/>
  <c r="Q23" i="2"/>
  <c r="P23" i="2"/>
  <c r="O23" i="2"/>
  <c r="N23" i="2"/>
  <c r="M23" i="2"/>
  <c r="L23" i="2"/>
  <c r="K23" i="2"/>
  <c r="J23" i="2"/>
  <c r="Q22" i="2"/>
  <c r="P22" i="2"/>
  <c r="O22" i="2"/>
  <c r="N22" i="2"/>
  <c r="M22" i="2"/>
  <c r="L22" i="2"/>
  <c r="K22" i="2"/>
  <c r="J22" i="2"/>
  <c r="Q21" i="2"/>
  <c r="P21" i="2"/>
  <c r="O21" i="2"/>
  <c r="N21" i="2"/>
  <c r="M21" i="2"/>
  <c r="L21" i="2"/>
  <c r="K21" i="2"/>
  <c r="J21" i="2"/>
  <c r="Q20" i="2"/>
  <c r="P20" i="2"/>
  <c r="O20" i="2"/>
  <c r="N20" i="2"/>
  <c r="M20" i="2"/>
  <c r="L20" i="2"/>
  <c r="K20" i="2"/>
  <c r="J20" i="2"/>
  <c r="Q19" i="2"/>
  <c r="P19" i="2"/>
  <c r="O19" i="2"/>
  <c r="N19" i="2"/>
  <c r="M19" i="2"/>
  <c r="L19" i="2"/>
  <c r="K19" i="2"/>
  <c r="J19" i="2"/>
  <c r="Q18" i="2"/>
  <c r="P18" i="2"/>
  <c r="O18" i="2"/>
  <c r="N18" i="2"/>
  <c r="M18" i="2"/>
  <c r="L18" i="2"/>
  <c r="K18" i="2"/>
  <c r="J18" i="2"/>
  <c r="Q17" i="2"/>
  <c r="P17" i="2"/>
  <c r="O17" i="2"/>
  <c r="N17" i="2"/>
  <c r="M17" i="2"/>
  <c r="L17" i="2"/>
  <c r="K17" i="2"/>
  <c r="J17" i="2"/>
  <c r="Q16" i="2"/>
  <c r="P16" i="2"/>
  <c r="O16" i="2"/>
  <c r="N16" i="2"/>
  <c r="M16" i="2"/>
  <c r="L16" i="2"/>
  <c r="K16" i="2"/>
  <c r="J16" i="2"/>
  <c r="Q15" i="2"/>
  <c r="P15" i="2"/>
  <c r="O15" i="2"/>
  <c r="N15" i="2"/>
  <c r="M15" i="2"/>
  <c r="L15" i="2"/>
  <c r="K15" i="2"/>
  <c r="J15" i="2"/>
  <c r="Q14" i="2"/>
  <c r="P14" i="2"/>
  <c r="O14" i="2"/>
  <c r="N14" i="2"/>
  <c r="M14" i="2"/>
  <c r="L14" i="2"/>
  <c r="K14" i="2"/>
  <c r="J14" i="2"/>
  <c r="Q13" i="2"/>
  <c r="P13" i="2"/>
  <c r="O13" i="2"/>
  <c r="N13" i="2"/>
  <c r="M13" i="2"/>
  <c r="L13" i="2"/>
  <c r="K13" i="2"/>
  <c r="J13" i="2"/>
  <c r="Q12" i="2"/>
  <c r="P12" i="2"/>
  <c r="O12" i="2"/>
  <c r="N12" i="2"/>
  <c r="M12" i="2"/>
  <c r="L12" i="2"/>
  <c r="K12" i="2"/>
  <c r="J12" i="2"/>
  <c r="Q11" i="2"/>
  <c r="P11" i="2"/>
  <c r="O11" i="2"/>
  <c r="N11" i="2"/>
  <c r="M11" i="2"/>
  <c r="L11" i="2"/>
  <c r="K11" i="2"/>
  <c r="J11" i="2"/>
  <c r="Q10" i="2"/>
  <c r="P10" i="2"/>
  <c r="O10" i="2"/>
  <c r="N10" i="2"/>
  <c r="M10" i="2"/>
  <c r="L10" i="2"/>
  <c r="K10" i="2"/>
  <c r="J10" i="2"/>
  <c r="Q9" i="2"/>
  <c r="P9" i="2"/>
  <c r="O9" i="2"/>
  <c r="N9" i="2"/>
  <c r="M9" i="2"/>
  <c r="L9" i="2"/>
  <c r="K9" i="2"/>
  <c r="J9" i="2"/>
  <c r="Q8" i="2"/>
  <c r="P8" i="2"/>
  <c r="O8" i="2"/>
  <c r="N8" i="2"/>
  <c r="M8" i="2"/>
  <c r="L8" i="2"/>
  <c r="K8" i="2"/>
  <c r="J8" i="2"/>
  <c r="Q7" i="2"/>
  <c r="P7" i="2"/>
  <c r="O7" i="2"/>
  <c r="N7" i="2"/>
  <c r="M7" i="2"/>
  <c r="L7" i="2"/>
  <c r="K7" i="2"/>
  <c r="J7" i="2"/>
  <c r="Q6" i="2"/>
  <c r="P6" i="2"/>
  <c r="O6" i="2"/>
  <c r="N6" i="2"/>
  <c r="M6" i="2"/>
  <c r="L6" i="2"/>
  <c r="K6" i="2"/>
  <c r="J6" i="2"/>
  <c r="Q5" i="2"/>
  <c r="P5" i="2"/>
  <c r="O5" i="2"/>
  <c r="N5" i="2"/>
  <c r="M5" i="2"/>
  <c r="L5" i="2"/>
  <c r="K5" i="2"/>
  <c r="J5" i="2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Q4" i="2"/>
  <c r="P4" i="2"/>
  <c r="O4" i="2"/>
  <c r="N4" i="2"/>
  <c r="M4" i="2"/>
  <c r="L4" i="2"/>
  <c r="K4" i="2"/>
  <c r="J4" i="2"/>
</calcChain>
</file>

<file path=xl/sharedStrings.xml><?xml version="1.0" encoding="utf-8"?>
<sst xmlns="http://schemas.openxmlformats.org/spreadsheetml/2006/main" count="386" uniqueCount="72">
  <si>
    <t>Euthanized at desired end point</t>
  </si>
  <si>
    <t>Euthanized or died unexpectedly</t>
  </si>
  <si>
    <t xml:space="preserve">Sesame oil </t>
  </si>
  <si>
    <t>VCD</t>
  </si>
  <si>
    <t>Control</t>
  </si>
  <si>
    <t>Menopause</t>
  </si>
  <si>
    <t>Sesame Oil -</t>
  </si>
  <si>
    <t>VCD -</t>
  </si>
  <si>
    <t>Day</t>
  </si>
  <si>
    <t>Protestrus</t>
  </si>
  <si>
    <t>Estrus</t>
  </si>
  <si>
    <t>Metestrus</t>
  </si>
  <si>
    <t>Diestrus</t>
  </si>
  <si>
    <t>Mouse ID (Control or Experiment, Day of Sacrifice, Cohort, # in Group, e.g. C60_Aug2021_1)</t>
  </si>
  <si>
    <t>11/821</t>
  </si>
  <si>
    <t xml:space="preserve">VCD </t>
  </si>
  <si>
    <t>Sesame Oil</t>
  </si>
  <si>
    <t>M 95% CI</t>
  </si>
  <si>
    <t>C 95%CI</t>
  </si>
  <si>
    <t>C60_425</t>
  </si>
  <si>
    <t>C60_399</t>
  </si>
  <si>
    <t>C60_511</t>
  </si>
  <si>
    <t>C60_672</t>
  </si>
  <si>
    <t>C60_610</t>
  </si>
  <si>
    <t>C40_1</t>
  </si>
  <si>
    <t>C40_2</t>
  </si>
  <si>
    <t>C40_3</t>
  </si>
  <si>
    <t>E60_650</t>
  </si>
  <si>
    <t>E60_622</t>
  </si>
  <si>
    <t>E60_398</t>
  </si>
  <si>
    <t>E60_424</t>
  </si>
  <si>
    <t>E40_1</t>
  </si>
  <si>
    <t>E40_2</t>
  </si>
  <si>
    <t>E40_3</t>
  </si>
  <si>
    <t>E40_5</t>
  </si>
  <si>
    <t>Menopause or control</t>
  </si>
  <si>
    <t>VCD average</t>
  </si>
  <si>
    <t>Sesame Oil Average</t>
  </si>
  <si>
    <t>VCD 95% CI</t>
  </si>
  <si>
    <t>Sesame oil 95%CI</t>
  </si>
  <si>
    <t>Sesame oil</t>
  </si>
  <si>
    <t>MouseID from pg</t>
  </si>
  <si>
    <t>Value</t>
  </si>
  <si>
    <t>timepoint</t>
  </si>
  <si>
    <t xml:space="preserve">group </t>
  </si>
  <si>
    <t>-367.4ln(absorbance) + 160.59</t>
  </si>
  <si>
    <t>corrected for 4 x serum added</t>
  </si>
  <si>
    <t>SO</t>
  </si>
  <si>
    <t>Concentration (pg/mL)</t>
  </si>
  <si>
    <t>avg od</t>
  </si>
  <si>
    <t>Mouse ID</t>
  </si>
  <si>
    <t>Time</t>
  </si>
  <si>
    <t>Group</t>
  </si>
  <si>
    <t xml:space="preserve"> '=-3233ln(absorbance) + 2671</t>
  </si>
  <si>
    <t>Concentration (ng/mL)</t>
  </si>
  <si>
    <t>Average absorbance</t>
  </si>
  <si>
    <t>log(concentration)</t>
  </si>
  <si>
    <t>log(absorbance)</t>
  </si>
  <si>
    <t>OD</t>
  </si>
  <si>
    <t>concentration pg/ml</t>
  </si>
  <si>
    <t>Odavg</t>
  </si>
  <si>
    <t>group</t>
  </si>
  <si>
    <t>Standard</t>
  </si>
  <si>
    <t>concentration (ng/mL)</t>
  </si>
  <si>
    <t>avgOD</t>
  </si>
  <si>
    <t>S1</t>
  </si>
  <si>
    <t>S2</t>
  </si>
  <si>
    <t>S3</t>
  </si>
  <si>
    <t>S4</t>
  </si>
  <si>
    <t>S5</t>
  </si>
  <si>
    <t>S6</t>
  </si>
  <si>
    <t>blank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</si>
</sst>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"/>
    <numFmt numFmtId="165" formatCode="0.000"/>
  </numFmts>
  <fonts count="7" x14ac:knownFonts="1">
    <font>
      <sz val="11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27413E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C9E0F4"/>
        <bgColor indexed="64"/>
      </patternFill>
    </fill>
    <fill>
      <patternFill patternType="solid">
        <fgColor rgb="FFD8E9F9"/>
        <bgColor indexed="64"/>
      </patternFill>
    </fill>
    <fill>
      <patternFill patternType="solid">
        <fgColor rgb="FFABCEEA"/>
        <bgColor indexed="64"/>
      </patternFill>
    </fill>
    <fill>
      <patternFill patternType="solid">
        <fgColor rgb="FFBAD7EF"/>
        <bgColor indexed="64"/>
      </patternFill>
    </fill>
    <fill>
      <patternFill patternType="solid">
        <fgColor rgb="FF9CC5E5"/>
        <bgColor indexed="64"/>
      </patternFill>
    </fill>
    <fill>
      <patternFill patternType="solid">
        <fgColor rgb="FF8DBCE0"/>
        <bgColor indexed="64"/>
      </patternFill>
    </fill>
    <fill>
      <patternFill patternType="solid">
        <fgColor rgb="FFE8F3FF"/>
        <bgColor indexed="64"/>
      </patternFill>
    </fill>
    <fill>
      <patternFill patternType="solid">
        <fgColor rgb="FF7EB2DB"/>
        <bgColor indexed="64"/>
      </patternFill>
    </fill>
    <fill>
      <patternFill patternType="solid">
        <fgColor rgb="FF60A0D1"/>
        <bgColor indexed="64"/>
      </patternFill>
    </fill>
    <fill>
      <patternFill patternType="solid">
        <fgColor rgb="FF428EC7"/>
        <bgColor indexed="64"/>
      </patternFill>
    </fill>
    <fill>
      <patternFill patternType="solid">
        <fgColor rgb="FF3385C2"/>
        <bgColor indexed="64"/>
      </patternFill>
    </fill>
    <fill>
      <patternFill patternType="solid">
        <fgColor rgb="FF247CBD"/>
        <bgColor indexed="64"/>
      </patternFill>
    </fill>
    <fill>
      <patternFill patternType="solid">
        <fgColor rgb="FF6FA9D6"/>
        <bgColor indexed="64"/>
      </patternFill>
    </fill>
    <fill>
      <patternFill patternType="solid">
        <fgColor rgb="FF5197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  <xf numFmtId="0" fontId="3" fillId="0" borderId="0" xfId="0" applyFont="1"/>
    <xf numFmtId="0" fontId="3" fillId="0" borderId="2" xfId="0" applyFont="1" applyBorder="1"/>
    <xf numFmtId="0" fontId="4" fillId="2" borderId="0" xfId="0" applyFont="1" applyFill="1" applyAlignment="1">
      <alignment horizontal="center" vertical="center" wrapText="1"/>
    </xf>
    <xf numFmtId="0" fontId="0" fillId="0" borderId="0" xfId="0" quotePrefix="1"/>
    <xf numFmtId="0" fontId="5" fillId="0" borderId="3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4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6" fillId="0" borderId="0" xfId="0" quotePrefix="1" applyFont="1"/>
    <xf numFmtId="0" fontId="5" fillId="15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B72E2-4290-49C1-9612-874FB40B0B3C}">
  <dimension ref="B4:D6"/>
  <sheetViews>
    <sheetView workbookViewId="0">
      <selection activeCell="B4" sqref="B4:D6"/>
    </sheetView>
  </sheetViews>
  <sheetFormatPr defaultRowHeight="14.25" x14ac:dyDescent="0.45"/>
  <sheetData>
    <row r="4" spans="2:4" x14ac:dyDescent="0.45">
      <c r="C4" s="1" t="s">
        <v>0</v>
      </c>
      <c r="D4" s="1" t="s">
        <v>1</v>
      </c>
    </row>
    <row r="5" spans="2:4" x14ac:dyDescent="0.45">
      <c r="B5" s="1" t="s">
        <v>2</v>
      </c>
      <c r="C5">
        <v>94</v>
      </c>
      <c r="D5">
        <v>6</v>
      </c>
    </row>
    <row r="6" spans="2:4" x14ac:dyDescent="0.45">
      <c r="B6" s="1" t="s">
        <v>3</v>
      </c>
      <c r="C6">
        <v>92</v>
      </c>
      <c r="D6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8689B-EB3C-4675-A627-C47B4EB25B94}">
  <dimension ref="A2:Q33"/>
  <sheetViews>
    <sheetView workbookViewId="0">
      <selection activeCell="K20" sqref="K20"/>
    </sheetView>
  </sheetViews>
  <sheetFormatPr defaultRowHeight="14.25" x14ac:dyDescent="0.45"/>
  <sheetData>
    <row r="2" spans="1:17" x14ac:dyDescent="0.45">
      <c r="B2" s="2" t="s">
        <v>4</v>
      </c>
      <c r="C2" s="2"/>
      <c r="D2" s="2"/>
      <c r="E2" s="2"/>
      <c r="F2" s="2" t="s">
        <v>5</v>
      </c>
      <c r="G2" s="2"/>
      <c r="H2" s="2"/>
      <c r="I2" s="2"/>
      <c r="J2" s="2" t="s">
        <v>6</v>
      </c>
      <c r="K2" s="2"/>
      <c r="L2" s="2"/>
      <c r="M2" s="2"/>
      <c r="N2" s="2" t="s">
        <v>7</v>
      </c>
      <c r="O2" s="2"/>
      <c r="P2" s="2"/>
      <c r="Q2" s="2"/>
    </row>
    <row r="3" spans="1:17" x14ac:dyDescent="0.45">
      <c r="A3" t="s">
        <v>8</v>
      </c>
      <c r="B3" t="s">
        <v>9</v>
      </c>
      <c r="C3" t="s">
        <v>10</v>
      </c>
      <c r="D3" t="s">
        <v>11</v>
      </c>
      <c r="E3" t="s">
        <v>12</v>
      </c>
      <c r="F3" s="3" t="s">
        <v>9</v>
      </c>
      <c r="G3" t="s">
        <v>10</v>
      </c>
      <c r="H3" t="s">
        <v>11</v>
      </c>
      <c r="I3" t="s">
        <v>12</v>
      </c>
      <c r="J3" t="s">
        <v>9</v>
      </c>
      <c r="K3" t="s">
        <v>10</v>
      </c>
      <c r="L3" t="s">
        <v>11</v>
      </c>
      <c r="M3" t="s">
        <v>12</v>
      </c>
      <c r="N3" s="3" t="s">
        <v>9</v>
      </c>
      <c r="O3" t="s">
        <v>10</v>
      </c>
      <c r="P3" t="s">
        <v>11</v>
      </c>
      <c r="Q3" t="s">
        <v>12</v>
      </c>
    </row>
    <row r="4" spans="1:17" x14ac:dyDescent="0.45">
      <c r="A4">
        <v>86</v>
      </c>
      <c r="B4">
        <v>1</v>
      </c>
      <c r="C4">
        <v>2</v>
      </c>
      <c r="D4">
        <v>1</v>
      </c>
      <c r="E4">
        <v>1</v>
      </c>
      <c r="F4" s="3"/>
      <c r="G4">
        <v>1</v>
      </c>
      <c r="H4">
        <v>1</v>
      </c>
      <c r="I4">
        <v>2</v>
      </c>
      <c r="J4">
        <f>100*B4/5</f>
        <v>20</v>
      </c>
      <c r="K4">
        <f t="shared" ref="K4:M19" si="0">100*C4/5</f>
        <v>40</v>
      </c>
      <c r="L4">
        <f t="shared" si="0"/>
        <v>20</v>
      </c>
      <c r="M4">
        <f t="shared" si="0"/>
        <v>20</v>
      </c>
      <c r="N4">
        <f>F4*100/4</f>
        <v>0</v>
      </c>
      <c r="O4">
        <f t="shared" ref="O4:Q19" si="1">G4*100/4</f>
        <v>25</v>
      </c>
      <c r="P4">
        <f t="shared" si="1"/>
        <v>25</v>
      </c>
      <c r="Q4">
        <f t="shared" si="1"/>
        <v>50</v>
      </c>
    </row>
    <row r="5" spans="1:17" x14ac:dyDescent="0.45">
      <c r="A5">
        <f>A4+1</f>
        <v>87</v>
      </c>
      <c r="B5">
        <v>1</v>
      </c>
      <c r="D5">
        <v>1</v>
      </c>
      <c r="E5">
        <v>3</v>
      </c>
      <c r="F5" s="3">
        <v>1</v>
      </c>
      <c r="G5">
        <v>1</v>
      </c>
      <c r="H5">
        <v>2</v>
      </c>
      <c r="J5">
        <f t="shared" ref="J5:M26" si="2">100*B5/5</f>
        <v>20</v>
      </c>
      <c r="K5">
        <f t="shared" si="0"/>
        <v>0</v>
      </c>
      <c r="L5">
        <f t="shared" si="0"/>
        <v>20</v>
      </c>
      <c r="M5">
        <f t="shared" si="0"/>
        <v>60</v>
      </c>
      <c r="N5">
        <f t="shared" ref="N5:Q33" si="3">F5*100/4</f>
        <v>25</v>
      </c>
      <c r="O5">
        <f t="shared" si="1"/>
        <v>25</v>
      </c>
      <c r="P5">
        <f t="shared" si="1"/>
        <v>50</v>
      </c>
      <c r="Q5">
        <f t="shared" si="1"/>
        <v>0</v>
      </c>
    </row>
    <row r="6" spans="1:17" x14ac:dyDescent="0.45">
      <c r="A6">
        <f t="shared" ref="A6:A32" si="4">A5+1</f>
        <v>88</v>
      </c>
      <c r="B6">
        <v>3</v>
      </c>
      <c r="C6">
        <v>2</v>
      </c>
      <c r="F6" s="3"/>
      <c r="G6">
        <v>1</v>
      </c>
      <c r="H6">
        <v>1</v>
      </c>
      <c r="I6">
        <v>2</v>
      </c>
      <c r="J6">
        <f t="shared" si="2"/>
        <v>60</v>
      </c>
      <c r="K6">
        <f t="shared" si="0"/>
        <v>40</v>
      </c>
      <c r="L6">
        <f t="shared" si="0"/>
        <v>0</v>
      </c>
      <c r="M6">
        <f t="shared" si="0"/>
        <v>0</v>
      </c>
      <c r="N6">
        <f t="shared" si="3"/>
        <v>0</v>
      </c>
      <c r="O6">
        <f t="shared" si="1"/>
        <v>25</v>
      </c>
      <c r="P6">
        <f t="shared" si="1"/>
        <v>25</v>
      </c>
      <c r="Q6">
        <f t="shared" si="1"/>
        <v>50</v>
      </c>
    </row>
    <row r="7" spans="1:17" x14ac:dyDescent="0.45">
      <c r="A7">
        <f t="shared" si="4"/>
        <v>89</v>
      </c>
      <c r="B7">
        <v>1</v>
      </c>
      <c r="C7">
        <v>2</v>
      </c>
      <c r="D7">
        <v>1</v>
      </c>
      <c r="E7">
        <v>1</v>
      </c>
      <c r="F7" s="3"/>
      <c r="G7">
        <v>2</v>
      </c>
      <c r="H7">
        <v>2</v>
      </c>
      <c r="J7">
        <f t="shared" si="2"/>
        <v>20</v>
      </c>
      <c r="K7">
        <f t="shared" si="0"/>
        <v>40</v>
      </c>
      <c r="L7">
        <f t="shared" si="0"/>
        <v>20</v>
      </c>
      <c r="M7">
        <f t="shared" si="0"/>
        <v>20</v>
      </c>
      <c r="N7">
        <f t="shared" si="3"/>
        <v>0</v>
      </c>
      <c r="O7">
        <f t="shared" si="1"/>
        <v>50</v>
      </c>
      <c r="P7">
        <f t="shared" si="1"/>
        <v>50</v>
      </c>
      <c r="Q7">
        <f t="shared" si="1"/>
        <v>0</v>
      </c>
    </row>
    <row r="8" spans="1:17" x14ac:dyDescent="0.45">
      <c r="A8">
        <f t="shared" si="4"/>
        <v>90</v>
      </c>
      <c r="C8">
        <v>1</v>
      </c>
      <c r="D8">
        <v>1</v>
      </c>
      <c r="E8">
        <v>3</v>
      </c>
      <c r="F8" s="3"/>
      <c r="H8">
        <v>2</v>
      </c>
      <c r="I8">
        <v>2</v>
      </c>
      <c r="J8">
        <f t="shared" si="2"/>
        <v>0</v>
      </c>
      <c r="K8">
        <f t="shared" si="0"/>
        <v>20</v>
      </c>
      <c r="L8">
        <f t="shared" si="0"/>
        <v>20</v>
      </c>
      <c r="M8">
        <f t="shared" si="0"/>
        <v>60</v>
      </c>
      <c r="N8">
        <f t="shared" si="3"/>
        <v>0</v>
      </c>
      <c r="O8">
        <f t="shared" si="1"/>
        <v>0</v>
      </c>
      <c r="P8">
        <f t="shared" si="1"/>
        <v>50</v>
      </c>
      <c r="Q8">
        <f t="shared" si="1"/>
        <v>50</v>
      </c>
    </row>
    <row r="9" spans="1:17" x14ac:dyDescent="0.45">
      <c r="A9">
        <f t="shared" si="4"/>
        <v>91</v>
      </c>
      <c r="C9">
        <v>1</v>
      </c>
      <c r="E9">
        <v>4</v>
      </c>
      <c r="F9" s="3">
        <v>1</v>
      </c>
      <c r="G9">
        <v>1</v>
      </c>
      <c r="I9">
        <v>2</v>
      </c>
      <c r="J9">
        <f t="shared" si="2"/>
        <v>0</v>
      </c>
      <c r="K9">
        <f t="shared" si="0"/>
        <v>20</v>
      </c>
      <c r="L9">
        <f t="shared" si="0"/>
        <v>0</v>
      </c>
      <c r="M9">
        <f t="shared" si="0"/>
        <v>80</v>
      </c>
      <c r="N9">
        <f t="shared" si="3"/>
        <v>25</v>
      </c>
      <c r="O9">
        <f t="shared" si="1"/>
        <v>25</v>
      </c>
      <c r="P9">
        <f t="shared" si="1"/>
        <v>0</v>
      </c>
      <c r="Q9">
        <f t="shared" si="1"/>
        <v>50</v>
      </c>
    </row>
    <row r="10" spans="1:17" x14ac:dyDescent="0.45">
      <c r="A10">
        <f t="shared" si="4"/>
        <v>92</v>
      </c>
      <c r="C10">
        <v>2</v>
      </c>
      <c r="D10">
        <v>1</v>
      </c>
      <c r="E10">
        <v>2</v>
      </c>
      <c r="F10" s="3"/>
      <c r="I10">
        <v>4</v>
      </c>
      <c r="J10">
        <f t="shared" si="2"/>
        <v>0</v>
      </c>
      <c r="K10">
        <f t="shared" si="0"/>
        <v>40</v>
      </c>
      <c r="L10">
        <f t="shared" si="0"/>
        <v>20</v>
      </c>
      <c r="M10">
        <f t="shared" si="0"/>
        <v>40</v>
      </c>
      <c r="N10">
        <f t="shared" si="3"/>
        <v>0</v>
      </c>
      <c r="O10">
        <f t="shared" si="1"/>
        <v>0</v>
      </c>
      <c r="P10">
        <f t="shared" si="1"/>
        <v>0</v>
      </c>
      <c r="Q10">
        <f t="shared" si="1"/>
        <v>100</v>
      </c>
    </row>
    <row r="11" spans="1:17" x14ac:dyDescent="0.45">
      <c r="A11">
        <f t="shared" si="4"/>
        <v>93</v>
      </c>
      <c r="C11">
        <v>3</v>
      </c>
      <c r="D11">
        <v>1</v>
      </c>
      <c r="E11">
        <v>1</v>
      </c>
      <c r="F11" s="3"/>
      <c r="G11">
        <v>1</v>
      </c>
      <c r="I11">
        <v>3</v>
      </c>
      <c r="J11">
        <f t="shared" si="2"/>
        <v>0</v>
      </c>
      <c r="K11">
        <f t="shared" si="0"/>
        <v>60</v>
      </c>
      <c r="L11">
        <f t="shared" si="0"/>
        <v>20</v>
      </c>
      <c r="M11">
        <f t="shared" si="0"/>
        <v>20</v>
      </c>
      <c r="N11">
        <f t="shared" si="3"/>
        <v>0</v>
      </c>
      <c r="O11">
        <f t="shared" si="1"/>
        <v>25</v>
      </c>
      <c r="P11">
        <f t="shared" si="1"/>
        <v>0</v>
      </c>
      <c r="Q11">
        <f t="shared" si="1"/>
        <v>75</v>
      </c>
    </row>
    <row r="12" spans="1:17" x14ac:dyDescent="0.45">
      <c r="A12">
        <f t="shared" si="4"/>
        <v>94</v>
      </c>
      <c r="B12">
        <v>1</v>
      </c>
      <c r="C12">
        <v>1</v>
      </c>
      <c r="E12">
        <v>3</v>
      </c>
      <c r="F12" s="3"/>
      <c r="G12">
        <v>1</v>
      </c>
      <c r="H12">
        <v>2</v>
      </c>
      <c r="I12">
        <v>1</v>
      </c>
      <c r="J12">
        <f t="shared" si="2"/>
        <v>20</v>
      </c>
      <c r="K12">
        <f t="shared" si="0"/>
        <v>20</v>
      </c>
      <c r="L12">
        <f t="shared" si="0"/>
        <v>0</v>
      </c>
      <c r="M12">
        <f t="shared" si="0"/>
        <v>60</v>
      </c>
      <c r="N12">
        <f t="shared" si="3"/>
        <v>0</v>
      </c>
      <c r="O12">
        <f t="shared" si="1"/>
        <v>25</v>
      </c>
      <c r="P12">
        <f t="shared" si="1"/>
        <v>50</v>
      </c>
      <c r="Q12">
        <f t="shared" si="1"/>
        <v>25</v>
      </c>
    </row>
    <row r="13" spans="1:17" x14ac:dyDescent="0.45">
      <c r="A13">
        <f t="shared" si="4"/>
        <v>95</v>
      </c>
      <c r="C13">
        <v>3</v>
      </c>
      <c r="E13">
        <v>1</v>
      </c>
      <c r="F13" s="3"/>
      <c r="G13">
        <v>1</v>
      </c>
      <c r="H13">
        <v>2</v>
      </c>
      <c r="I13">
        <v>1</v>
      </c>
      <c r="J13">
        <f t="shared" si="2"/>
        <v>0</v>
      </c>
      <c r="K13">
        <f t="shared" si="0"/>
        <v>60</v>
      </c>
      <c r="L13">
        <f t="shared" si="0"/>
        <v>0</v>
      </c>
      <c r="M13">
        <f t="shared" si="0"/>
        <v>20</v>
      </c>
      <c r="N13">
        <f t="shared" si="3"/>
        <v>0</v>
      </c>
      <c r="O13">
        <f t="shared" si="1"/>
        <v>25</v>
      </c>
      <c r="P13">
        <f t="shared" si="1"/>
        <v>50</v>
      </c>
      <c r="Q13">
        <f t="shared" si="1"/>
        <v>25</v>
      </c>
    </row>
    <row r="14" spans="1:17" x14ac:dyDescent="0.45">
      <c r="A14">
        <f t="shared" si="4"/>
        <v>96</v>
      </c>
      <c r="D14">
        <v>2</v>
      </c>
      <c r="E14">
        <v>3</v>
      </c>
      <c r="F14" s="3">
        <v>1</v>
      </c>
      <c r="G14">
        <v>1</v>
      </c>
      <c r="H14">
        <v>2</v>
      </c>
      <c r="J14">
        <f t="shared" si="2"/>
        <v>0</v>
      </c>
      <c r="K14">
        <f t="shared" si="0"/>
        <v>0</v>
      </c>
      <c r="L14">
        <f t="shared" si="0"/>
        <v>40</v>
      </c>
      <c r="M14">
        <f t="shared" si="0"/>
        <v>60</v>
      </c>
      <c r="N14">
        <f t="shared" si="3"/>
        <v>25</v>
      </c>
      <c r="O14">
        <f t="shared" si="1"/>
        <v>25</v>
      </c>
      <c r="P14">
        <f t="shared" si="1"/>
        <v>50</v>
      </c>
      <c r="Q14">
        <f t="shared" si="1"/>
        <v>0</v>
      </c>
    </row>
    <row r="15" spans="1:17" x14ac:dyDescent="0.45">
      <c r="A15">
        <f t="shared" si="4"/>
        <v>97</v>
      </c>
      <c r="D15">
        <v>3</v>
      </c>
      <c r="E15">
        <v>2</v>
      </c>
      <c r="F15" s="3"/>
      <c r="G15">
        <v>1</v>
      </c>
      <c r="H15">
        <v>2</v>
      </c>
      <c r="I15">
        <v>1</v>
      </c>
      <c r="J15">
        <f t="shared" si="2"/>
        <v>0</v>
      </c>
      <c r="K15">
        <f t="shared" si="0"/>
        <v>0</v>
      </c>
      <c r="L15">
        <f t="shared" si="0"/>
        <v>60</v>
      </c>
      <c r="M15">
        <f t="shared" si="0"/>
        <v>40</v>
      </c>
      <c r="N15">
        <f t="shared" si="3"/>
        <v>0</v>
      </c>
      <c r="O15">
        <f t="shared" si="1"/>
        <v>25</v>
      </c>
      <c r="P15">
        <f t="shared" si="1"/>
        <v>50</v>
      </c>
      <c r="Q15">
        <f t="shared" si="1"/>
        <v>25</v>
      </c>
    </row>
    <row r="16" spans="1:17" x14ac:dyDescent="0.45">
      <c r="A16">
        <f t="shared" si="4"/>
        <v>98</v>
      </c>
      <c r="C16">
        <v>3</v>
      </c>
      <c r="E16">
        <v>2</v>
      </c>
      <c r="F16" s="3">
        <v>2</v>
      </c>
      <c r="H16">
        <v>1</v>
      </c>
      <c r="I16">
        <v>1</v>
      </c>
      <c r="J16">
        <f t="shared" si="2"/>
        <v>0</v>
      </c>
      <c r="K16">
        <f t="shared" si="0"/>
        <v>60</v>
      </c>
      <c r="L16">
        <f t="shared" si="0"/>
        <v>0</v>
      </c>
      <c r="M16">
        <f t="shared" si="0"/>
        <v>40</v>
      </c>
      <c r="N16">
        <f t="shared" si="3"/>
        <v>50</v>
      </c>
      <c r="O16">
        <f t="shared" si="1"/>
        <v>0</v>
      </c>
      <c r="P16">
        <f t="shared" si="1"/>
        <v>25</v>
      </c>
      <c r="Q16">
        <f t="shared" si="1"/>
        <v>25</v>
      </c>
    </row>
    <row r="17" spans="1:17" x14ac:dyDescent="0.45">
      <c r="A17">
        <f t="shared" si="4"/>
        <v>99</v>
      </c>
      <c r="B17">
        <v>1</v>
      </c>
      <c r="C17">
        <v>3</v>
      </c>
      <c r="E17">
        <v>1</v>
      </c>
      <c r="F17" s="3"/>
      <c r="H17">
        <v>2</v>
      </c>
      <c r="I17">
        <v>2</v>
      </c>
      <c r="J17">
        <f t="shared" si="2"/>
        <v>20</v>
      </c>
      <c r="K17">
        <f t="shared" si="0"/>
        <v>60</v>
      </c>
      <c r="L17">
        <f t="shared" si="0"/>
        <v>0</v>
      </c>
      <c r="M17">
        <f t="shared" si="0"/>
        <v>20</v>
      </c>
      <c r="N17">
        <f t="shared" si="3"/>
        <v>0</v>
      </c>
      <c r="O17">
        <f t="shared" si="1"/>
        <v>0</v>
      </c>
      <c r="P17">
        <f t="shared" si="1"/>
        <v>50</v>
      </c>
      <c r="Q17">
        <f t="shared" si="1"/>
        <v>50</v>
      </c>
    </row>
    <row r="18" spans="1:17" x14ac:dyDescent="0.45">
      <c r="A18">
        <f t="shared" si="4"/>
        <v>100</v>
      </c>
      <c r="C18">
        <v>4</v>
      </c>
      <c r="D18">
        <v>1</v>
      </c>
      <c r="F18" s="3"/>
      <c r="G18">
        <v>1</v>
      </c>
      <c r="H18">
        <v>2</v>
      </c>
      <c r="I18">
        <v>2</v>
      </c>
      <c r="J18">
        <f t="shared" si="2"/>
        <v>0</v>
      </c>
      <c r="K18">
        <f t="shared" si="0"/>
        <v>80</v>
      </c>
      <c r="L18">
        <f t="shared" si="0"/>
        <v>20</v>
      </c>
      <c r="M18">
        <f t="shared" si="0"/>
        <v>0</v>
      </c>
      <c r="N18">
        <f t="shared" si="3"/>
        <v>0</v>
      </c>
      <c r="O18">
        <f t="shared" si="1"/>
        <v>25</v>
      </c>
      <c r="P18">
        <f t="shared" si="1"/>
        <v>50</v>
      </c>
      <c r="Q18">
        <f t="shared" si="1"/>
        <v>50</v>
      </c>
    </row>
    <row r="19" spans="1:17" x14ac:dyDescent="0.45">
      <c r="A19">
        <f t="shared" si="4"/>
        <v>101</v>
      </c>
      <c r="C19">
        <v>3</v>
      </c>
      <c r="D19">
        <v>1</v>
      </c>
      <c r="E19">
        <v>1</v>
      </c>
      <c r="F19" s="3"/>
      <c r="H19">
        <v>2</v>
      </c>
      <c r="I19">
        <v>2</v>
      </c>
      <c r="J19">
        <f t="shared" si="2"/>
        <v>0</v>
      </c>
      <c r="K19">
        <f t="shared" si="0"/>
        <v>60</v>
      </c>
      <c r="L19">
        <f t="shared" si="0"/>
        <v>20</v>
      </c>
      <c r="M19">
        <f t="shared" si="0"/>
        <v>20</v>
      </c>
      <c r="N19">
        <f t="shared" si="3"/>
        <v>0</v>
      </c>
      <c r="O19">
        <f t="shared" si="1"/>
        <v>0</v>
      </c>
      <c r="P19">
        <f t="shared" si="1"/>
        <v>50</v>
      </c>
      <c r="Q19">
        <f t="shared" si="1"/>
        <v>50</v>
      </c>
    </row>
    <row r="20" spans="1:17" x14ac:dyDescent="0.45">
      <c r="A20">
        <f t="shared" si="4"/>
        <v>102</v>
      </c>
      <c r="B20">
        <v>2</v>
      </c>
      <c r="C20">
        <v>2</v>
      </c>
      <c r="D20">
        <v>1</v>
      </c>
      <c r="F20" s="3"/>
      <c r="H20">
        <v>4</v>
      </c>
      <c r="J20">
        <f t="shared" si="2"/>
        <v>40</v>
      </c>
      <c r="K20">
        <f t="shared" si="2"/>
        <v>40</v>
      </c>
      <c r="L20">
        <f t="shared" si="2"/>
        <v>20</v>
      </c>
      <c r="M20">
        <f t="shared" si="2"/>
        <v>0</v>
      </c>
      <c r="N20">
        <f t="shared" si="3"/>
        <v>0</v>
      </c>
      <c r="O20">
        <f t="shared" si="3"/>
        <v>0</v>
      </c>
      <c r="P20">
        <f t="shared" si="3"/>
        <v>100</v>
      </c>
      <c r="Q20">
        <f t="shared" si="3"/>
        <v>0</v>
      </c>
    </row>
    <row r="21" spans="1:17" x14ac:dyDescent="0.45">
      <c r="A21">
        <f t="shared" si="4"/>
        <v>103</v>
      </c>
      <c r="B21">
        <v>2</v>
      </c>
      <c r="C21">
        <v>1</v>
      </c>
      <c r="E21">
        <v>2</v>
      </c>
      <c r="F21" s="3"/>
      <c r="G21">
        <v>1</v>
      </c>
      <c r="H21">
        <v>2</v>
      </c>
      <c r="I21">
        <v>2</v>
      </c>
      <c r="J21">
        <f t="shared" si="2"/>
        <v>40</v>
      </c>
      <c r="K21">
        <f t="shared" si="2"/>
        <v>20</v>
      </c>
      <c r="L21">
        <f t="shared" si="2"/>
        <v>0</v>
      </c>
      <c r="M21">
        <f t="shared" si="2"/>
        <v>40</v>
      </c>
      <c r="N21">
        <f t="shared" si="3"/>
        <v>0</v>
      </c>
      <c r="O21">
        <f t="shared" si="3"/>
        <v>25</v>
      </c>
      <c r="P21">
        <f t="shared" si="3"/>
        <v>50</v>
      </c>
      <c r="Q21">
        <f t="shared" si="3"/>
        <v>50</v>
      </c>
    </row>
    <row r="22" spans="1:17" x14ac:dyDescent="0.45">
      <c r="A22">
        <f t="shared" si="4"/>
        <v>104</v>
      </c>
      <c r="B22">
        <v>1</v>
      </c>
      <c r="C22">
        <v>3</v>
      </c>
      <c r="D22">
        <v>1</v>
      </c>
      <c r="F22" s="3"/>
      <c r="G22">
        <v>2</v>
      </c>
      <c r="H22">
        <v>2</v>
      </c>
      <c r="J22">
        <f t="shared" si="2"/>
        <v>20</v>
      </c>
      <c r="K22">
        <f t="shared" si="2"/>
        <v>60</v>
      </c>
      <c r="L22">
        <f t="shared" si="2"/>
        <v>20</v>
      </c>
      <c r="M22">
        <f t="shared" si="2"/>
        <v>0</v>
      </c>
      <c r="N22">
        <f t="shared" si="3"/>
        <v>0</v>
      </c>
      <c r="O22">
        <f t="shared" si="3"/>
        <v>50</v>
      </c>
      <c r="P22">
        <f t="shared" si="3"/>
        <v>50</v>
      </c>
      <c r="Q22">
        <f t="shared" si="3"/>
        <v>0</v>
      </c>
    </row>
    <row r="23" spans="1:17" x14ac:dyDescent="0.45">
      <c r="A23">
        <f t="shared" si="4"/>
        <v>105</v>
      </c>
      <c r="B23">
        <v>1</v>
      </c>
      <c r="C23">
        <v>2</v>
      </c>
      <c r="D23">
        <v>1</v>
      </c>
      <c r="E23">
        <v>1</v>
      </c>
      <c r="F23" s="3">
        <v>1</v>
      </c>
      <c r="G23">
        <v>2</v>
      </c>
      <c r="H23">
        <v>1</v>
      </c>
      <c r="J23">
        <f t="shared" si="2"/>
        <v>20</v>
      </c>
      <c r="K23">
        <f t="shared" si="2"/>
        <v>40</v>
      </c>
      <c r="L23">
        <f t="shared" si="2"/>
        <v>20</v>
      </c>
      <c r="M23">
        <f t="shared" si="2"/>
        <v>20</v>
      </c>
      <c r="N23">
        <f t="shared" si="3"/>
        <v>25</v>
      </c>
      <c r="O23">
        <f t="shared" si="3"/>
        <v>50</v>
      </c>
      <c r="P23">
        <f t="shared" si="3"/>
        <v>25</v>
      </c>
      <c r="Q23">
        <f t="shared" si="3"/>
        <v>0</v>
      </c>
    </row>
    <row r="24" spans="1:17" x14ac:dyDescent="0.45">
      <c r="A24">
        <f t="shared" si="4"/>
        <v>106</v>
      </c>
      <c r="B24">
        <v>1</v>
      </c>
      <c r="C24">
        <v>1</v>
      </c>
      <c r="E24">
        <v>3</v>
      </c>
      <c r="F24" s="3"/>
      <c r="H24">
        <v>2</v>
      </c>
      <c r="I24">
        <v>2</v>
      </c>
      <c r="J24">
        <f t="shared" si="2"/>
        <v>20</v>
      </c>
      <c r="K24">
        <f t="shared" si="2"/>
        <v>20</v>
      </c>
      <c r="L24">
        <f t="shared" si="2"/>
        <v>0</v>
      </c>
      <c r="M24">
        <f t="shared" si="2"/>
        <v>60</v>
      </c>
      <c r="N24">
        <f t="shared" si="3"/>
        <v>0</v>
      </c>
      <c r="O24">
        <f t="shared" si="3"/>
        <v>0</v>
      </c>
      <c r="P24">
        <f t="shared" si="3"/>
        <v>50</v>
      </c>
      <c r="Q24">
        <f t="shared" si="3"/>
        <v>50</v>
      </c>
    </row>
    <row r="25" spans="1:17" x14ac:dyDescent="0.45">
      <c r="A25">
        <f t="shared" si="4"/>
        <v>107</v>
      </c>
      <c r="B25">
        <v>3</v>
      </c>
      <c r="D25">
        <v>2</v>
      </c>
      <c r="F25" s="3"/>
      <c r="I25">
        <v>4</v>
      </c>
      <c r="J25">
        <f t="shared" si="2"/>
        <v>60</v>
      </c>
      <c r="K25">
        <f t="shared" si="2"/>
        <v>0</v>
      </c>
      <c r="L25">
        <f t="shared" si="2"/>
        <v>40</v>
      </c>
      <c r="M25">
        <f t="shared" si="2"/>
        <v>0</v>
      </c>
      <c r="N25">
        <f t="shared" si="3"/>
        <v>0</v>
      </c>
      <c r="O25">
        <f t="shared" si="3"/>
        <v>0</v>
      </c>
      <c r="P25">
        <f t="shared" si="3"/>
        <v>0</v>
      </c>
      <c r="Q25">
        <f t="shared" si="3"/>
        <v>100</v>
      </c>
    </row>
    <row r="26" spans="1:17" x14ac:dyDescent="0.45">
      <c r="A26">
        <f t="shared" si="4"/>
        <v>108</v>
      </c>
      <c r="C26">
        <v>2</v>
      </c>
      <c r="D26">
        <v>1</v>
      </c>
      <c r="E26">
        <v>2</v>
      </c>
      <c r="F26" s="3"/>
      <c r="I26">
        <v>4</v>
      </c>
      <c r="J26">
        <f t="shared" si="2"/>
        <v>0</v>
      </c>
      <c r="K26">
        <f t="shared" si="2"/>
        <v>40</v>
      </c>
      <c r="L26">
        <f t="shared" si="2"/>
        <v>20</v>
      </c>
      <c r="M26">
        <f t="shared" si="2"/>
        <v>40</v>
      </c>
      <c r="N26">
        <f t="shared" si="3"/>
        <v>0</v>
      </c>
      <c r="O26">
        <f t="shared" si="3"/>
        <v>0</v>
      </c>
      <c r="P26">
        <f t="shared" si="3"/>
        <v>0</v>
      </c>
      <c r="Q26">
        <f t="shared" si="3"/>
        <v>100</v>
      </c>
    </row>
    <row r="27" spans="1:17" x14ac:dyDescent="0.45">
      <c r="A27">
        <f t="shared" si="4"/>
        <v>109</v>
      </c>
      <c r="C27">
        <v>2</v>
      </c>
      <c r="D27">
        <v>1</v>
      </c>
      <c r="E27">
        <v>2</v>
      </c>
      <c r="F27" s="3"/>
      <c r="I27">
        <v>4</v>
      </c>
      <c r="J27">
        <f>100*B27/5</f>
        <v>0</v>
      </c>
      <c r="K27">
        <f t="shared" ref="K27:M33" si="5">100*C27/5</f>
        <v>40</v>
      </c>
      <c r="L27">
        <f t="shared" si="5"/>
        <v>20</v>
      </c>
      <c r="M27">
        <f t="shared" si="5"/>
        <v>40</v>
      </c>
      <c r="N27">
        <f t="shared" si="3"/>
        <v>0</v>
      </c>
      <c r="O27">
        <f t="shared" si="3"/>
        <v>0</v>
      </c>
      <c r="P27">
        <f t="shared" si="3"/>
        <v>0</v>
      </c>
      <c r="Q27">
        <f t="shared" si="3"/>
        <v>100</v>
      </c>
    </row>
    <row r="28" spans="1:17" x14ac:dyDescent="0.45">
      <c r="A28">
        <f t="shared" si="4"/>
        <v>110</v>
      </c>
      <c r="D28">
        <v>2</v>
      </c>
      <c r="E28">
        <v>2</v>
      </c>
      <c r="F28" s="3"/>
      <c r="I28">
        <v>4</v>
      </c>
      <c r="J28">
        <f t="shared" ref="J28:J33" si="6">100*B28/5</f>
        <v>0</v>
      </c>
      <c r="K28">
        <f t="shared" si="5"/>
        <v>0</v>
      </c>
      <c r="L28">
        <f t="shared" si="5"/>
        <v>40</v>
      </c>
      <c r="M28">
        <f t="shared" si="5"/>
        <v>40</v>
      </c>
      <c r="N28">
        <f t="shared" si="3"/>
        <v>0</v>
      </c>
      <c r="O28">
        <f t="shared" si="3"/>
        <v>0</v>
      </c>
      <c r="P28">
        <f t="shared" si="3"/>
        <v>0</v>
      </c>
      <c r="Q28">
        <f t="shared" si="3"/>
        <v>100</v>
      </c>
    </row>
    <row r="29" spans="1:17" x14ac:dyDescent="0.45">
      <c r="A29">
        <f t="shared" si="4"/>
        <v>111</v>
      </c>
      <c r="B29">
        <v>2</v>
      </c>
      <c r="C29">
        <v>1</v>
      </c>
      <c r="E29">
        <v>2</v>
      </c>
      <c r="F29" s="3"/>
      <c r="I29">
        <v>4</v>
      </c>
      <c r="J29">
        <f t="shared" si="6"/>
        <v>40</v>
      </c>
      <c r="K29">
        <f t="shared" si="5"/>
        <v>20</v>
      </c>
      <c r="L29">
        <f t="shared" si="5"/>
        <v>0</v>
      </c>
      <c r="M29">
        <f t="shared" si="5"/>
        <v>40</v>
      </c>
      <c r="N29">
        <f t="shared" si="3"/>
        <v>0</v>
      </c>
      <c r="O29">
        <f t="shared" si="3"/>
        <v>0</v>
      </c>
      <c r="P29">
        <f t="shared" si="3"/>
        <v>0</v>
      </c>
      <c r="Q29">
        <f t="shared" si="3"/>
        <v>100</v>
      </c>
    </row>
    <row r="30" spans="1:17" x14ac:dyDescent="0.45">
      <c r="A30">
        <f t="shared" si="4"/>
        <v>112</v>
      </c>
      <c r="B30">
        <v>2</v>
      </c>
      <c r="C30">
        <v>2</v>
      </c>
      <c r="D30">
        <v>1</v>
      </c>
      <c r="F30" s="3"/>
      <c r="I30">
        <v>4</v>
      </c>
      <c r="J30">
        <f t="shared" si="6"/>
        <v>40</v>
      </c>
      <c r="K30">
        <f t="shared" si="5"/>
        <v>40</v>
      </c>
      <c r="L30">
        <f t="shared" si="5"/>
        <v>20</v>
      </c>
      <c r="M30">
        <f t="shared" si="5"/>
        <v>0</v>
      </c>
      <c r="N30">
        <f t="shared" si="3"/>
        <v>0</v>
      </c>
      <c r="O30">
        <f t="shared" si="3"/>
        <v>0</v>
      </c>
      <c r="P30">
        <f t="shared" si="3"/>
        <v>0</v>
      </c>
      <c r="Q30">
        <f t="shared" si="3"/>
        <v>100</v>
      </c>
    </row>
    <row r="31" spans="1:17" x14ac:dyDescent="0.45">
      <c r="A31">
        <f t="shared" si="4"/>
        <v>113</v>
      </c>
      <c r="B31">
        <v>2</v>
      </c>
      <c r="C31">
        <v>1</v>
      </c>
      <c r="E31">
        <v>2</v>
      </c>
      <c r="F31" s="3"/>
      <c r="I31">
        <v>4</v>
      </c>
      <c r="J31">
        <f t="shared" si="6"/>
        <v>40</v>
      </c>
      <c r="K31">
        <f t="shared" si="5"/>
        <v>20</v>
      </c>
      <c r="L31">
        <f t="shared" si="5"/>
        <v>0</v>
      </c>
      <c r="M31">
        <f t="shared" si="5"/>
        <v>40</v>
      </c>
      <c r="N31">
        <f t="shared" si="3"/>
        <v>0</v>
      </c>
      <c r="O31">
        <f t="shared" si="3"/>
        <v>0</v>
      </c>
      <c r="P31">
        <f t="shared" si="3"/>
        <v>0</v>
      </c>
      <c r="Q31">
        <f t="shared" si="3"/>
        <v>100</v>
      </c>
    </row>
    <row r="32" spans="1:17" x14ac:dyDescent="0.45">
      <c r="A32">
        <f t="shared" si="4"/>
        <v>114</v>
      </c>
      <c r="B32">
        <v>1</v>
      </c>
      <c r="C32">
        <v>2</v>
      </c>
      <c r="D32">
        <v>1</v>
      </c>
      <c r="F32" s="3"/>
      <c r="I32">
        <v>4</v>
      </c>
      <c r="J32">
        <f t="shared" si="6"/>
        <v>20</v>
      </c>
      <c r="K32">
        <f t="shared" si="5"/>
        <v>40</v>
      </c>
      <c r="L32">
        <f t="shared" si="5"/>
        <v>20</v>
      </c>
      <c r="M32">
        <f t="shared" si="5"/>
        <v>0</v>
      </c>
      <c r="N32">
        <f t="shared" si="3"/>
        <v>0</v>
      </c>
      <c r="O32">
        <f t="shared" si="3"/>
        <v>0</v>
      </c>
      <c r="P32">
        <f t="shared" si="3"/>
        <v>0</v>
      </c>
      <c r="Q32">
        <f t="shared" si="3"/>
        <v>100</v>
      </c>
    </row>
    <row r="33" spans="1:17" x14ac:dyDescent="0.45">
      <c r="A33">
        <v>115</v>
      </c>
      <c r="B33">
        <v>1</v>
      </c>
      <c r="C33">
        <v>1</v>
      </c>
      <c r="D33">
        <v>1</v>
      </c>
      <c r="E33">
        <v>2</v>
      </c>
      <c r="F33" s="3"/>
      <c r="I33">
        <v>4</v>
      </c>
      <c r="J33">
        <f t="shared" si="6"/>
        <v>20</v>
      </c>
      <c r="K33">
        <f t="shared" si="5"/>
        <v>20</v>
      </c>
      <c r="L33">
        <f t="shared" si="5"/>
        <v>20</v>
      </c>
      <c r="M33">
        <f t="shared" si="5"/>
        <v>40</v>
      </c>
      <c r="N33">
        <f t="shared" si="3"/>
        <v>0</v>
      </c>
      <c r="O33">
        <f t="shared" si="3"/>
        <v>0</v>
      </c>
      <c r="P33">
        <f t="shared" si="3"/>
        <v>0</v>
      </c>
      <c r="Q33">
        <f t="shared" si="3"/>
        <v>100</v>
      </c>
    </row>
  </sheetData>
  <mergeCells count="4">
    <mergeCell ref="B2:E2"/>
    <mergeCell ref="F2:I2"/>
    <mergeCell ref="J2:M2"/>
    <mergeCell ref="N2:Q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CE06D-AABB-40DC-B4C6-D77592094E3B}">
  <dimension ref="A1:O62"/>
  <sheetViews>
    <sheetView workbookViewId="0">
      <selection activeCell="M14" sqref="M14"/>
    </sheetView>
  </sheetViews>
  <sheetFormatPr defaultRowHeight="14.25" x14ac:dyDescent="0.45"/>
  <sheetData>
    <row r="1" spans="1:15" x14ac:dyDescent="0.45">
      <c r="A1" t="s">
        <v>41</v>
      </c>
      <c r="B1" t="s">
        <v>42</v>
      </c>
      <c r="C1" s="9" t="s">
        <v>43</v>
      </c>
      <c r="D1" s="9" t="s">
        <v>44</v>
      </c>
      <c r="E1" s="10" t="s">
        <v>45</v>
      </c>
      <c r="F1" t="s">
        <v>46</v>
      </c>
    </row>
    <row r="2" spans="1:15" x14ac:dyDescent="0.45">
      <c r="A2" s="11">
        <v>913</v>
      </c>
      <c r="B2" s="12">
        <v>1.474</v>
      </c>
      <c r="C2" s="13">
        <v>11</v>
      </c>
      <c r="D2" s="13" t="s">
        <v>47</v>
      </c>
      <c r="E2">
        <f>-367.4*LN(B2) + 160.59</f>
        <v>18.046223769950984</v>
      </c>
      <c r="F2">
        <f>E2/4</f>
        <v>4.5115559424877461</v>
      </c>
      <c r="N2" t="s">
        <v>48</v>
      </c>
      <c r="O2" t="s">
        <v>49</v>
      </c>
    </row>
    <row r="3" spans="1:15" x14ac:dyDescent="0.45">
      <c r="A3" s="11">
        <v>956</v>
      </c>
      <c r="B3" s="14">
        <v>1.464</v>
      </c>
      <c r="C3" s="15">
        <v>11</v>
      </c>
      <c r="D3" s="15" t="s">
        <v>47</v>
      </c>
      <c r="E3">
        <f t="shared" ref="E3:E62" si="0">-367.4*LN(B3) + 160.59</f>
        <v>20.547254530927404</v>
      </c>
      <c r="F3">
        <f t="shared" ref="F3:F62" si="1">E3/4</f>
        <v>5.136813632731851</v>
      </c>
      <c r="K3" s="14">
        <v>0.17599999999999999</v>
      </c>
      <c r="L3" s="14">
        <v>0.20300000000000001</v>
      </c>
      <c r="M3" s="14">
        <v>0.185</v>
      </c>
      <c r="N3" s="20">
        <v>1000</v>
      </c>
      <c r="O3">
        <f>AVERAGE(K3:M3)-0.0425</f>
        <v>0.14550000000000002</v>
      </c>
    </row>
    <row r="4" spans="1:15" x14ac:dyDescent="0.45">
      <c r="A4" s="11">
        <v>915</v>
      </c>
      <c r="B4" s="14">
        <v>1.4359999999999999</v>
      </c>
      <c r="C4" s="15">
        <v>11</v>
      </c>
      <c r="D4" s="15" t="s">
        <v>47</v>
      </c>
      <c r="E4">
        <f t="shared" si="0"/>
        <v>27.642095691995706</v>
      </c>
      <c r="F4">
        <f t="shared" si="1"/>
        <v>6.9105239229989266</v>
      </c>
      <c r="K4" s="12">
        <v>0.33800000000000002</v>
      </c>
      <c r="L4" s="12">
        <v>0.32500000000000001</v>
      </c>
      <c r="M4" s="12">
        <v>0.34</v>
      </c>
      <c r="N4" s="14">
        <v>500</v>
      </c>
      <c r="O4">
        <f t="shared" ref="O4:O10" si="2">AVERAGE(K4:M4)-0.0425</f>
        <v>0.29183333333333339</v>
      </c>
    </row>
    <row r="5" spans="1:15" x14ac:dyDescent="0.45">
      <c r="A5" s="11">
        <v>954</v>
      </c>
      <c r="B5" s="16">
        <v>1.506</v>
      </c>
      <c r="C5" s="15">
        <v>25</v>
      </c>
      <c r="D5" s="15" t="s">
        <v>47</v>
      </c>
      <c r="E5">
        <f t="shared" si="0"/>
        <v>10.155450666632362</v>
      </c>
      <c r="F5">
        <f t="shared" si="1"/>
        <v>2.5388626666580905</v>
      </c>
      <c r="K5" s="16">
        <v>0.61599999999999999</v>
      </c>
      <c r="L5" s="16">
        <v>0.68100000000000005</v>
      </c>
      <c r="M5" s="16">
        <v>0.65500000000000003</v>
      </c>
      <c r="N5" s="12">
        <v>250</v>
      </c>
      <c r="O5">
        <f t="shared" si="2"/>
        <v>0.60816666666666674</v>
      </c>
    </row>
    <row r="6" spans="1:15" x14ac:dyDescent="0.45">
      <c r="A6" s="11">
        <v>955</v>
      </c>
      <c r="B6" s="17">
        <v>1.488</v>
      </c>
      <c r="C6" s="15">
        <v>25</v>
      </c>
      <c r="D6" s="15" t="s">
        <v>47</v>
      </c>
      <c r="E6">
        <f t="shared" si="0"/>
        <v>14.5731391626353</v>
      </c>
      <c r="F6">
        <f t="shared" si="1"/>
        <v>3.643284790658825</v>
      </c>
      <c r="K6" s="19">
        <v>0.96899999999999997</v>
      </c>
      <c r="L6" s="21">
        <v>1.02</v>
      </c>
      <c r="M6" s="21">
        <v>1.02</v>
      </c>
      <c r="N6" s="16">
        <v>125</v>
      </c>
      <c r="O6">
        <f t="shared" si="2"/>
        <v>0.96049999999999991</v>
      </c>
    </row>
    <row r="7" spans="1:15" x14ac:dyDescent="0.45">
      <c r="A7" s="11">
        <v>922</v>
      </c>
      <c r="B7" s="12">
        <v>1.46</v>
      </c>
      <c r="C7" s="15">
        <v>25</v>
      </c>
      <c r="D7" s="15" t="s">
        <v>47</v>
      </c>
      <c r="E7">
        <f t="shared" si="0"/>
        <v>21.552453516381973</v>
      </c>
      <c r="F7">
        <f t="shared" si="1"/>
        <v>5.3881133790954934</v>
      </c>
      <c r="K7" s="22">
        <v>1.3340000000000001</v>
      </c>
      <c r="L7" s="22">
        <v>1.3680000000000001</v>
      </c>
      <c r="M7" s="22">
        <v>1.306</v>
      </c>
      <c r="N7" s="21">
        <v>62.5</v>
      </c>
      <c r="O7">
        <f t="shared" si="2"/>
        <v>1.2935000000000001</v>
      </c>
    </row>
    <row r="8" spans="1:15" x14ac:dyDescent="0.45">
      <c r="A8" s="11">
        <v>953</v>
      </c>
      <c r="B8" s="18">
        <v>1.399</v>
      </c>
      <c r="C8" s="15">
        <v>25</v>
      </c>
      <c r="D8" s="15" t="s">
        <v>47</v>
      </c>
      <c r="E8">
        <f t="shared" si="0"/>
        <v>37.232622605939383</v>
      </c>
      <c r="F8">
        <f t="shared" si="1"/>
        <v>9.3081556514848458</v>
      </c>
      <c r="K8" s="23">
        <v>1.649</v>
      </c>
      <c r="L8" s="24">
        <v>1.708</v>
      </c>
      <c r="M8" s="24">
        <v>1.712</v>
      </c>
      <c r="N8" s="25">
        <v>31.25</v>
      </c>
      <c r="O8">
        <f t="shared" si="2"/>
        <v>1.6471666666666667</v>
      </c>
    </row>
    <row r="9" spans="1:15" x14ac:dyDescent="0.45">
      <c r="A9" s="11">
        <v>963</v>
      </c>
      <c r="B9" s="18">
        <v>1.51</v>
      </c>
      <c r="C9" s="15">
        <v>75</v>
      </c>
      <c r="D9" s="15" t="s">
        <v>47</v>
      </c>
      <c r="E9">
        <f t="shared" si="0"/>
        <v>9.1809142862215651</v>
      </c>
      <c r="F9">
        <f t="shared" si="1"/>
        <v>2.2952285715553913</v>
      </c>
      <c r="K9" s="23">
        <v>1.571</v>
      </c>
      <c r="L9" s="24">
        <v>1.7370000000000001</v>
      </c>
      <c r="M9" s="24">
        <v>1.7669999999999999</v>
      </c>
      <c r="N9" s="22">
        <v>15.6</v>
      </c>
      <c r="O9">
        <f t="shared" si="2"/>
        <v>1.6491666666666664</v>
      </c>
    </row>
    <row r="10" spans="1:15" x14ac:dyDescent="0.45">
      <c r="A10" s="11">
        <v>964</v>
      </c>
      <c r="B10" s="12">
        <v>1.502</v>
      </c>
      <c r="C10" s="15">
        <v>75</v>
      </c>
      <c r="D10" s="15" t="s">
        <v>47</v>
      </c>
      <c r="E10">
        <f t="shared" si="0"/>
        <v>11.132578902170138</v>
      </c>
      <c r="F10">
        <f t="shared" si="1"/>
        <v>2.7831447255425346</v>
      </c>
      <c r="K10" s="25">
        <v>1.9419999999999999</v>
      </c>
      <c r="L10" s="25">
        <v>1.921</v>
      </c>
      <c r="M10" s="22">
        <v>1.3919999999999999</v>
      </c>
      <c r="N10" s="22">
        <v>0</v>
      </c>
      <c r="O10">
        <f t="shared" si="2"/>
        <v>1.7091666666666667</v>
      </c>
    </row>
    <row r="11" spans="1:15" x14ac:dyDescent="0.45">
      <c r="A11" s="11">
        <v>912</v>
      </c>
      <c r="B11" s="12">
        <v>1.482</v>
      </c>
      <c r="C11" s="15">
        <v>75</v>
      </c>
      <c r="D11" s="15" t="s">
        <v>47</v>
      </c>
      <c r="E11">
        <f t="shared" si="0"/>
        <v>16.057585626530937</v>
      </c>
      <c r="F11">
        <f t="shared" si="1"/>
        <v>4.0143964066327342</v>
      </c>
    </row>
    <row r="12" spans="1:15" x14ac:dyDescent="0.45">
      <c r="A12" s="11">
        <v>965</v>
      </c>
      <c r="B12" s="14">
        <v>1.46</v>
      </c>
      <c r="C12" s="15">
        <v>75</v>
      </c>
      <c r="D12" s="15" t="s">
        <v>47</v>
      </c>
      <c r="E12">
        <f t="shared" si="0"/>
        <v>21.552453516381973</v>
      </c>
      <c r="F12">
        <f t="shared" si="1"/>
        <v>5.3881133790954934</v>
      </c>
    </row>
    <row r="13" spans="1:15" x14ac:dyDescent="0.45">
      <c r="A13" s="11">
        <v>970</v>
      </c>
      <c r="B13" s="12">
        <v>1.4590000000000001</v>
      </c>
      <c r="C13" s="15">
        <v>75</v>
      </c>
      <c r="D13" s="15" t="s">
        <v>47</v>
      </c>
      <c r="E13">
        <f t="shared" si="0"/>
        <v>21.804183570765701</v>
      </c>
      <c r="F13">
        <f t="shared" si="1"/>
        <v>5.4510458926914254</v>
      </c>
    </row>
    <row r="14" spans="1:15" x14ac:dyDescent="0.45">
      <c r="A14" s="11">
        <v>914</v>
      </c>
      <c r="B14" s="19">
        <v>1.45</v>
      </c>
      <c r="C14" s="15">
        <v>75</v>
      </c>
      <c r="D14" s="15" t="s">
        <v>47</v>
      </c>
      <c r="E14">
        <f t="shared" si="0"/>
        <v>24.077549366705767</v>
      </c>
      <c r="F14">
        <f t="shared" si="1"/>
        <v>6.0193873416764418</v>
      </c>
    </row>
    <row r="15" spans="1:15" x14ac:dyDescent="0.45">
      <c r="A15" s="11">
        <v>916</v>
      </c>
      <c r="B15" s="20">
        <v>1.4350000000000001</v>
      </c>
      <c r="C15" s="15">
        <v>75</v>
      </c>
      <c r="D15" s="15" t="s">
        <v>47</v>
      </c>
      <c r="E15">
        <f t="shared" si="0"/>
        <v>27.898034399663885</v>
      </c>
      <c r="F15">
        <f t="shared" si="1"/>
        <v>6.9745085999159713</v>
      </c>
    </row>
    <row r="16" spans="1:15" x14ac:dyDescent="0.45">
      <c r="A16" s="11">
        <v>928</v>
      </c>
      <c r="B16" s="12">
        <v>1.4790000000000001</v>
      </c>
      <c r="C16" s="15">
        <v>115</v>
      </c>
      <c r="D16" s="15" t="s">
        <v>47</v>
      </c>
      <c r="E16">
        <f t="shared" si="0"/>
        <v>16.802064098089289</v>
      </c>
      <c r="F16">
        <f t="shared" si="1"/>
        <v>4.2005160245223223</v>
      </c>
    </row>
    <row r="17" spans="1:6" x14ac:dyDescent="0.45">
      <c r="A17" s="11">
        <v>927</v>
      </c>
      <c r="B17" s="16">
        <v>1.4630000000000001</v>
      </c>
      <c r="C17" s="15">
        <v>115</v>
      </c>
      <c r="D17" s="15" t="s">
        <v>47</v>
      </c>
      <c r="E17">
        <f t="shared" si="0"/>
        <v>20.798296563243468</v>
      </c>
      <c r="F17">
        <f t="shared" si="1"/>
        <v>5.1995741408108671</v>
      </c>
    </row>
    <row r="18" spans="1:6" x14ac:dyDescent="0.45">
      <c r="A18" s="11">
        <v>929</v>
      </c>
      <c r="B18" s="14">
        <v>1.458</v>
      </c>
      <c r="C18" s="15">
        <v>115</v>
      </c>
      <c r="D18" s="15" t="s">
        <v>47</v>
      </c>
      <c r="E18">
        <f t="shared" si="0"/>
        <v>22.056086220332276</v>
      </c>
      <c r="F18">
        <f t="shared" si="1"/>
        <v>5.5140215550830689</v>
      </c>
    </row>
    <row r="19" spans="1:6" x14ac:dyDescent="0.45">
      <c r="A19" s="11">
        <v>944</v>
      </c>
      <c r="B19" s="14">
        <v>1.4530000000000001</v>
      </c>
      <c r="C19" s="15">
        <v>115</v>
      </c>
      <c r="D19" s="15" t="s">
        <v>47</v>
      </c>
      <c r="E19">
        <f t="shared" si="0"/>
        <v>23.31819670231522</v>
      </c>
      <c r="F19">
        <f t="shared" si="1"/>
        <v>5.8295491755788049</v>
      </c>
    </row>
    <row r="20" spans="1:6" x14ac:dyDescent="0.45">
      <c r="A20" s="11">
        <v>943</v>
      </c>
      <c r="B20" s="12">
        <v>1.4370000000000001</v>
      </c>
      <c r="C20" s="15">
        <v>115</v>
      </c>
      <c r="D20" s="15" t="s">
        <v>47</v>
      </c>
      <c r="E20">
        <f t="shared" si="0"/>
        <v>27.386335152603408</v>
      </c>
      <c r="F20">
        <f t="shared" si="1"/>
        <v>6.846583788150852</v>
      </c>
    </row>
    <row r="21" spans="1:6" x14ac:dyDescent="0.45">
      <c r="A21" s="11">
        <v>938</v>
      </c>
      <c r="B21" s="12">
        <v>1.4770000000000001</v>
      </c>
      <c r="C21" s="15">
        <v>155</v>
      </c>
      <c r="D21" s="15" t="s">
        <v>47</v>
      </c>
      <c r="E21">
        <f t="shared" si="0"/>
        <v>17.299222496008213</v>
      </c>
      <c r="F21">
        <f t="shared" si="1"/>
        <v>4.3248056240020532</v>
      </c>
    </row>
    <row r="22" spans="1:6" x14ac:dyDescent="0.45">
      <c r="A22" s="11">
        <v>941</v>
      </c>
      <c r="B22" s="12">
        <v>1.4570000000000001</v>
      </c>
      <c r="C22" s="15">
        <v>155</v>
      </c>
      <c r="D22" s="15" t="s">
        <v>47</v>
      </c>
      <c r="E22">
        <f t="shared" si="0"/>
        <v>22.308161701918891</v>
      </c>
      <c r="F22">
        <f t="shared" si="1"/>
        <v>5.5770404254797228</v>
      </c>
    </row>
    <row r="23" spans="1:6" x14ac:dyDescent="0.45">
      <c r="A23" s="11">
        <v>940</v>
      </c>
      <c r="B23" s="14">
        <v>1.4319999999999999</v>
      </c>
      <c r="C23" s="15">
        <v>155</v>
      </c>
      <c r="D23" s="15" t="s">
        <v>47</v>
      </c>
      <c r="E23">
        <f t="shared" si="0"/>
        <v>28.666922018972087</v>
      </c>
      <c r="F23">
        <f t="shared" si="1"/>
        <v>7.1667305047430219</v>
      </c>
    </row>
    <row r="24" spans="1:6" x14ac:dyDescent="0.45">
      <c r="A24" s="11">
        <v>942</v>
      </c>
      <c r="B24" s="17">
        <v>1.413</v>
      </c>
      <c r="C24" s="15">
        <v>155</v>
      </c>
      <c r="D24" s="15" t="s">
        <v>47</v>
      </c>
      <c r="E24">
        <f t="shared" si="0"/>
        <v>33.574270899741776</v>
      </c>
      <c r="F24">
        <f t="shared" si="1"/>
        <v>8.3935677249354441</v>
      </c>
    </row>
    <row r="25" spans="1:6" x14ac:dyDescent="0.45">
      <c r="A25" s="11">
        <v>775</v>
      </c>
      <c r="B25" s="18">
        <v>1.4990000000000001</v>
      </c>
      <c r="C25" s="15">
        <v>195</v>
      </c>
      <c r="D25" s="15" t="s">
        <v>47</v>
      </c>
      <c r="E25">
        <f t="shared" si="0"/>
        <v>11.867134295142733</v>
      </c>
      <c r="F25">
        <f t="shared" si="1"/>
        <v>2.9667835737856834</v>
      </c>
    </row>
    <row r="26" spans="1:6" x14ac:dyDescent="0.45">
      <c r="A26" s="11">
        <v>773</v>
      </c>
      <c r="B26" s="12">
        <v>1.484</v>
      </c>
      <c r="C26" s="15">
        <v>195</v>
      </c>
      <c r="D26" s="15" t="s">
        <v>47</v>
      </c>
      <c r="E26">
        <f t="shared" si="0"/>
        <v>15.562103420617689</v>
      </c>
      <c r="F26">
        <f t="shared" si="1"/>
        <v>3.8905258551544222</v>
      </c>
    </row>
    <row r="27" spans="1:6" x14ac:dyDescent="0.45">
      <c r="A27" s="11">
        <v>772</v>
      </c>
      <c r="B27" s="12">
        <v>1.478</v>
      </c>
      <c r="C27" s="15">
        <v>195</v>
      </c>
      <c r="D27" s="15" t="s">
        <v>47</v>
      </c>
      <c r="E27">
        <f t="shared" si="0"/>
        <v>17.050559203943919</v>
      </c>
      <c r="F27">
        <f t="shared" si="1"/>
        <v>4.2626398009859798</v>
      </c>
    </row>
    <row r="28" spans="1:6" x14ac:dyDescent="0.45">
      <c r="A28" s="11">
        <v>774</v>
      </c>
      <c r="B28" s="17">
        <v>1.472</v>
      </c>
      <c r="C28" s="15">
        <v>195</v>
      </c>
      <c r="D28" s="15" t="s">
        <v>47</v>
      </c>
      <c r="E28">
        <f t="shared" si="0"/>
        <v>18.545069739324134</v>
      </c>
      <c r="F28">
        <f t="shared" si="1"/>
        <v>4.6362674348310335</v>
      </c>
    </row>
    <row r="29" spans="1:6" x14ac:dyDescent="0.45">
      <c r="A29" s="11">
        <v>945</v>
      </c>
      <c r="B29" s="17">
        <v>1.4670000000000001</v>
      </c>
      <c r="C29" s="15">
        <v>195</v>
      </c>
      <c r="D29" s="15" t="s">
        <v>47</v>
      </c>
      <c r="E29">
        <f t="shared" si="0"/>
        <v>19.795156008305639</v>
      </c>
      <c r="F29">
        <f t="shared" si="1"/>
        <v>4.9487890020764098</v>
      </c>
    </row>
    <row r="30" spans="1:6" x14ac:dyDescent="0.45">
      <c r="A30" s="11">
        <v>771</v>
      </c>
      <c r="B30" s="17">
        <v>1.387</v>
      </c>
      <c r="C30" s="15">
        <v>195</v>
      </c>
      <c r="D30" s="15" t="s">
        <v>47</v>
      </c>
      <c r="E30">
        <f t="shared" si="0"/>
        <v>40.39760987436803</v>
      </c>
      <c r="F30">
        <f t="shared" si="1"/>
        <v>10.099402468592007</v>
      </c>
    </row>
    <row r="31" spans="1:6" x14ac:dyDescent="0.45">
      <c r="A31" s="11">
        <v>911</v>
      </c>
      <c r="B31" s="12">
        <v>1.5049999999999999</v>
      </c>
      <c r="C31" s="15">
        <v>11</v>
      </c>
      <c r="D31" s="15" t="s">
        <v>3</v>
      </c>
      <c r="E31">
        <f t="shared" si="0"/>
        <v>10.399489201011761</v>
      </c>
      <c r="F31">
        <f t="shared" si="1"/>
        <v>2.5998723002529402</v>
      </c>
    </row>
    <row r="32" spans="1:6" x14ac:dyDescent="0.45">
      <c r="A32" s="11">
        <v>908</v>
      </c>
      <c r="B32" s="18">
        <v>1.4710000000000001</v>
      </c>
      <c r="C32" s="13">
        <v>11</v>
      </c>
      <c r="D32" s="13" t="s">
        <v>3</v>
      </c>
      <c r="E32">
        <f t="shared" si="0"/>
        <v>18.794746949069008</v>
      </c>
      <c r="F32">
        <f t="shared" si="1"/>
        <v>4.6986867372672521</v>
      </c>
    </row>
    <row r="33" spans="1:6" x14ac:dyDescent="0.45">
      <c r="A33" s="11">
        <v>901</v>
      </c>
      <c r="B33" s="16">
        <v>1.4690000000000001</v>
      </c>
      <c r="C33" s="15">
        <v>11</v>
      </c>
      <c r="D33" s="15" t="s">
        <v>3</v>
      </c>
      <c r="E33">
        <f t="shared" si="0"/>
        <v>19.294610971754622</v>
      </c>
      <c r="F33">
        <f t="shared" si="1"/>
        <v>4.8236527429386555</v>
      </c>
    </row>
    <row r="34" spans="1:6" x14ac:dyDescent="0.45">
      <c r="A34" s="11">
        <v>919</v>
      </c>
      <c r="B34" s="19">
        <v>1.51</v>
      </c>
      <c r="C34" s="15">
        <v>25</v>
      </c>
      <c r="D34" s="15" t="s">
        <v>3</v>
      </c>
      <c r="E34">
        <f t="shared" si="0"/>
        <v>9.1809142862215651</v>
      </c>
      <c r="F34">
        <f t="shared" si="1"/>
        <v>2.2952285715553913</v>
      </c>
    </row>
    <row r="35" spans="1:6" x14ac:dyDescent="0.45">
      <c r="A35" s="11">
        <v>918</v>
      </c>
      <c r="B35" s="17">
        <v>1.486</v>
      </c>
      <c r="C35" s="15">
        <v>25</v>
      </c>
      <c r="D35" s="15" t="s">
        <v>3</v>
      </c>
      <c r="E35">
        <f t="shared" si="0"/>
        <v>15.067288531008529</v>
      </c>
      <c r="F35">
        <f t="shared" si="1"/>
        <v>3.7668221327521323</v>
      </c>
    </row>
    <row r="36" spans="1:6" x14ac:dyDescent="0.45">
      <c r="A36" s="11">
        <v>917</v>
      </c>
      <c r="B36" s="19">
        <v>1.484</v>
      </c>
      <c r="C36" s="15">
        <v>25</v>
      </c>
      <c r="D36" s="15" t="s">
        <v>3</v>
      </c>
      <c r="E36">
        <f t="shared" si="0"/>
        <v>15.562103420617689</v>
      </c>
      <c r="F36">
        <f t="shared" si="1"/>
        <v>3.8905258551544222</v>
      </c>
    </row>
    <row r="37" spans="1:6" x14ac:dyDescent="0.45">
      <c r="A37" s="11">
        <v>920</v>
      </c>
      <c r="B37" s="16">
        <v>1.47</v>
      </c>
      <c r="C37" s="15">
        <v>25</v>
      </c>
      <c r="D37" s="15" t="s">
        <v>3</v>
      </c>
      <c r="E37">
        <f t="shared" si="0"/>
        <v>19.044593949517093</v>
      </c>
      <c r="F37">
        <f t="shared" si="1"/>
        <v>4.7611484873792733</v>
      </c>
    </row>
    <row r="38" spans="1:6" x14ac:dyDescent="0.45">
      <c r="A38" s="11">
        <v>921</v>
      </c>
      <c r="B38" s="18">
        <v>1.4690000000000001</v>
      </c>
      <c r="C38" s="13">
        <v>25</v>
      </c>
      <c r="D38" s="13" t="s">
        <v>3</v>
      </c>
      <c r="E38">
        <f t="shared" si="0"/>
        <v>19.294610971754622</v>
      </c>
      <c r="F38">
        <f t="shared" si="1"/>
        <v>4.8236527429386555</v>
      </c>
    </row>
    <row r="39" spans="1:6" x14ac:dyDescent="0.45">
      <c r="A39" s="11">
        <v>910</v>
      </c>
      <c r="B39" s="12">
        <v>1.5049999999999999</v>
      </c>
      <c r="C39" s="15">
        <v>75</v>
      </c>
      <c r="D39" s="15" t="s">
        <v>3</v>
      </c>
      <c r="E39">
        <f t="shared" si="0"/>
        <v>10.399489201011761</v>
      </c>
      <c r="F39">
        <f t="shared" si="1"/>
        <v>2.5998723002529402</v>
      </c>
    </row>
    <row r="40" spans="1:6" x14ac:dyDescent="0.45">
      <c r="A40" s="11">
        <v>958</v>
      </c>
      <c r="B40" s="14">
        <v>1.4830000000000001</v>
      </c>
      <c r="C40" s="15">
        <v>75</v>
      </c>
      <c r="D40" s="15" t="s">
        <v>3</v>
      </c>
      <c r="E40">
        <f t="shared" si="0"/>
        <v>15.809760996560897</v>
      </c>
      <c r="F40">
        <f t="shared" si="1"/>
        <v>3.9524402491402242</v>
      </c>
    </row>
    <row r="41" spans="1:6" x14ac:dyDescent="0.45">
      <c r="A41" s="11">
        <v>909</v>
      </c>
      <c r="B41" s="14">
        <v>1.462</v>
      </c>
      <c r="C41" s="15">
        <v>75</v>
      </c>
      <c r="D41" s="15" t="s">
        <v>3</v>
      </c>
      <c r="E41">
        <f t="shared" si="0"/>
        <v>21.049510248244644</v>
      </c>
      <c r="F41">
        <f t="shared" si="1"/>
        <v>5.262377562061161</v>
      </c>
    </row>
    <row r="42" spans="1:6" x14ac:dyDescent="0.45">
      <c r="A42" s="11">
        <v>960</v>
      </c>
      <c r="B42" s="17">
        <v>1.4610000000000001</v>
      </c>
      <c r="C42" s="15">
        <v>75</v>
      </c>
      <c r="D42" s="15" t="s">
        <v>3</v>
      </c>
      <c r="E42">
        <f t="shared" si="0"/>
        <v>21.300895820830164</v>
      </c>
      <c r="F42">
        <f t="shared" si="1"/>
        <v>5.3252239552075409</v>
      </c>
    </row>
    <row r="43" spans="1:6" x14ac:dyDescent="0.45">
      <c r="A43" s="11">
        <v>959</v>
      </c>
      <c r="B43" s="12">
        <v>1.4550000000000001</v>
      </c>
      <c r="C43" s="15">
        <v>75</v>
      </c>
      <c r="D43" s="15" t="s">
        <v>3</v>
      </c>
      <c r="E43">
        <f t="shared" si="0"/>
        <v>22.81283211094231</v>
      </c>
      <c r="F43">
        <f t="shared" si="1"/>
        <v>5.7032080277355774</v>
      </c>
    </row>
    <row r="44" spans="1:6" x14ac:dyDescent="0.45">
      <c r="A44" s="11">
        <v>962</v>
      </c>
      <c r="B44" s="17">
        <v>1.4379999999999999</v>
      </c>
      <c r="C44" s="15">
        <v>75</v>
      </c>
      <c r="D44" s="15" t="s">
        <v>3</v>
      </c>
      <c r="E44">
        <f t="shared" si="0"/>
        <v>27.130752533600742</v>
      </c>
      <c r="F44">
        <f t="shared" si="1"/>
        <v>6.7826881334001854</v>
      </c>
    </row>
    <row r="45" spans="1:6" x14ac:dyDescent="0.45">
      <c r="A45" s="11">
        <v>957</v>
      </c>
      <c r="B45" s="12">
        <v>1.429</v>
      </c>
      <c r="C45" s="15">
        <v>75</v>
      </c>
      <c r="D45" s="15" t="s">
        <v>3</v>
      </c>
      <c r="E45">
        <f t="shared" si="0"/>
        <v>29.437422126603877</v>
      </c>
      <c r="F45">
        <f t="shared" si="1"/>
        <v>7.3593555316509693</v>
      </c>
    </row>
    <row r="46" spans="1:6" x14ac:dyDescent="0.45">
      <c r="A46" s="11">
        <v>903</v>
      </c>
      <c r="B46" s="12">
        <v>1.5169999999999999</v>
      </c>
      <c r="C46" s="15">
        <v>115</v>
      </c>
      <c r="D46" s="15" t="s">
        <v>3</v>
      </c>
      <c r="E46">
        <f t="shared" si="0"/>
        <v>7.4816710853864379</v>
      </c>
      <c r="F46">
        <f t="shared" si="1"/>
        <v>1.8704177713466095</v>
      </c>
    </row>
    <row r="47" spans="1:6" x14ac:dyDescent="0.45">
      <c r="A47" s="11">
        <v>905</v>
      </c>
      <c r="B47" s="20">
        <v>1.516</v>
      </c>
      <c r="C47" s="15">
        <v>115</v>
      </c>
      <c r="D47" s="15" t="s">
        <v>3</v>
      </c>
      <c r="E47">
        <f t="shared" si="0"/>
        <v>7.7239394753059116</v>
      </c>
      <c r="F47">
        <f t="shared" si="1"/>
        <v>1.9309848688264779</v>
      </c>
    </row>
    <row r="48" spans="1:6" x14ac:dyDescent="0.45">
      <c r="A48" s="11">
        <v>906</v>
      </c>
      <c r="B48" s="16">
        <v>1.5149999999999999</v>
      </c>
      <c r="C48" s="15">
        <v>115</v>
      </c>
      <c r="D48" s="15" t="s">
        <v>3</v>
      </c>
      <c r="E48">
        <f t="shared" si="0"/>
        <v>7.9663677256064886</v>
      </c>
      <c r="F48">
        <f t="shared" si="1"/>
        <v>1.9915919314016222</v>
      </c>
    </row>
    <row r="49" spans="1:6" x14ac:dyDescent="0.45">
      <c r="A49" s="11">
        <v>902</v>
      </c>
      <c r="B49" s="21">
        <v>1.5109999999999999</v>
      </c>
      <c r="C49" s="15">
        <v>115</v>
      </c>
      <c r="D49" s="15" t="s">
        <v>3</v>
      </c>
      <c r="E49">
        <f t="shared" si="0"/>
        <v>8.9376835590326777</v>
      </c>
      <c r="F49">
        <f t="shared" si="1"/>
        <v>2.2344208897581694</v>
      </c>
    </row>
    <row r="50" spans="1:6" x14ac:dyDescent="0.45">
      <c r="A50" s="11">
        <v>904</v>
      </c>
      <c r="B50" s="14">
        <v>1.49</v>
      </c>
      <c r="C50" s="15">
        <v>115</v>
      </c>
      <c r="D50" s="15" t="s">
        <v>3</v>
      </c>
      <c r="E50">
        <f t="shared" si="0"/>
        <v>14.079653527663083</v>
      </c>
      <c r="F50">
        <f t="shared" si="1"/>
        <v>3.5199133819157709</v>
      </c>
    </row>
    <row r="51" spans="1:6" x14ac:dyDescent="0.45">
      <c r="A51" s="11">
        <v>926</v>
      </c>
      <c r="B51" s="12">
        <v>1.466</v>
      </c>
      <c r="C51" s="13">
        <v>115</v>
      </c>
      <c r="D51" s="13" t="s">
        <v>3</v>
      </c>
      <c r="E51">
        <f t="shared" si="0"/>
        <v>20.045684487157502</v>
      </c>
      <c r="F51">
        <f t="shared" si="1"/>
        <v>5.0114211217893754</v>
      </c>
    </row>
    <row r="52" spans="1:6" x14ac:dyDescent="0.45">
      <c r="A52" s="11">
        <v>930</v>
      </c>
      <c r="B52" s="17">
        <v>1.528</v>
      </c>
      <c r="C52" s="15">
        <v>155</v>
      </c>
      <c r="D52" s="15" t="s">
        <v>3</v>
      </c>
      <c r="E52">
        <f t="shared" si="0"/>
        <v>4.8272096205336368</v>
      </c>
      <c r="F52">
        <f t="shared" si="1"/>
        <v>1.2068024051334092</v>
      </c>
    </row>
    <row r="53" spans="1:6" x14ac:dyDescent="0.45">
      <c r="A53" s="11">
        <v>931</v>
      </c>
      <c r="B53" s="17">
        <v>1.5209999999999999</v>
      </c>
      <c r="C53" s="15">
        <v>155</v>
      </c>
      <c r="D53" s="15" t="s">
        <v>3</v>
      </c>
      <c r="E53">
        <f t="shared" si="0"/>
        <v>6.5141919219730084</v>
      </c>
      <c r="F53">
        <f t="shared" si="1"/>
        <v>1.6285479804932521</v>
      </c>
    </row>
    <row r="54" spans="1:6" x14ac:dyDescent="0.45">
      <c r="A54" s="11">
        <v>934</v>
      </c>
      <c r="B54" s="17">
        <v>1.5189999999999999</v>
      </c>
      <c r="C54" s="15">
        <v>155</v>
      </c>
      <c r="D54" s="15" t="s">
        <v>3</v>
      </c>
      <c r="E54">
        <f t="shared" si="0"/>
        <v>6.9976130443502313</v>
      </c>
      <c r="F54">
        <f t="shared" si="1"/>
        <v>1.7494032610875578</v>
      </c>
    </row>
    <row r="55" spans="1:6" x14ac:dyDescent="0.45">
      <c r="A55" s="11">
        <v>936</v>
      </c>
      <c r="B55" s="12">
        <v>1.494</v>
      </c>
      <c r="C55" s="15">
        <v>155</v>
      </c>
      <c r="D55" s="15" t="s">
        <v>3</v>
      </c>
      <c r="E55">
        <f t="shared" si="0"/>
        <v>13.094666342516177</v>
      </c>
      <c r="F55">
        <f t="shared" si="1"/>
        <v>3.2736665856290443</v>
      </c>
    </row>
    <row r="56" spans="1:6" x14ac:dyDescent="0.45">
      <c r="A56" s="11">
        <v>937</v>
      </c>
      <c r="B56" s="14">
        <v>1.49</v>
      </c>
      <c r="C56" s="15">
        <v>155</v>
      </c>
      <c r="D56" s="15" t="s">
        <v>3</v>
      </c>
      <c r="E56">
        <f t="shared" si="0"/>
        <v>14.079653527663083</v>
      </c>
      <c r="F56">
        <f t="shared" si="1"/>
        <v>3.5199133819157709</v>
      </c>
    </row>
    <row r="57" spans="1:6" x14ac:dyDescent="0.45">
      <c r="A57" s="11">
        <v>650</v>
      </c>
      <c r="B57" s="12">
        <v>1.536</v>
      </c>
      <c r="C57" s="15">
        <v>195</v>
      </c>
      <c r="D57" s="15" t="s">
        <v>3</v>
      </c>
      <c r="E57">
        <f t="shared" si="0"/>
        <v>2.9086674018585086</v>
      </c>
      <c r="F57">
        <f t="shared" si="1"/>
        <v>0.72716685046462715</v>
      </c>
    </row>
    <row r="58" spans="1:6" x14ac:dyDescent="0.45">
      <c r="A58" s="11">
        <v>933</v>
      </c>
      <c r="B58" s="14">
        <v>1.5329999999999999</v>
      </c>
      <c r="C58" s="15">
        <v>195</v>
      </c>
      <c r="D58" s="15" t="s">
        <v>3</v>
      </c>
      <c r="E58">
        <f t="shared" si="0"/>
        <v>3.6269472005326691</v>
      </c>
      <c r="F58">
        <f t="shared" si="1"/>
        <v>0.90673680013316726</v>
      </c>
    </row>
    <row r="59" spans="1:6" x14ac:dyDescent="0.45">
      <c r="A59" s="11">
        <v>948</v>
      </c>
      <c r="B59" s="12">
        <v>1.53</v>
      </c>
      <c r="C59" s="15">
        <v>195</v>
      </c>
      <c r="D59" s="15" t="s">
        <v>3</v>
      </c>
      <c r="E59">
        <f t="shared" si="0"/>
        <v>4.3466340124439853</v>
      </c>
      <c r="F59">
        <f t="shared" si="1"/>
        <v>1.0866585031109963</v>
      </c>
    </row>
    <row r="60" spans="1:6" x14ac:dyDescent="0.45">
      <c r="A60" s="11">
        <v>932</v>
      </c>
      <c r="B60" s="16">
        <v>1.4950000000000001</v>
      </c>
      <c r="C60" s="15">
        <v>195</v>
      </c>
      <c r="D60" s="15" t="s">
        <v>3</v>
      </c>
      <c r="E60">
        <f t="shared" si="0"/>
        <v>12.848831606010464</v>
      </c>
      <c r="F60">
        <f t="shared" si="1"/>
        <v>3.2122079015026159</v>
      </c>
    </row>
    <row r="61" spans="1:6" x14ac:dyDescent="0.45">
      <c r="A61" s="11">
        <v>946</v>
      </c>
      <c r="B61" s="16">
        <v>1.4930000000000001</v>
      </c>
      <c r="C61" s="15">
        <v>195</v>
      </c>
      <c r="D61" s="15" t="s">
        <v>3</v>
      </c>
      <c r="E61">
        <f t="shared" si="0"/>
        <v>13.340665682138592</v>
      </c>
      <c r="F61">
        <f t="shared" si="1"/>
        <v>3.3351664205346481</v>
      </c>
    </row>
    <row r="62" spans="1:6" x14ac:dyDescent="0.45">
      <c r="A62" s="11">
        <v>947</v>
      </c>
      <c r="B62" s="20">
        <v>1.49</v>
      </c>
      <c r="C62" s="15">
        <v>195</v>
      </c>
      <c r="D62" s="15" t="s">
        <v>3</v>
      </c>
      <c r="E62">
        <f t="shared" si="0"/>
        <v>14.079653527663083</v>
      </c>
      <c r="F62">
        <f t="shared" si="1"/>
        <v>3.5199133819157709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87414-6014-4E4F-B87B-D2FF1722A0B3}">
  <dimension ref="A1:L62"/>
  <sheetViews>
    <sheetView workbookViewId="0">
      <selection activeCell="J15" sqref="J15"/>
    </sheetView>
  </sheetViews>
  <sheetFormatPr defaultRowHeight="14.25" x14ac:dyDescent="0.45"/>
  <sheetData>
    <row r="1" spans="1:12" x14ac:dyDescent="0.45">
      <c r="A1" t="s">
        <v>42</v>
      </c>
      <c r="B1" s="9" t="s">
        <v>50</v>
      </c>
      <c r="C1" t="s">
        <v>51</v>
      </c>
      <c r="D1" t="s">
        <v>52</v>
      </c>
      <c r="E1" s="26" t="s">
        <v>53</v>
      </c>
      <c r="I1" t="s">
        <v>54</v>
      </c>
      <c r="J1" t="s">
        <v>55</v>
      </c>
      <c r="K1" t="s">
        <v>56</v>
      </c>
      <c r="L1" t="s">
        <v>57</v>
      </c>
    </row>
    <row r="2" spans="1:12" x14ac:dyDescent="0.45">
      <c r="A2" s="21">
        <v>2.0779999999999998</v>
      </c>
      <c r="B2" s="11">
        <v>915</v>
      </c>
      <c r="C2">
        <v>11</v>
      </c>
      <c r="D2" t="s">
        <v>47</v>
      </c>
      <c r="E2">
        <v>401.0883213957286</v>
      </c>
      <c r="I2" s="30">
        <v>10000</v>
      </c>
      <c r="J2">
        <f>AVERAGE(E2:G2)-0.06</f>
        <v>401.0283213957286</v>
      </c>
      <c r="K2">
        <f>LOG10(I2)</f>
        <v>4</v>
      </c>
      <c r="L2">
        <f>LOG10(J2)</f>
        <v>2.6031750444195731</v>
      </c>
    </row>
    <row r="3" spans="1:12" x14ac:dyDescent="0.45">
      <c r="A3" s="21">
        <v>2.0630000000000002</v>
      </c>
      <c r="B3" s="11">
        <v>956</v>
      </c>
      <c r="C3">
        <v>11</v>
      </c>
      <c r="D3" t="s">
        <v>47</v>
      </c>
      <c r="E3">
        <v>425.20929874165859</v>
      </c>
      <c r="I3" s="31">
        <v>5000</v>
      </c>
      <c r="J3">
        <f t="shared" ref="J3:J7" si="0">AVERAGE(E3:G3)-0.06</f>
        <v>425.14929874165858</v>
      </c>
      <c r="K3">
        <f>LOG10(I3)</f>
        <v>3.6989700043360187</v>
      </c>
      <c r="L3">
        <f t="shared" ref="L3:L7" si="1">LOG10(J3)</f>
        <v>2.6285414670703853</v>
      </c>
    </row>
    <row r="4" spans="1:12" x14ac:dyDescent="0.45">
      <c r="A4" s="21">
        <v>2.0510000000000002</v>
      </c>
      <c r="B4" s="11">
        <v>913</v>
      </c>
      <c r="C4">
        <v>11</v>
      </c>
      <c r="D4" t="s">
        <v>47</v>
      </c>
      <c r="E4">
        <v>444.63649790970248</v>
      </c>
      <c r="I4" s="32">
        <v>2500</v>
      </c>
      <c r="J4">
        <f t="shared" si="0"/>
        <v>444.57649790970248</v>
      </c>
      <c r="K4">
        <f t="shared" ref="K4:K6" si="2">LOG10(I4)</f>
        <v>3.3979400086720375</v>
      </c>
      <c r="L4">
        <f t="shared" si="1"/>
        <v>2.6479465004279481</v>
      </c>
    </row>
    <row r="5" spans="1:12" x14ac:dyDescent="0.45">
      <c r="A5" s="21">
        <v>2.0459999999999998</v>
      </c>
      <c r="B5" s="11">
        <v>954</v>
      </c>
      <c r="C5">
        <v>25</v>
      </c>
      <c r="D5" t="s">
        <v>47</v>
      </c>
      <c r="E5">
        <v>452.76574534090332</v>
      </c>
      <c r="I5" s="33">
        <v>860</v>
      </c>
      <c r="J5">
        <f t="shared" si="0"/>
        <v>452.70574534090332</v>
      </c>
      <c r="K5">
        <f t="shared" si="2"/>
        <v>2.9344984512435679</v>
      </c>
      <c r="L5">
        <f t="shared" si="1"/>
        <v>2.6558160062116598</v>
      </c>
    </row>
    <row r="6" spans="1:12" x14ac:dyDescent="0.45">
      <c r="A6" s="21">
        <v>2.012</v>
      </c>
      <c r="B6" s="11">
        <v>955</v>
      </c>
      <c r="C6">
        <v>25</v>
      </c>
      <c r="D6" t="s">
        <v>47</v>
      </c>
      <c r="E6">
        <v>508.59344032541776</v>
      </c>
      <c r="I6">
        <v>300</v>
      </c>
      <c r="J6">
        <f t="shared" si="0"/>
        <v>508.53344032541776</v>
      </c>
      <c r="K6">
        <f t="shared" si="2"/>
        <v>2.4771212547196626</v>
      </c>
      <c r="L6">
        <f>LOG10(J6)</f>
        <v>2.7063195166909932</v>
      </c>
    </row>
    <row r="7" spans="1:12" x14ac:dyDescent="0.45">
      <c r="A7" s="21">
        <v>1.9910000000000001</v>
      </c>
      <c r="B7" s="11">
        <v>922</v>
      </c>
      <c r="C7">
        <v>25</v>
      </c>
      <c r="D7" t="s">
        <v>47</v>
      </c>
      <c r="E7">
        <v>543.56313485786177</v>
      </c>
      <c r="I7" s="34">
        <v>0</v>
      </c>
      <c r="J7">
        <f t="shared" si="0"/>
        <v>543.50313485786182</v>
      </c>
      <c r="K7">
        <v>-7</v>
      </c>
      <c r="L7">
        <f t="shared" si="1"/>
        <v>2.735202053385597</v>
      </c>
    </row>
    <row r="8" spans="1:12" x14ac:dyDescent="0.45">
      <c r="A8" s="21">
        <v>1.986</v>
      </c>
      <c r="B8" s="11">
        <v>953</v>
      </c>
      <c r="C8">
        <v>25</v>
      </c>
      <c r="D8" t="s">
        <v>47</v>
      </c>
      <c r="E8">
        <v>551.94530185560598</v>
      </c>
    </row>
    <row r="9" spans="1:12" x14ac:dyDescent="0.45">
      <c r="A9" s="21">
        <v>2.1989999999999998</v>
      </c>
      <c r="B9" s="11">
        <v>912</v>
      </c>
      <c r="C9">
        <v>75</v>
      </c>
      <c r="D9" t="s">
        <v>47</v>
      </c>
      <c r="E9">
        <v>212.82585548583211</v>
      </c>
    </row>
    <row r="10" spans="1:12" x14ac:dyDescent="0.45">
      <c r="A10" s="21">
        <v>1.9810000000000001</v>
      </c>
      <c r="B10" s="11">
        <v>963</v>
      </c>
      <c r="C10">
        <v>75</v>
      </c>
      <c r="D10" t="s">
        <v>47</v>
      </c>
      <c r="E10">
        <v>560.34925771850521</v>
      </c>
    </row>
    <row r="11" spans="1:12" x14ac:dyDescent="0.45">
      <c r="A11" s="19">
        <v>1.948</v>
      </c>
      <c r="B11" s="11">
        <v>914</v>
      </c>
      <c r="C11">
        <v>75</v>
      </c>
      <c r="D11" t="s">
        <v>47</v>
      </c>
      <c r="E11">
        <v>616.37008705054222</v>
      </c>
    </row>
    <row r="12" spans="1:12" x14ac:dyDescent="0.45">
      <c r="A12" s="19">
        <v>1.9279999999999999</v>
      </c>
      <c r="B12" s="11">
        <v>965</v>
      </c>
      <c r="C12">
        <v>75</v>
      </c>
      <c r="D12" t="s">
        <v>47</v>
      </c>
      <c r="E12">
        <v>650.80065740509804</v>
      </c>
    </row>
    <row r="13" spans="1:12" x14ac:dyDescent="0.45">
      <c r="A13" s="19">
        <v>1.927</v>
      </c>
      <c r="B13" s="11">
        <v>916</v>
      </c>
      <c r="C13">
        <v>75</v>
      </c>
      <c r="D13" t="s">
        <v>47</v>
      </c>
      <c r="E13">
        <v>652.53184887885982</v>
      </c>
    </row>
    <row r="14" spans="1:12" x14ac:dyDescent="0.45">
      <c r="A14" s="19">
        <v>1.8380000000000001</v>
      </c>
      <c r="B14" s="11">
        <v>970</v>
      </c>
      <c r="C14">
        <v>75</v>
      </c>
      <c r="D14" t="s">
        <v>47</v>
      </c>
      <c r="E14">
        <v>810.44361978249231</v>
      </c>
    </row>
    <row r="15" spans="1:12" x14ac:dyDescent="0.45">
      <c r="A15" s="20">
        <v>4.7E-2</v>
      </c>
      <c r="B15" s="11">
        <v>964</v>
      </c>
      <c r="C15">
        <v>75</v>
      </c>
      <c r="D15" t="s">
        <v>47</v>
      </c>
      <c r="E15" t="e">
        <v>#NUM!</v>
      </c>
    </row>
    <row r="16" spans="1:12" x14ac:dyDescent="0.45">
      <c r="A16" s="27">
        <v>2.37</v>
      </c>
      <c r="B16" s="11">
        <v>928</v>
      </c>
      <c r="C16">
        <v>115</v>
      </c>
      <c r="D16" t="s">
        <v>47</v>
      </c>
      <c r="E16">
        <v>-35.821246817459269</v>
      </c>
    </row>
    <row r="17" spans="1:5" x14ac:dyDescent="0.45">
      <c r="A17" s="21">
        <v>2.1829999999999998</v>
      </c>
      <c r="B17" s="11">
        <v>943</v>
      </c>
      <c r="C17">
        <v>115</v>
      </c>
      <c r="D17" t="s">
        <v>47</v>
      </c>
      <c r="E17">
        <v>237.10001926262248</v>
      </c>
    </row>
    <row r="18" spans="1:5" x14ac:dyDescent="0.45">
      <c r="A18" s="19">
        <v>1.9239999999999999</v>
      </c>
      <c r="B18" s="11">
        <v>929</v>
      </c>
      <c r="C18">
        <v>115</v>
      </c>
      <c r="D18" t="s">
        <v>47</v>
      </c>
      <c r="E18">
        <v>657.73099232042955</v>
      </c>
    </row>
    <row r="19" spans="1:5" x14ac:dyDescent="0.45">
      <c r="A19" s="19">
        <v>1.895</v>
      </c>
      <c r="B19" s="11">
        <v>927</v>
      </c>
      <c r="C19">
        <v>115</v>
      </c>
      <c r="D19" t="s">
        <v>47</v>
      </c>
      <c r="E19">
        <v>708.42519128937693</v>
      </c>
    </row>
    <row r="20" spans="1:5" x14ac:dyDescent="0.45">
      <c r="A20" s="19">
        <v>1.8819999999999999</v>
      </c>
      <c r="B20" s="11">
        <v>944</v>
      </c>
      <c r="C20">
        <v>115</v>
      </c>
      <c r="D20" t="s">
        <v>47</v>
      </c>
      <c r="E20">
        <v>731.410795357501</v>
      </c>
    </row>
    <row r="21" spans="1:5" x14ac:dyDescent="0.45">
      <c r="A21" s="19">
        <v>1.8560000000000001</v>
      </c>
      <c r="B21" s="11">
        <v>940</v>
      </c>
      <c r="C21">
        <v>155</v>
      </c>
      <c r="D21" t="s">
        <v>47</v>
      </c>
      <c r="E21">
        <v>777.8781513779345</v>
      </c>
    </row>
    <row r="22" spans="1:5" x14ac:dyDescent="0.45">
      <c r="A22" s="19">
        <v>1.8169999999999999</v>
      </c>
      <c r="B22" s="11">
        <v>942</v>
      </c>
      <c r="C22">
        <v>155</v>
      </c>
      <c r="D22" t="s">
        <v>47</v>
      </c>
      <c r="E22">
        <v>848.8559528403639</v>
      </c>
    </row>
    <row r="23" spans="1:5" x14ac:dyDescent="0.45">
      <c r="A23" s="19">
        <v>1.7989999999999999</v>
      </c>
      <c r="B23" s="11">
        <v>941</v>
      </c>
      <c r="C23">
        <v>155</v>
      </c>
      <c r="D23" t="s">
        <v>47</v>
      </c>
      <c r="E23">
        <v>882.14800904185199</v>
      </c>
    </row>
    <row r="24" spans="1:5" x14ac:dyDescent="0.45">
      <c r="A24" s="18">
        <v>1.502</v>
      </c>
      <c r="B24" s="11">
        <v>938</v>
      </c>
      <c r="C24">
        <v>155</v>
      </c>
      <c r="D24" t="s">
        <v>47</v>
      </c>
      <c r="E24">
        <v>1487.6216513567058</v>
      </c>
    </row>
    <row r="25" spans="1:5" x14ac:dyDescent="0.45">
      <c r="A25" s="21">
        <v>2.1320000000000001</v>
      </c>
      <c r="B25" s="11">
        <v>945</v>
      </c>
      <c r="C25">
        <v>195</v>
      </c>
      <c r="D25" t="s">
        <v>47</v>
      </c>
      <c r="E25">
        <v>315.71318922373393</v>
      </c>
    </row>
    <row r="26" spans="1:5" x14ac:dyDescent="0.45">
      <c r="A26" s="21">
        <v>2.11</v>
      </c>
      <c r="B26" s="11">
        <v>772</v>
      </c>
      <c r="C26">
        <v>195</v>
      </c>
      <c r="D26" t="s">
        <v>47</v>
      </c>
      <c r="E26">
        <v>350.22394874502606</v>
      </c>
    </row>
    <row r="27" spans="1:5" x14ac:dyDescent="0.45">
      <c r="A27" s="19">
        <v>1.7969999999999999</v>
      </c>
      <c r="B27" s="11">
        <v>771</v>
      </c>
      <c r="C27">
        <v>195</v>
      </c>
      <c r="D27" t="s">
        <v>47</v>
      </c>
      <c r="E27">
        <v>885.86837769175713</v>
      </c>
    </row>
    <row r="28" spans="1:5" x14ac:dyDescent="0.45">
      <c r="A28" s="19">
        <v>1.7490000000000001</v>
      </c>
      <c r="B28" s="11">
        <v>775</v>
      </c>
      <c r="C28">
        <v>195</v>
      </c>
      <c r="D28" t="s">
        <v>47</v>
      </c>
      <c r="E28">
        <v>976.46624990963119</v>
      </c>
    </row>
    <row r="29" spans="1:5" x14ac:dyDescent="0.45">
      <c r="A29" s="18">
        <v>1.5920000000000001</v>
      </c>
      <c r="B29" s="11">
        <v>773</v>
      </c>
      <c r="C29">
        <v>195</v>
      </c>
      <c r="D29" t="s">
        <v>47</v>
      </c>
      <c r="E29">
        <v>1291.8860274276142</v>
      </c>
    </row>
    <row r="30" spans="1:5" x14ac:dyDescent="0.45">
      <c r="A30" s="21">
        <v>2.04</v>
      </c>
      <c r="B30" s="11">
        <v>774</v>
      </c>
      <c r="C30">
        <v>195</v>
      </c>
      <c r="D30" t="s">
        <v>47</v>
      </c>
      <c r="E30">
        <v>462.54790106406699</v>
      </c>
    </row>
    <row r="31" spans="1:5" x14ac:dyDescent="0.45">
      <c r="A31" s="18">
        <v>1.478</v>
      </c>
      <c r="B31" s="11">
        <v>911</v>
      </c>
      <c r="C31">
        <v>11</v>
      </c>
      <c r="D31" t="s">
        <v>3</v>
      </c>
      <c r="E31">
        <v>1541.8830649205779</v>
      </c>
    </row>
    <row r="32" spans="1:5" x14ac:dyDescent="0.45">
      <c r="A32" s="19">
        <v>1.9610000000000001</v>
      </c>
      <c r="B32" s="11">
        <v>901</v>
      </c>
      <c r="C32">
        <v>11</v>
      </c>
      <c r="D32" t="s">
        <v>3</v>
      </c>
      <c r="E32">
        <v>594.18525468415737</v>
      </c>
    </row>
    <row r="33" spans="1:5" x14ac:dyDescent="0.45">
      <c r="A33" s="19">
        <v>1.9239999999999999</v>
      </c>
      <c r="B33" s="11">
        <v>908</v>
      </c>
      <c r="C33">
        <v>11</v>
      </c>
      <c r="D33" t="s">
        <v>3</v>
      </c>
      <c r="E33">
        <v>657.73099232042955</v>
      </c>
    </row>
    <row r="34" spans="1:5" x14ac:dyDescent="0.45">
      <c r="A34" s="21">
        <v>2.0289999999999999</v>
      </c>
      <c r="B34" s="11">
        <v>917</v>
      </c>
      <c r="C34">
        <v>25</v>
      </c>
      <c r="D34" t="s">
        <v>3</v>
      </c>
      <c r="E34">
        <v>480.55908970895644</v>
      </c>
    </row>
    <row r="35" spans="1:5" x14ac:dyDescent="0.45">
      <c r="A35" s="21">
        <v>1.9990000000000001</v>
      </c>
      <c r="B35" s="11">
        <v>918</v>
      </c>
      <c r="C35">
        <v>25</v>
      </c>
      <c r="D35" t="s">
        <v>3</v>
      </c>
      <c r="E35">
        <v>530.19670754975596</v>
      </c>
    </row>
    <row r="36" spans="1:5" x14ac:dyDescent="0.45">
      <c r="A36" s="21">
        <v>1.986</v>
      </c>
      <c r="B36" s="11">
        <v>921</v>
      </c>
      <c r="C36">
        <v>25</v>
      </c>
      <c r="D36" t="s">
        <v>3</v>
      </c>
      <c r="E36">
        <v>551.94530185560598</v>
      </c>
    </row>
    <row r="37" spans="1:5" x14ac:dyDescent="0.45">
      <c r="A37" s="19">
        <v>1.962</v>
      </c>
      <c r="B37" s="11">
        <v>919</v>
      </c>
      <c r="C37">
        <v>25</v>
      </c>
      <c r="D37" t="s">
        <v>3</v>
      </c>
      <c r="E37">
        <v>592.48501798969892</v>
      </c>
    </row>
    <row r="38" spans="1:5" x14ac:dyDescent="0.45">
      <c r="A38" s="19">
        <v>1.956</v>
      </c>
      <c r="B38" s="11">
        <v>920</v>
      </c>
      <c r="C38">
        <v>25</v>
      </c>
      <c r="D38" t="s">
        <v>3</v>
      </c>
      <c r="E38">
        <v>602.69987640846057</v>
      </c>
    </row>
    <row r="39" spans="1:5" x14ac:dyDescent="0.45">
      <c r="A39" s="22">
        <v>2.7490000000000001</v>
      </c>
      <c r="B39" s="11">
        <v>960</v>
      </c>
      <c r="C39">
        <v>75</v>
      </c>
      <c r="D39" t="s">
        <v>3</v>
      </c>
      <c r="E39">
        <v>-526.9845967679903</v>
      </c>
    </row>
    <row r="40" spans="1:5" x14ac:dyDescent="0.45">
      <c r="A40" s="27">
        <v>2.5259999999999998</v>
      </c>
      <c r="B40" s="11">
        <v>910</v>
      </c>
      <c r="C40">
        <v>75</v>
      </c>
      <c r="D40" t="s">
        <v>3</v>
      </c>
      <c r="E40">
        <v>-247.09740953137907</v>
      </c>
    </row>
    <row r="41" spans="1:5" x14ac:dyDescent="0.45">
      <c r="A41" s="27">
        <v>2.488</v>
      </c>
      <c r="B41" s="28">
        <v>959</v>
      </c>
      <c r="C41">
        <v>75</v>
      </c>
      <c r="D41" t="s">
        <v>3</v>
      </c>
      <c r="E41">
        <v>-196.8904340467152</v>
      </c>
    </row>
    <row r="42" spans="1:5" x14ac:dyDescent="0.45">
      <c r="A42" s="27">
        <v>2.4860000000000002</v>
      </c>
      <c r="B42" s="28">
        <v>957</v>
      </c>
      <c r="C42">
        <v>75</v>
      </c>
      <c r="D42" t="s">
        <v>3</v>
      </c>
      <c r="E42">
        <v>-194.22623941716802</v>
      </c>
    </row>
    <row r="43" spans="1:5" x14ac:dyDescent="0.45">
      <c r="A43" s="27">
        <v>2.4670000000000001</v>
      </c>
      <c r="B43" s="11">
        <v>962</v>
      </c>
      <c r="C43">
        <v>75</v>
      </c>
      <c r="D43" t="s">
        <v>3</v>
      </c>
      <c r="E43">
        <v>-168.80628640342275</v>
      </c>
    </row>
    <row r="44" spans="1:5" x14ac:dyDescent="0.45">
      <c r="A44" s="19">
        <v>1.95</v>
      </c>
      <c r="B44" s="11">
        <v>909</v>
      </c>
      <c r="C44">
        <v>75</v>
      </c>
      <c r="D44" t="s">
        <v>3</v>
      </c>
      <c r="E44">
        <v>612.94711161167561</v>
      </c>
    </row>
    <row r="45" spans="1:5" x14ac:dyDescent="0.45">
      <c r="A45" s="19">
        <v>1.889</v>
      </c>
      <c r="B45" s="11">
        <v>958</v>
      </c>
      <c r="C45">
        <v>75</v>
      </c>
      <c r="D45" t="s">
        <v>3</v>
      </c>
      <c r="E45">
        <v>719.0136287015805</v>
      </c>
    </row>
    <row r="46" spans="1:5" x14ac:dyDescent="0.45">
      <c r="A46" s="22">
        <v>2.5950000000000002</v>
      </c>
      <c r="B46" s="11">
        <v>904</v>
      </c>
      <c r="C46">
        <v>115</v>
      </c>
      <c r="D46" t="s">
        <v>3</v>
      </c>
      <c r="E46">
        <v>-336.31602856049267</v>
      </c>
    </row>
    <row r="47" spans="1:5" x14ac:dyDescent="0.45">
      <c r="A47" s="27">
        <v>2.5259999999999998</v>
      </c>
      <c r="B47" s="11">
        <v>926</v>
      </c>
      <c r="C47">
        <v>115</v>
      </c>
      <c r="D47" t="s">
        <v>3</v>
      </c>
      <c r="E47">
        <v>-247.09740953137907</v>
      </c>
    </row>
    <row r="48" spans="1:5" x14ac:dyDescent="0.45">
      <c r="A48" s="27">
        <v>2.38</v>
      </c>
      <c r="B48" s="11">
        <v>905</v>
      </c>
      <c r="C48">
        <v>115</v>
      </c>
      <c r="D48" t="s">
        <v>3</v>
      </c>
      <c r="E48">
        <v>-49.78671129768054</v>
      </c>
    </row>
    <row r="49" spans="1:5" x14ac:dyDescent="0.45">
      <c r="A49" s="27">
        <v>2.3370000000000002</v>
      </c>
      <c r="B49" s="11">
        <v>903</v>
      </c>
      <c r="C49">
        <v>115</v>
      </c>
      <c r="D49" t="s">
        <v>3</v>
      </c>
      <c r="E49">
        <v>10.697541365178495</v>
      </c>
    </row>
    <row r="50" spans="1:5" x14ac:dyDescent="0.45">
      <c r="A50" s="21">
        <v>2.2069999999999999</v>
      </c>
      <c r="B50" s="11">
        <v>906</v>
      </c>
      <c r="C50">
        <v>115</v>
      </c>
      <c r="D50" t="s">
        <v>3</v>
      </c>
      <c r="E50">
        <v>200.75677940715013</v>
      </c>
    </row>
    <row r="51" spans="1:5" x14ac:dyDescent="0.45">
      <c r="A51" s="18">
        <v>1.681</v>
      </c>
      <c r="B51" s="11">
        <v>902</v>
      </c>
      <c r="C51">
        <v>115</v>
      </c>
      <c r="D51" t="s">
        <v>3</v>
      </c>
      <c r="E51">
        <v>1109.3211961778084</v>
      </c>
    </row>
    <row r="52" spans="1:5" x14ac:dyDescent="0.45">
      <c r="A52" s="22">
        <v>2.6040000000000001</v>
      </c>
      <c r="B52" s="11">
        <v>937</v>
      </c>
      <c r="C52">
        <v>155</v>
      </c>
      <c r="D52" t="s">
        <v>3</v>
      </c>
      <c r="E52">
        <v>-347.77380782997216</v>
      </c>
    </row>
    <row r="53" spans="1:5" x14ac:dyDescent="0.45">
      <c r="A53" s="27">
        <v>2.4590000000000001</v>
      </c>
      <c r="B53" s="11">
        <v>936</v>
      </c>
      <c r="C53">
        <v>155</v>
      </c>
      <c r="D53" t="s">
        <v>3</v>
      </c>
      <c r="E53">
        <v>-158.04306381148353</v>
      </c>
    </row>
    <row r="54" spans="1:5" x14ac:dyDescent="0.45">
      <c r="A54" s="27">
        <v>2.2919999999999998</v>
      </c>
      <c r="B54" s="11">
        <v>934</v>
      </c>
      <c r="C54">
        <v>155</v>
      </c>
      <c r="D54" t="s">
        <v>3</v>
      </c>
      <c r="E54">
        <v>75.230622069864694</v>
      </c>
    </row>
    <row r="55" spans="1:5" x14ac:dyDescent="0.45">
      <c r="A55" s="27">
        <v>2.2690000000000001</v>
      </c>
      <c r="B55" s="11">
        <v>930</v>
      </c>
      <c r="C55">
        <v>155</v>
      </c>
      <c r="D55" t="s">
        <v>3</v>
      </c>
      <c r="E55">
        <v>108.71842429201024</v>
      </c>
    </row>
    <row r="56" spans="1:5" x14ac:dyDescent="0.45">
      <c r="A56" s="21">
        <v>2.2360000000000002</v>
      </c>
      <c r="B56" s="11">
        <v>931</v>
      </c>
      <c r="C56">
        <v>155</v>
      </c>
      <c r="D56" t="s">
        <v>3</v>
      </c>
      <c r="E56">
        <v>157.38023236337995</v>
      </c>
    </row>
    <row r="57" spans="1:5" x14ac:dyDescent="0.45">
      <c r="A57" s="29">
        <v>2.9119999999999999</v>
      </c>
      <c r="B57" s="11">
        <v>650</v>
      </c>
      <c r="C57">
        <v>195</v>
      </c>
      <c r="D57" t="s">
        <v>3</v>
      </c>
      <c r="E57">
        <v>-717.25028475077579</v>
      </c>
    </row>
    <row r="58" spans="1:5" x14ac:dyDescent="0.45">
      <c r="A58" s="22">
        <v>2.665</v>
      </c>
      <c r="B58" s="11">
        <v>946</v>
      </c>
      <c r="C58">
        <v>195</v>
      </c>
      <c r="D58" t="s">
        <v>3</v>
      </c>
      <c r="E58">
        <v>-424.37983893883256</v>
      </c>
    </row>
    <row r="59" spans="1:5" x14ac:dyDescent="0.45">
      <c r="A59" s="22">
        <v>2.645</v>
      </c>
      <c r="B59" s="11">
        <v>932</v>
      </c>
      <c r="C59">
        <v>195</v>
      </c>
      <c r="D59" t="s">
        <v>3</v>
      </c>
      <c r="E59">
        <v>-399.46256723594888</v>
      </c>
    </row>
    <row r="60" spans="1:5" x14ac:dyDescent="0.45">
      <c r="A60" s="27">
        <v>2.431</v>
      </c>
      <c r="B60" s="11">
        <v>947</v>
      </c>
      <c r="C60">
        <v>195</v>
      </c>
      <c r="D60" t="s">
        <v>3</v>
      </c>
      <c r="E60">
        <v>-120.08707230020673</v>
      </c>
    </row>
    <row r="61" spans="1:5" x14ac:dyDescent="0.45">
      <c r="A61" s="27">
        <v>2.4260000000000002</v>
      </c>
      <c r="B61" s="11">
        <v>933</v>
      </c>
      <c r="C61">
        <v>195</v>
      </c>
      <c r="D61" t="s">
        <v>3</v>
      </c>
      <c r="E61">
        <v>-113.26207504317881</v>
      </c>
    </row>
    <row r="62" spans="1:5" x14ac:dyDescent="0.45">
      <c r="A62" s="21">
        <v>2.214</v>
      </c>
      <c r="B62" s="11">
        <v>948</v>
      </c>
      <c r="C62">
        <v>195</v>
      </c>
      <c r="D62" t="s">
        <v>3</v>
      </c>
      <c r="E62">
        <v>190.23317095234188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5BF1D-9D8D-4CDF-9251-0F630D1FDA84}">
  <dimension ref="A1:K54"/>
  <sheetViews>
    <sheetView workbookViewId="0">
      <selection activeCell="J29" sqref="J29"/>
    </sheetView>
  </sheetViews>
  <sheetFormatPr defaultRowHeight="14.25" x14ac:dyDescent="0.45"/>
  <sheetData>
    <row r="1" spans="1:11" x14ac:dyDescent="0.45">
      <c r="A1" t="s">
        <v>50</v>
      </c>
      <c r="B1" t="s">
        <v>51</v>
      </c>
      <c r="C1" t="s">
        <v>52</v>
      </c>
      <c r="D1" t="s">
        <v>58</v>
      </c>
      <c r="E1" t="s">
        <v>48</v>
      </c>
      <c r="I1" t="s">
        <v>58</v>
      </c>
      <c r="J1" t="s">
        <v>59</v>
      </c>
      <c r="K1" t="s">
        <v>60</v>
      </c>
    </row>
    <row r="2" spans="1:11" x14ac:dyDescent="0.45">
      <c r="A2" s="11">
        <v>956</v>
      </c>
      <c r="B2" s="11">
        <v>11</v>
      </c>
      <c r="C2" s="11" t="s">
        <v>47</v>
      </c>
      <c r="D2" s="11">
        <v>0.219</v>
      </c>
      <c r="E2">
        <f t="shared" ref="E2:E54" si="0">35219*D2 - 2341.7</f>
        <v>5371.2610000000004</v>
      </c>
      <c r="I2" s="11">
        <v>0.26900000000000002</v>
      </c>
      <c r="J2">
        <v>7500</v>
      </c>
      <c r="K2">
        <f>AVERAGE(I2,I18)</f>
        <v>0.26550000000000001</v>
      </c>
    </row>
    <row r="3" spans="1:11" x14ac:dyDescent="0.45">
      <c r="A3" s="11">
        <v>915</v>
      </c>
      <c r="B3" s="11">
        <v>11</v>
      </c>
      <c r="C3" s="11" t="s">
        <v>47</v>
      </c>
      <c r="D3" s="11">
        <v>0.25</v>
      </c>
      <c r="E3">
        <f t="shared" si="0"/>
        <v>6463.05</v>
      </c>
      <c r="I3" s="11">
        <v>0.16800000000000001</v>
      </c>
      <c r="J3">
        <v>3750</v>
      </c>
      <c r="K3">
        <f>AVERAGE(I3,I11)</f>
        <v>0.16900000000000001</v>
      </c>
    </row>
    <row r="4" spans="1:11" x14ac:dyDescent="0.45">
      <c r="A4" s="11">
        <v>955</v>
      </c>
      <c r="B4" s="11">
        <v>25</v>
      </c>
      <c r="C4" s="11" t="s">
        <v>47</v>
      </c>
      <c r="D4" s="11">
        <v>9.2999999999999999E-2</v>
      </c>
      <c r="E4">
        <f t="shared" si="0"/>
        <v>933.66700000000037</v>
      </c>
      <c r="I4" s="11">
        <v>0.14899999999999999</v>
      </c>
      <c r="J4">
        <v>1875</v>
      </c>
      <c r="K4">
        <f t="shared" ref="K4:K9" si="1">AVERAGE(I4,I12)</f>
        <v>0.1555</v>
      </c>
    </row>
    <row r="5" spans="1:11" x14ac:dyDescent="0.45">
      <c r="A5" s="11">
        <v>954</v>
      </c>
      <c r="B5" s="11">
        <v>25</v>
      </c>
      <c r="C5" s="11" t="s">
        <v>47</v>
      </c>
      <c r="D5" s="11">
        <v>7.1999999999999995E-2</v>
      </c>
      <c r="E5">
        <f t="shared" si="0"/>
        <v>194.06800000000021</v>
      </c>
      <c r="I5" s="11">
        <v>0.105</v>
      </c>
      <c r="J5">
        <v>938</v>
      </c>
      <c r="K5">
        <f t="shared" si="1"/>
        <v>9.0999999999999998E-2</v>
      </c>
    </row>
    <row r="6" spans="1:11" x14ac:dyDescent="0.45">
      <c r="A6" s="11">
        <v>922</v>
      </c>
      <c r="B6" s="11">
        <v>25</v>
      </c>
      <c r="C6" s="11" t="s">
        <v>47</v>
      </c>
      <c r="D6" s="11">
        <v>5.1999999999999998E-2</v>
      </c>
      <c r="E6">
        <f t="shared" si="0"/>
        <v>-510.3119999999999</v>
      </c>
      <c r="I6" s="11">
        <v>9.0999999999999998E-2</v>
      </c>
      <c r="J6">
        <v>469</v>
      </c>
      <c r="K6">
        <f t="shared" si="1"/>
        <v>7.85E-2</v>
      </c>
    </row>
    <row r="7" spans="1:11" x14ac:dyDescent="0.45">
      <c r="A7" s="11">
        <v>953</v>
      </c>
      <c r="B7" s="11">
        <v>25</v>
      </c>
      <c r="C7" s="11" t="s">
        <v>47</v>
      </c>
      <c r="D7" s="11">
        <v>0.14699999999999999</v>
      </c>
      <c r="E7">
        <f t="shared" si="0"/>
        <v>2835.4929999999995</v>
      </c>
      <c r="I7" s="11">
        <v>6.0999999999999999E-2</v>
      </c>
      <c r="J7">
        <v>234</v>
      </c>
      <c r="K7">
        <f t="shared" si="1"/>
        <v>6.2E-2</v>
      </c>
    </row>
    <row r="8" spans="1:11" x14ac:dyDescent="0.45">
      <c r="A8" s="11">
        <v>965</v>
      </c>
      <c r="B8" s="11">
        <v>75</v>
      </c>
      <c r="C8" s="11" t="s">
        <v>47</v>
      </c>
      <c r="D8" s="11">
        <v>0.158</v>
      </c>
      <c r="E8">
        <f t="shared" si="0"/>
        <v>3222.902</v>
      </c>
      <c r="I8" s="11">
        <v>6.4000000000000001E-2</v>
      </c>
      <c r="J8">
        <v>117</v>
      </c>
      <c r="K8">
        <f t="shared" si="1"/>
        <v>6.4500000000000002E-2</v>
      </c>
    </row>
    <row r="9" spans="1:11" x14ac:dyDescent="0.45">
      <c r="A9" s="11">
        <v>914</v>
      </c>
      <c r="B9" s="11">
        <v>75</v>
      </c>
      <c r="C9" s="11" t="s">
        <v>47</v>
      </c>
      <c r="D9" s="11">
        <v>0.307</v>
      </c>
      <c r="E9">
        <f t="shared" si="0"/>
        <v>8470.5329999999994</v>
      </c>
      <c r="I9" s="11">
        <v>7.0000000000000007E-2</v>
      </c>
      <c r="J9">
        <v>0</v>
      </c>
      <c r="K9">
        <f t="shared" si="1"/>
        <v>6.8500000000000005E-2</v>
      </c>
    </row>
    <row r="10" spans="1:11" x14ac:dyDescent="0.45">
      <c r="A10" s="11">
        <v>963</v>
      </c>
      <c r="B10" s="11">
        <v>75</v>
      </c>
      <c r="C10" s="11" t="s">
        <v>47</v>
      </c>
      <c r="D10" s="11">
        <v>0.22600000000000001</v>
      </c>
      <c r="E10">
        <f t="shared" si="0"/>
        <v>5617.7940000000008</v>
      </c>
      <c r="I10" s="11">
        <v>4.1000000000000002E-2</v>
      </c>
    </row>
    <row r="11" spans="1:11" x14ac:dyDescent="0.45">
      <c r="A11" s="11">
        <v>912</v>
      </c>
      <c r="B11" s="11">
        <v>75</v>
      </c>
      <c r="C11" s="11" t="s">
        <v>47</v>
      </c>
      <c r="D11" s="11">
        <v>5.0999999999999997E-2</v>
      </c>
      <c r="E11">
        <f t="shared" si="0"/>
        <v>-545.53099999999995</v>
      </c>
      <c r="I11" s="11">
        <v>0.17</v>
      </c>
      <c r="J11">
        <v>3750</v>
      </c>
    </row>
    <row r="12" spans="1:11" x14ac:dyDescent="0.45">
      <c r="A12" s="11">
        <v>970</v>
      </c>
      <c r="B12" s="11">
        <v>75</v>
      </c>
      <c r="C12" s="11" t="s">
        <v>47</v>
      </c>
      <c r="D12" s="11">
        <v>0.109</v>
      </c>
      <c r="E12">
        <f t="shared" si="0"/>
        <v>1497.1710000000003</v>
      </c>
      <c r="I12" s="11">
        <v>0.16200000000000001</v>
      </c>
      <c r="J12">
        <v>1875</v>
      </c>
    </row>
    <row r="13" spans="1:11" x14ac:dyDescent="0.45">
      <c r="A13" s="11">
        <v>928</v>
      </c>
      <c r="B13" s="11">
        <v>115</v>
      </c>
      <c r="C13" s="11" t="s">
        <v>47</v>
      </c>
      <c r="D13" s="11">
        <v>4.9000000000000002E-2</v>
      </c>
      <c r="E13">
        <f t="shared" si="0"/>
        <v>-615.96899999999982</v>
      </c>
      <c r="I13" s="11">
        <v>7.6999999999999999E-2</v>
      </c>
      <c r="J13">
        <v>938</v>
      </c>
    </row>
    <row r="14" spans="1:11" x14ac:dyDescent="0.45">
      <c r="A14" s="11">
        <v>927</v>
      </c>
      <c r="B14" s="11">
        <v>115</v>
      </c>
      <c r="C14" s="11" t="s">
        <v>47</v>
      </c>
      <c r="D14" s="11">
        <v>0.13700000000000001</v>
      </c>
      <c r="E14">
        <f t="shared" si="0"/>
        <v>2483.3030000000008</v>
      </c>
      <c r="I14" s="11">
        <v>6.6000000000000003E-2</v>
      </c>
      <c r="J14">
        <v>469</v>
      </c>
    </row>
    <row r="15" spans="1:11" x14ac:dyDescent="0.45">
      <c r="A15" s="11">
        <v>943</v>
      </c>
      <c r="B15" s="11">
        <v>115</v>
      </c>
      <c r="C15" s="11" t="s">
        <v>47</v>
      </c>
      <c r="D15" s="11">
        <v>0.105</v>
      </c>
      <c r="E15">
        <f t="shared" si="0"/>
        <v>1356.2950000000001</v>
      </c>
      <c r="I15" s="11">
        <v>6.3E-2</v>
      </c>
      <c r="J15">
        <v>234</v>
      </c>
    </row>
    <row r="16" spans="1:11" x14ac:dyDescent="0.45">
      <c r="A16" s="11">
        <v>929</v>
      </c>
      <c r="B16" s="11">
        <v>115</v>
      </c>
      <c r="C16" s="11" t="s">
        <v>47</v>
      </c>
      <c r="D16" s="11">
        <v>0.28100000000000003</v>
      </c>
      <c r="E16">
        <f t="shared" si="0"/>
        <v>7554.8390000000009</v>
      </c>
      <c r="I16" s="11">
        <v>6.5000000000000002E-2</v>
      </c>
      <c r="J16">
        <v>117</v>
      </c>
    </row>
    <row r="17" spans="1:10" x14ac:dyDescent="0.45">
      <c r="A17" s="11">
        <v>944</v>
      </c>
      <c r="B17" s="11">
        <v>115</v>
      </c>
      <c r="C17" s="11" t="s">
        <v>47</v>
      </c>
      <c r="D17" s="11">
        <v>0.14199999999999999</v>
      </c>
      <c r="E17">
        <f t="shared" si="0"/>
        <v>2659.3980000000001</v>
      </c>
      <c r="I17" s="11">
        <v>6.7000000000000004E-2</v>
      </c>
      <c r="J17">
        <v>0</v>
      </c>
    </row>
    <row r="18" spans="1:10" x14ac:dyDescent="0.45">
      <c r="A18" s="11">
        <v>941</v>
      </c>
      <c r="B18" s="11">
        <v>155</v>
      </c>
      <c r="C18" s="11" t="s">
        <v>47</v>
      </c>
      <c r="D18" s="11">
        <v>0.16500000000000001</v>
      </c>
      <c r="E18">
        <f t="shared" si="0"/>
        <v>3469.4350000000004</v>
      </c>
      <c r="I18" s="11">
        <v>0.26200000000000001</v>
      </c>
      <c r="J18">
        <v>7500</v>
      </c>
    </row>
    <row r="19" spans="1:10" x14ac:dyDescent="0.45">
      <c r="A19" s="11">
        <v>940</v>
      </c>
      <c r="B19" s="11">
        <v>155</v>
      </c>
      <c r="C19" s="11" t="s">
        <v>47</v>
      </c>
      <c r="D19" s="11">
        <v>0.19</v>
      </c>
      <c r="E19">
        <f t="shared" si="0"/>
        <v>4349.91</v>
      </c>
    </row>
    <row r="20" spans="1:10" x14ac:dyDescent="0.45">
      <c r="A20" s="11">
        <v>942</v>
      </c>
      <c r="B20" s="11">
        <v>155</v>
      </c>
      <c r="C20" s="11" t="s">
        <v>47</v>
      </c>
      <c r="D20" s="11">
        <v>4.7E-2</v>
      </c>
      <c r="E20">
        <f t="shared" si="0"/>
        <v>-686.40699999999993</v>
      </c>
    </row>
    <row r="21" spans="1:10" x14ac:dyDescent="0.45">
      <c r="A21" s="11">
        <v>938</v>
      </c>
      <c r="B21" s="11">
        <v>155</v>
      </c>
      <c r="C21" s="11" t="s">
        <v>47</v>
      </c>
      <c r="D21" s="11">
        <v>4.9000000000000002E-2</v>
      </c>
      <c r="E21">
        <f t="shared" si="0"/>
        <v>-615.96899999999982</v>
      </c>
    </row>
    <row r="22" spans="1:10" x14ac:dyDescent="0.45">
      <c r="A22" s="11">
        <v>774</v>
      </c>
      <c r="B22" s="11">
        <v>195</v>
      </c>
      <c r="C22" s="11" t="s">
        <v>47</v>
      </c>
      <c r="D22" s="11">
        <v>0.24099999999999999</v>
      </c>
      <c r="E22">
        <f t="shared" si="0"/>
        <v>6146.0790000000006</v>
      </c>
    </row>
    <row r="23" spans="1:10" x14ac:dyDescent="0.45">
      <c r="A23" s="11">
        <v>945</v>
      </c>
      <c r="B23" s="11">
        <v>195</v>
      </c>
      <c r="C23" s="11" t="s">
        <v>47</v>
      </c>
      <c r="D23" s="11">
        <v>0.12</v>
      </c>
      <c r="E23">
        <f t="shared" si="0"/>
        <v>1884.58</v>
      </c>
    </row>
    <row r="24" spans="1:10" x14ac:dyDescent="0.45">
      <c r="A24" s="11">
        <v>773</v>
      </c>
      <c r="B24" s="11">
        <v>195</v>
      </c>
      <c r="C24" s="11" t="s">
        <v>47</v>
      </c>
      <c r="D24" s="11">
        <v>0.13100000000000001</v>
      </c>
      <c r="E24">
        <f t="shared" si="0"/>
        <v>2271.9890000000005</v>
      </c>
    </row>
    <row r="25" spans="1:10" x14ac:dyDescent="0.45">
      <c r="A25" s="11">
        <v>775</v>
      </c>
      <c r="B25" s="11">
        <v>195</v>
      </c>
      <c r="C25" s="11" t="s">
        <v>47</v>
      </c>
      <c r="D25" s="11">
        <v>0.19</v>
      </c>
      <c r="E25">
        <f t="shared" si="0"/>
        <v>4349.91</v>
      </c>
    </row>
    <row r="26" spans="1:10" x14ac:dyDescent="0.45">
      <c r="A26" s="11">
        <v>771</v>
      </c>
      <c r="B26" s="11">
        <v>195</v>
      </c>
      <c r="C26" s="11" t="s">
        <v>47</v>
      </c>
      <c r="D26" s="11">
        <v>0.193</v>
      </c>
      <c r="E26">
        <f t="shared" si="0"/>
        <v>4455.567</v>
      </c>
    </row>
    <row r="27" spans="1:10" x14ac:dyDescent="0.45">
      <c r="A27" s="11">
        <v>911</v>
      </c>
      <c r="B27" s="11">
        <v>11</v>
      </c>
      <c r="C27" s="11" t="s">
        <v>3</v>
      </c>
      <c r="D27" s="11">
        <v>7.6999999999999999E-2</v>
      </c>
      <c r="E27">
        <f t="shared" si="0"/>
        <v>370.16300000000001</v>
      </c>
    </row>
    <row r="28" spans="1:10" x14ac:dyDescent="0.45">
      <c r="A28" s="11">
        <v>908</v>
      </c>
      <c r="B28" s="11">
        <v>11</v>
      </c>
      <c r="C28" s="11" t="s">
        <v>3</v>
      </c>
      <c r="D28" s="11">
        <v>8.7999999999999995E-2</v>
      </c>
      <c r="E28">
        <f t="shared" si="0"/>
        <v>757.57200000000012</v>
      </c>
    </row>
    <row r="29" spans="1:10" x14ac:dyDescent="0.45">
      <c r="A29" s="11">
        <v>901</v>
      </c>
      <c r="B29" s="11">
        <v>11</v>
      </c>
      <c r="C29" s="11" t="s">
        <v>3</v>
      </c>
      <c r="D29" s="11">
        <v>8.2000000000000003E-2</v>
      </c>
      <c r="E29">
        <f t="shared" si="0"/>
        <v>546.25800000000027</v>
      </c>
    </row>
    <row r="30" spans="1:10" x14ac:dyDescent="0.45">
      <c r="A30" s="11">
        <v>918</v>
      </c>
      <c r="B30" s="11">
        <v>25</v>
      </c>
      <c r="C30" s="11" t="s">
        <v>3</v>
      </c>
      <c r="D30" s="11">
        <v>0.24099999999999999</v>
      </c>
      <c r="E30">
        <f t="shared" si="0"/>
        <v>6146.0790000000006</v>
      </c>
    </row>
    <row r="31" spans="1:10" x14ac:dyDescent="0.45">
      <c r="A31" s="11">
        <v>920</v>
      </c>
      <c r="B31" s="11">
        <v>25</v>
      </c>
      <c r="C31" s="11" t="s">
        <v>3</v>
      </c>
      <c r="D31" s="11">
        <v>5.6000000000000001E-2</v>
      </c>
      <c r="E31">
        <f t="shared" si="0"/>
        <v>-369.43599999999969</v>
      </c>
    </row>
    <row r="32" spans="1:10" x14ac:dyDescent="0.45">
      <c r="A32" s="11">
        <v>921</v>
      </c>
      <c r="B32" s="11">
        <v>25</v>
      </c>
      <c r="C32" s="11" t="s">
        <v>3</v>
      </c>
      <c r="D32" s="11">
        <v>0.255</v>
      </c>
      <c r="E32">
        <f t="shared" si="0"/>
        <v>6639.1449999999995</v>
      </c>
    </row>
    <row r="33" spans="1:5" x14ac:dyDescent="0.45">
      <c r="A33" s="11">
        <v>919</v>
      </c>
      <c r="B33" s="11">
        <v>25</v>
      </c>
      <c r="C33" s="11" t="s">
        <v>3</v>
      </c>
      <c r="D33" s="11">
        <v>0.16300000000000001</v>
      </c>
      <c r="E33">
        <f t="shared" si="0"/>
        <v>3398.9970000000003</v>
      </c>
    </row>
    <row r="34" spans="1:5" x14ac:dyDescent="0.45">
      <c r="A34" s="11">
        <v>917</v>
      </c>
      <c r="B34" s="11">
        <v>25</v>
      </c>
      <c r="C34" s="11" t="s">
        <v>3</v>
      </c>
      <c r="D34" s="11">
        <v>0.112</v>
      </c>
      <c r="E34">
        <f t="shared" si="0"/>
        <v>1602.8280000000004</v>
      </c>
    </row>
    <row r="35" spans="1:5" x14ac:dyDescent="0.45">
      <c r="A35" s="11">
        <v>962</v>
      </c>
      <c r="B35" s="11">
        <v>75</v>
      </c>
      <c r="C35" s="11" t="s">
        <v>3</v>
      </c>
      <c r="D35" s="11">
        <v>0.16900000000000001</v>
      </c>
      <c r="E35">
        <f t="shared" si="0"/>
        <v>3610.3110000000006</v>
      </c>
    </row>
    <row r="36" spans="1:5" x14ac:dyDescent="0.45">
      <c r="A36" s="11">
        <v>959</v>
      </c>
      <c r="B36" s="11">
        <v>75</v>
      </c>
      <c r="C36" s="11" t="s">
        <v>3</v>
      </c>
      <c r="D36" s="11">
        <v>0.27500000000000002</v>
      </c>
      <c r="E36">
        <f t="shared" si="0"/>
        <v>7343.5250000000005</v>
      </c>
    </row>
    <row r="37" spans="1:5" x14ac:dyDescent="0.45">
      <c r="A37" s="11">
        <v>960</v>
      </c>
      <c r="B37" s="11">
        <v>75</v>
      </c>
      <c r="C37" s="11" t="s">
        <v>3</v>
      </c>
      <c r="D37" s="11">
        <v>0.17499999999999999</v>
      </c>
      <c r="E37">
        <f t="shared" si="0"/>
        <v>3821.625</v>
      </c>
    </row>
    <row r="38" spans="1:5" x14ac:dyDescent="0.45">
      <c r="A38" s="11">
        <v>910</v>
      </c>
      <c r="B38" s="11">
        <v>75</v>
      </c>
      <c r="C38" s="11" t="s">
        <v>3</v>
      </c>
      <c r="D38" s="11">
        <v>0.184</v>
      </c>
      <c r="E38">
        <f t="shared" si="0"/>
        <v>4138.5960000000005</v>
      </c>
    </row>
    <row r="39" spans="1:5" x14ac:dyDescent="0.45">
      <c r="A39" s="11">
        <v>957</v>
      </c>
      <c r="B39" s="11">
        <v>75</v>
      </c>
      <c r="C39" s="11" t="s">
        <v>3</v>
      </c>
      <c r="D39" s="11">
        <v>0.13900000000000001</v>
      </c>
      <c r="E39">
        <f t="shared" si="0"/>
        <v>2553.7410000000009</v>
      </c>
    </row>
    <row r="40" spans="1:5" x14ac:dyDescent="0.45">
      <c r="A40" s="11">
        <v>906</v>
      </c>
      <c r="B40" s="11">
        <v>115</v>
      </c>
      <c r="C40" s="11" t="s">
        <v>3</v>
      </c>
      <c r="D40" s="35">
        <v>0.4</v>
      </c>
      <c r="E40">
        <f t="shared" si="0"/>
        <v>11745.900000000001</v>
      </c>
    </row>
    <row r="41" spans="1:5" x14ac:dyDescent="0.45">
      <c r="A41" s="11">
        <v>905</v>
      </c>
      <c r="B41" s="11">
        <v>115</v>
      </c>
      <c r="C41" s="11" t="s">
        <v>3</v>
      </c>
      <c r="D41" s="35">
        <v>0.25900000000000001</v>
      </c>
      <c r="E41">
        <f t="shared" si="0"/>
        <v>6780.0209999999997</v>
      </c>
    </row>
    <row r="42" spans="1:5" x14ac:dyDescent="0.45">
      <c r="A42" s="11">
        <v>904</v>
      </c>
      <c r="B42" s="11">
        <v>115</v>
      </c>
      <c r="C42" s="11" t="s">
        <v>3</v>
      </c>
      <c r="D42" s="35">
        <v>0.30499999999999999</v>
      </c>
      <c r="E42">
        <f t="shared" si="0"/>
        <v>8400.0950000000012</v>
      </c>
    </row>
    <row r="43" spans="1:5" x14ac:dyDescent="0.45">
      <c r="A43" s="11">
        <v>902</v>
      </c>
      <c r="B43" s="11">
        <v>115</v>
      </c>
      <c r="C43" s="11" t="s">
        <v>3</v>
      </c>
      <c r="D43" s="35">
        <v>0.23</v>
      </c>
      <c r="E43">
        <f t="shared" si="0"/>
        <v>5758.670000000001</v>
      </c>
    </row>
    <row r="44" spans="1:5" x14ac:dyDescent="0.45">
      <c r="A44" s="11">
        <v>926</v>
      </c>
      <c r="B44" s="11">
        <v>115</v>
      </c>
      <c r="C44" s="11" t="s">
        <v>3</v>
      </c>
      <c r="D44" s="35">
        <v>0.28399999999999997</v>
      </c>
      <c r="E44">
        <f t="shared" si="0"/>
        <v>7660.4960000000001</v>
      </c>
    </row>
    <row r="45" spans="1:5" x14ac:dyDescent="0.45">
      <c r="A45" s="11">
        <v>937</v>
      </c>
      <c r="B45" s="11">
        <v>155</v>
      </c>
      <c r="C45" s="11" t="s">
        <v>3</v>
      </c>
      <c r="D45" s="35">
        <v>0.23499999999999999</v>
      </c>
      <c r="E45">
        <f t="shared" si="0"/>
        <v>5934.7650000000003</v>
      </c>
    </row>
    <row r="46" spans="1:5" x14ac:dyDescent="0.45">
      <c r="A46" s="11">
        <v>936</v>
      </c>
      <c r="B46" s="11">
        <v>155</v>
      </c>
      <c r="C46" s="11" t="s">
        <v>3</v>
      </c>
      <c r="D46" s="35">
        <v>0.23699999999999999</v>
      </c>
      <c r="E46">
        <f t="shared" si="0"/>
        <v>6005.2030000000004</v>
      </c>
    </row>
    <row r="47" spans="1:5" x14ac:dyDescent="0.45">
      <c r="A47" s="11">
        <v>934</v>
      </c>
      <c r="B47" s="11">
        <v>155</v>
      </c>
      <c r="C47" s="11" t="s">
        <v>3</v>
      </c>
      <c r="D47" s="35">
        <v>0.31</v>
      </c>
      <c r="E47">
        <f t="shared" si="0"/>
        <v>8576.1899999999987</v>
      </c>
    </row>
    <row r="48" spans="1:5" x14ac:dyDescent="0.45">
      <c r="A48" s="11">
        <v>930</v>
      </c>
      <c r="B48" s="11">
        <v>155</v>
      </c>
      <c r="C48" s="11" t="s">
        <v>3</v>
      </c>
      <c r="D48" s="35">
        <v>0.33900000000000002</v>
      </c>
      <c r="E48">
        <f t="shared" si="0"/>
        <v>9597.5410000000011</v>
      </c>
    </row>
    <row r="49" spans="1:5" x14ac:dyDescent="0.45">
      <c r="A49" s="11">
        <v>931</v>
      </c>
      <c r="B49" s="11">
        <v>155</v>
      </c>
      <c r="C49" s="11" t="s">
        <v>3</v>
      </c>
      <c r="D49" s="35">
        <v>0.251</v>
      </c>
      <c r="E49">
        <f t="shared" si="0"/>
        <v>6498.2689999999993</v>
      </c>
    </row>
    <row r="50" spans="1:5" x14ac:dyDescent="0.45">
      <c r="A50" s="11">
        <v>946</v>
      </c>
      <c r="B50" s="11">
        <v>195</v>
      </c>
      <c r="C50" s="11" t="s">
        <v>3</v>
      </c>
      <c r="D50" s="35">
        <v>0.34100000000000003</v>
      </c>
      <c r="E50">
        <f t="shared" si="0"/>
        <v>9667.9789999999994</v>
      </c>
    </row>
    <row r="51" spans="1:5" x14ac:dyDescent="0.45">
      <c r="A51" s="11">
        <v>932</v>
      </c>
      <c r="B51" s="11">
        <v>195</v>
      </c>
      <c r="C51" s="11" t="s">
        <v>3</v>
      </c>
      <c r="D51" s="35">
        <v>0.316</v>
      </c>
      <c r="E51">
        <f t="shared" si="0"/>
        <v>8787.5040000000008</v>
      </c>
    </row>
    <row r="52" spans="1:5" x14ac:dyDescent="0.45">
      <c r="A52" s="11">
        <v>650</v>
      </c>
      <c r="B52" s="11">
        <v>195</v>
      </c>
      <c r="C52" s="11" t="s">
        <v>3</v>
      </c>
      <c r="D52" s="35">
        <v>0.222</v>
      </c>
      <c r="E52">
        <f t="shared" si="0"/>
        <v>5476.9180000000006</v>
      </c>
    </row>
    <row r="53" spans="1:5" x14ac:dyDescent="0.45">
      <c r="A53" s="11">
        <v>948</v>
      </c>
      <c r="B53" s="11">
        <v>195</v>
      </c>
      <c r="C53" s="11" t="s">
        <v>3</v>
      </c>
      <c r="D53" s="35">
        <v>0.247</v>
      </c>
      <c r="E53">
        <f t="shared" si="0"/>
        <v>6357.3930000000009</v>
      </c>
    </row>
    <row r="54" spans="1:5" x14ac:dyDescent="0.45">
      <c r="A54" s="11">
        <v>933</v>
      </c>
      <c r="B54" s="11">
        <v>195</v>
      </c>
      <c r="C54" s="11" t="s">
        <v>3</v>
      </c>
      <c r="D54" s="35">
        <v>0.27100000000000002</v>
      </c>
      <c r="E54">
        <f t="shared" si="0"/>
        <v>7202.6490000000003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F71C-161E-4F98-9A39-4322609A41F3}">
  <dimension ref="A1:L55"/>
  <sheetViews>
    <sheetView tabSelected="1" workbookViewId="0">
      <selection activeCell="L15" sqref="L15"/>
    </sheetView>
  </sheetViews>
  <sheetFormatPr defaultRowHeight="14.25" x14ac:dyDescent="0.45"/>
  <sheetData>
    <row r="1" spans="1:12" x14ac:dyDescent="0.45">
      <c r="A1" t="s">
        <v>50</v>
      </c>
      <c r="B1" t="s">
        <v>51</v>
      </c>
      <c r="C1" t="s">
        <v>61</v>
      </c>
      <c r="D1" t="s">
        <v>58</v>
      </c>
      <c r="E1" t="s">
        <v>54</v>
      </c>
      <c r="I1" t="s">
        <v>62</v>
      </c>
      <c r="J1" t="s">
        <v>58</v>
      </c>
      <c r="K1" t="s">
        <v>63</v>
      </c>
      <c r="L1" t="s">
        <v>64</v>
      </c>
    </row>
    <row r="2" spans="1:12" x14ac:dyDescent="0.45">
      <c r="A2" s="11">
        <v>956</v>
      </c>
      <c r="B2" s="11">
        <v>11</v>
      </c>
      <c r="C2" s="11" t="s">
        <v>47</v>
      </c>
      <c r="D2" s="11">
        <v>0.40899999999999997</v>
      </c>
      <c r="E2">
        <f t="shared" ref="E2:E55" si="0" xml:space="preserve"> 0.0408*D2 + 0.5343</f>
        <v>0.55098720000000001</v>
      </c>
      <c r="I2" s="12" t="s">
        <v>65</v>
      </c>
      <c r="J2" s="12">
        <v>0.41599999999999998</v>
      </c>
      <c r="K2">
        <v>0</v>
      </c>
      <c r="L2">
        <f>AVERAGE(J2,J10,J18)</f>
        <v>0.34266666666666667</v>
      </c>
    </row>
    <row r="3" spans="1:12" x14ac:dyDescent="0.45">
      <c r="A3" s="11">
        <v>915</v>
      </c>
      <c r="B3" s="11">
        <v>11</v>
      </c>
      <c r="C3" s="11" t="s">
        <v>47</v>
      </c>
      <c r="D3" s="11">
        <v>0.46100000000000002</v>
      </c>
      <c r="E3">
        <f t="shared" si="0"/>
        <v>0.55310879999999996</v>
      </c>
      <c r="I3" s="12" t="s">
        <v>66</v>
      </c>
      <c r="J3" s="12">
        <v>0.47499999999999998</v>
      </c>
      <c r="K3">
        <v>1</v>
      </c>
      <c r="L3">
        <f t="shared" ref="L3:L6" si="1">AVERAGE(J3,J11,J19)</f>
        <v>0.5073333333333333</v>
      </c>
    </row>
    <row r="4" spans="1:12" x14ac:dyDescent="0.45">
      <c r="A4" s="11">
        <v>955</v>
      </c>
      <c r="B4" s="11">
        <v>25</v>
      </c>
      <c r="C4" s="11" t="s">
        <v>47</v>
      </c>
      <c r="D4" s="11">
        <v>7.2999999999999995E-2</v>
      </c>
      <c r="E4">
        <f t="shared" si="0"/>
        <v>0.53727840000000004</v>
      </c>
      <c r="I4" s="12" t="s">
        <v>67</v>
      </c>
      <c r="J4" s="12">
        <v>0.56999999999999995</v>
      </c>
      <c r="K4">
        <v>2.5</v>
      </c>
      <c r="L4">
        <f t="shared" si="1"/>
        <v>0.57866666666666655</v>
      </c>
    </row>
    <row r="5" spans="1:12" x14ac:dyDescent="0.45">
      <c r="A5" s="11">
        <v>954</v>
      </c>
      <c r="B5" s="11">
        <v>25</v>
      </c>
      <c r="C5" s="11" t="s">
        <v>47</v>
      </c>
      <c r="D5" s="11">
        <v>0.21099999999999999</v>
      </c>
      <c r="E5">
        <f t="shared" si="0"/>
        <v>0.54290879999999997</v>
      </c>
      <c r="I5" s="16" t="s">
        <v>68</v>
      </c>
      <c r="J5" s="16">
        <v>0.91300000000000003</v>
      </c>
      <c r="K5">
        <v>5</v>
      </c>
      <c r="L5">
        <f t="shared" si="1"/>
        <v>0.92733333333333334</v>
      </c>
    </row>
    <row r="6" spans="1:12" x14ac:dyDescent="0.45">
      <c r="A6" s="11">
        <v>922</v>
      </c>
      <c r="B6" s="11">
        <v>25</v>
      </c>
      <c r="C6" s="11" t="s">
        <v>47</v>
      </c>
      <c r="D6" s="11">
        <v>0.29099999999999998</v>
      </c>
      <c r="E6">
        <f t="shared" si="0"/>
        <v>0.54617280000000001</v>
      </c>
      <c r="I6" s="19" t="s">
        <v>69</v>
      </c>
      <c r="J6" s="19">
        <v>1.2809999999999999</v>
      </c>
      <c r="K6">
        <v>10</v>
      </c>
      <c r="L6">
        <f t="shared" si="1"/>
        <v>1.2046666666666666</v>
      </c>
    </row>
    <row r="7" spans="1:12" x14ac:dyDescent="0.45">
      <c r="A7" s="11">
        <v>953</v>
      </c>
      <c r="B7" s="11">
        <v>25</v>
      </c>
      <c r="C7" s="11" t="s">
        <v>47</v>
      </c>
      <c r="D7" s="11">
        <v>0.59699999999999998</v>
      </c>
      <c r="E7">
        <f t="shared" si="0"/>
        <v>0.55865759999999998</v>
      </c>
      <c r="I7" s="19" t="s">
        <v>70</v>
      </c>
      <c r="J7" s="19">
        <v>1.238</v>
      </c>
      <c r="K7">
        <v>25</v>
      </c>
      <c r="L7">
        <f>AVERAGE(J7,J15)</f>
        <v>1.4205000000000001</v>
      </c>
    </row>
    <row r="8" spans="1:12" x14ac:dyDescent="0.45">
      <c r="A8" s="11">
        <v>964</v>
      </c>
      <c r="B8" s="11">
        <v>75</v>
      </c>
      <c r="C8" s="11" t="s">
        <v>47</v>
      </c>
      <c r="D8" s="11">
        <v>0.34899999999999998</v>
      </c>
      <c r="E8">
        <f t="shared" si="0"/>
        <v>0.5485392</v>
      </c>
      <c r="I8" s="25" t="s">
        <v>71</v>
      </c>
      <c r="J8" s="25">
        <v>2.472</v>
      </c>
    </row>
    <row r="9" spans="1:12" x14ac:dyDescent="0.45">
      <c r="A9" s="11">
        <v>965</v>
      </c>
      <c r="B9" s="11">
        <v>75</v>
      </c>
      <c r="C9" s="11" t="s">
        <v>47</v>
      </c>
      <c r="D9" s="11">
        <v>0.39700000000000002</v>
      </c>
      <c r="E9">
        <f t="shared" si="0"/>
        <v>0.55049760000000003</v>
      </c>
      <c r="I9" s="20"/>
      <c r="J9" s="20">
        <v>4.2000000000000003E-2</v>
      </c>
    </row>
    <row r="10" spans="1:12" x14ac:dyDescent="0.45">
      <c r="A10" s="11">
        <v>963</v>
      </c>
      <c r="B10" s="11">
        <v>75</v>
      </c>
      <c r="C10" s="11" t="s">
        <v>47</v>
      </c>
      <c r="D10" s="11">
        <v>0.36199999999999999</v>
      </c>
      <c r="E10">
        <f t="shared" si="0"/>
        <v>0.54906960000000005</v>
      </c>
      <c r="I10" s="12" t="s">
        <v>65</v>
      </c>
      <c r="J10" s="14">
        <v>0.28299999999999997</v>
      </c>
      <c r="K10">
        <v>0</v>
      </c>
    </row>
    <row r="11" spans="1:12" x14ac:dyDescent="0.45">
      <c r="A11" s="11">
        <v>912</v>
      </c>
      <c r="B11" s="11">
        <v>75</v>
      </c>
      <c r="C11" s="11" t="s">
        <v>47</v>
      </c>
      <c r="D11" s="11">
        <v>0.17799999999999999</v>
      </c>
      <c r="E11">
        <f t="shared" si="0"/>
        <v>0.5415624</v>
      </c>
      <c r="I11" s="12" t="s">
        <v>66</v>
      </c>
      <c r="J11" s="12">
        <v>0.54200000000000004</v>
      </c>
      <c r="K11">
        <v>1</v>
      </c>
    </row>
    <row r="12" spans="1:12" x14ac:dyDescent="0.45">
      <c r="A12" s="11">
        <v>970</v>
      </c>
      <c r="B12" s="11">
        <v>75</v>
      </c>
      <c r="C12" s="11" t="s">
        <v>47</v>
      </c>
      <c r="D12" s="11">
        <v>0.10299999999999999</v>
      </c>
      <c r="E12">
        <f t="shared" si="0"/>
        <v>0.53850240000000005</v>
      </c>
      <c r="I12" s="12" t="s">
        <v>67</v>
      </c>
      <c r="J12" s="17">
        <v>0.59399999999999997</v>
      </c>
      <c r="K12">
        <v>2.5</v>
      </c>
    </row>
    <row r="13" spans="1:12" x14ac:dyDescent="0.45">
      <c r="A13" s="11">
        <v>928</v>
      </c>
      <c r="B13" s="11">
        <v>115</v>
      </c>
      <c r="C13" s="11" t="s">
        <v>47</v>
      </c>
      <c r="D13" s="11">
        <v>0.20100000000000001</v>
      </c>
      <c r="E13">
        <f t="shared" si="0"/>
        <v>0.54250080000000001</v>
      </c>
      <c r="I13" s="16" t="s">
        <v>68</v>
      </c>
      <c r="J13" s="17">
        <v>0.748</v>
      </c>
      <c r="K13">
        <v>5</v>
      </c>
    </row>
    <row r="14" spans="1:12" x14ac:dyDescent="0.45">
      <c r="A14" s="11">
        <v>927</v>
      </c>
      <c r="B14" s="11">
        <v>115</v>
      </c>
      <c r="C14" s="11" t="s">
        <v>47</v>
      </c>
      <c r="D14" s="11">
        <v>0.32600000000000001</v>
      </c>
      <c r="E14">
        <f t="shared" si="0"/>
        <v>0.5476008</v>
      </c>
      <c r="I14" s="19" t="s">
        <v>69</v>
      </c>
      <c r="J14" s="19">
        <v>1.2</v>
      </c>
      <c r="K14">
        <v>10</v>
      </c>
    </row>
    <row r="15" spans="1:12" x14ac:dyDescent="0.45">
      <c r="A15" s="11">
        <v>943</v>
      </c>
      <c r="B15" s="11">
        <v>115</v>
      </c>
      <c r="C15" s="11" t="s">
        <v>47</v>
      </c>
      <c r="D15" s="11">
        <v>0.252</v>
      </c>
      <c r="E15">
        <f t="shared" si="0"/>
        <v>0.5445816</v>
      </c>
      <c r="I15" s="19" t="s">
        <v>70</v>
      </c>
      <c r="J15" s="27">
        <v>1.603</v>
      </c>
      <c r="K15">
        <v>25</v>
      </c>
    </row>
    <row r="16" spans="1:12" x14ac:dyDescent="0.45">
      <c r="A16" s="11">
        <v>929</v>
      </c>
      <c r="B16" s="11">
        <v>115</v>
      </c>
      <c r="C16" s="11" t="s">
        <v>47</v>
      </c>
      <c r="D16" s="11">
        <v>0.39</v>
      </c>
      <c r="E16">
        <f t="shared" si="0"/>
        <v>0.55021200000000003</v>
      </c>
      <c r="I16" s="25" t="s">
        <v>71</v>
      </c>
      <c r="J16" s="25">
        <v>2.5739999999999998</v>
      </c>
    </row>
    <row r="17" spans="1:11" x14ac:dyDescent="0.45">
      <c r="A17" s="11">
        <v>944</v>
      </c>
      <c r="B17" s="11">
        <v>115</v>
      </c>
      <c r="C17" s="11" t="s">
        <v>47</v>
      </c>
      <c r="D17" s="11">
        <v>0.32500000000000001</v>
      </c>
      <c r="E17">
        <f t="shared" si="0"/>
        <v>0.54756000000000005</v>
      </c>
      <c r="I17" s="20"/>
      <c r="J17" s="20">
        <v>4.2000000000000003E-2</v>
      </c>
    </row>
    <row r="18" spans="1:11" x14ac:dyDescent="0.45">
      <c r="A18" s="11">
        <v>941</v>
      </c>
      <c r="B18" s="11">
        <v>155</v>
      </c>
      <c r="C18" s="11" t="s">
        <v>47</v>
      </c>
      <c r="D18" s="11">
        <v>0.32100000000000001</v>
      </c>
      <c r="E18">
        <f t="shared" si="0"/>
        <v>0.54739680000000002</v>
      </c>
      <c r="I18" s="12" t="s">
        <v>65</v>
      </c>
      <c r="J18" s="14">
        <v>0.32900000000000001</v>
      </c>
      <c r="K18">
        <v>0</v>
      </c>
    </row>
    <row r="19" spans="1:11" x14ac:dyDescent="0.45">
      <c r="A19" s="11">
        <v>940</v>
      </c>
      <c r="B19" s="11">
        <v>155</v>
      </c>
      <c r="C19" s="11" t="s">
        <v>47</v>
      </c>
      <c r="D19" s="11">
        <v>0.38900000000000001</v>
      </c>
      <c r="E19">
        <f t="shared" si="0"/>
        <v>0.55017119999999997</v>
      </c>
      <c r="I19" s="12" t="s">
        <v>66</v>
      </c>
      <c r="J19" s="12">
        <v>0.505</v>
      </c>
      <c r="K19">
        <v>1</v>
      </c>
    </row>
    <row r="20" spans="1:11" x14ac:dyDescent="0.45">
      <c r="A20" s="11">
        <v>942</v>
      </c>
      <c r="B20" s="11">
        <v>155</v>
      </c>
      <c r="C20" s="11" t="s">
        <v>47</v>
      </c>
      <c r="D20" s="11">
        <v>0.433</v>
      </c>
      <c r="E20">
        <f t="shared" si="0"/>
        <v>0.55196639999999997</v>
      </c>
      <c r="I20" s="12" t="s">
        <v>67</v>
      </c>
      <c r="J20" s="17">
        <v>0.57199999999999995</v>
      </c>
      <c r="K20">
        <v>2.5</v>
      </c>
    </row>
    <row r="21" spans="1:11" x14ac:dyDescent="0.45">
      <c r="A21" s="11">
        <v>938</v>
      </c>
      <c r="B21" s="11">
        <v>155</v>
      </c>
      <c r="C21" s="11" t="s">
        <v>47</v>
      </c>
      <c r="D21" s="11">
        <v>0.622</v>
      </c>
      <c r="E21">
        <f t="shared" si="0"/>
        <v>0.5596776</v>
      </c>
      <c r="I21" s="16" t="s">
        <v>68</v>
      </c>
      <c r="J21" s="19">
        <v>1.121</v>
      </c>
      <c r="K21">
        <v>5</v>
      </c>
    </row>
    <row r="22" spans="1:11" x14ac:dyDescent="0.45">
      <c r="A22" s="11">
        <v>774</v>
      </c>
      <c r="B22" s="11">
        <v>195</v>
      </c>
      <c r="C22" s="11" t="s">
        <v>47</v>
      </c>
      <c r="D22" s="11">
        <v>0.39800000000000002</v>
      </c>
      <c r="E22">
        <f t="shared" si="0"/>
        <v>0.55053839999999998</v>
      </c>
      <c r="I22" s="19" t="s">
        <v>69</v>
      </c>
      <c r="J22" s="19">
        <v>1.133</v>
      </c>
      <c r="K22">
        <v>10</v>
      </c>
    </row>
    <row r="23" spans="1:11" x14ac:dyDescent="0.45">
      <c r="A23" s="11">
        <v>772</v>
      </c>
      <c r="B23" s="11">
        <v>195</v>
      </c>
      <c r="C23" s="11" t="s">
        <v>47</v>
      </c>
      <c r="D23" s="11">
        <v>0.40699999999999997</v>
      </c>
      <c r="E23">
        <f t="shared" si="0"/>
        <v>0.5509056</v>
      </c>
      <c r="I23" s="19" t="s">
        <v>70</v>
      </c>
      <c r="J23" s="12">
        <v>0.47199999999999998</v>
      </c>
      <c r="K23">
        <v>25</v>
      </c>
    </row>
    <row r="24" spans="1:11" x14ac:dyDescent="0.45">
      <c r="A24" s="11">
        <v>945</v>
      </c>
      <c r="B24" s="11">
        <v>195</v>
      </c>
      <c r="C24" s="11" t="s">
        <v>47</v>
      </c>
      <c r="D24" s="11">
        <v>0.26500000000000001</v>
      </c>
      <c r="E24">
        <f t="shared" si="0"/>
        <v>0.54511200000000004</v>
      </c>
      <c r="I24" s="25" t="s">
        <v>71</v>
      </c>
      <c r="J24" s="25">
        <v>2.4820000000000002</v>
      </c>
    </row>
    <row r="25" spans="1:11" x14ac:dyDescent="0.45">
      <c r="A25" s="11">
        <v>773</v>
      </c>
      <c r="B25" s="11">
        <v>195</v>
      </c>
      <c r="C25" s="11" t="s">
        <v>47</v>
      </c>
      <c r="D25" s="11">
        <v>0.36499999999999999</v>
      </c>
      <c r="E25">
        <f t="shared" si="0"/>
        <v>0.54919200000000001</v>
      </c>
    </row>
    <row r="26" spans="1:11" x14ac:dyDescent="0.45">
      <c r="A26" s="11">
        <v>775</v>
      </c>
      <c r="B26" s="11">
        <v>195</v>
      </c>
      <c r="C26" s="11" t="s">
        <v>47</v>
      </c>
      <c r="D26" s="11">
        <v>0.34399999999999997</v>
      </c>
      <c r="E26">
        <f t="shared" si="0"/>
        <v>0.54833520000000002</v>
      </c>
    </row>
    <row r="27" spans="1:11" x14ac:dyDescent="0.45">
      <c r="A27" s="11">
        <v>771</v>
      </c>
      <c r="B27" s="11">
        <v>195</v>
      </c>
      <c r="C27" s="11" t="s">
        <v>47</v>
      </c>
      <c r="D27" s="11">
        <v>0.32900000000000001</v>
      </c>
      <c r="E27">
        <f t="shared" si="0"/>
        <v>0.54772319999999997</v>
      </c>
    </row>
    <row r="28" spans="1:11" x14ac:dyDescent="0.45">
      <c r="A28" s="11">
        <v>908</v>
      </c>
      <c r="B28" s="11">
        <v>11</v>
      </c>
      <c r="C28" s="11" t="s">
        <v>3</v>
      </c>
      <c r="D28" s="11">
        <v>0.27600000000000002</v>
      </c>
      <c r="E28">
        <f t="shared" si="0"/>
        <v>0.54556079999999996</v>
      </c>
    </row>
    <row r="29" spans="1:11" x14ac:dyDescent="0.45">
      <c r="A29" s="11">
        <v>901</v>
      </c>
      <c r="B29" s="11">
        <v>11</v>
      </c>
      <c r="C29" s="11" t="s">
        <v>3</v>
      </c>
      <c r="D29" s="11">
        <v>0.251</v>
      </c>
      <c r="E29">
        <f t="shared" si="0"/>
        <v>0.54454080000000005</v>
      </c>
    </row>
    <row r="30" spans="1:11" x14ac:dyDescent="0.45">
      <c r="A30" s="11">
        <v>918</v>
      </c>
      <c r="B30" s="11">
        <v>25</v>
      </c>
      <c r="C30" s="11" t="s">
        <v>3</v>
      </c>
      <c r="D30" s="11">
        <v>0.312</v>
      </c>
      <c r="E30">
        <f t="shared" si="0"/>
        <v>0.5470296</v>
      </c>
    </row>
    <row r="31" spans="1:11" x14ac:dyDescent="0.45">
      <c r="A31" s="11">
        <v>920</v>
      </c>
      <c r="B31" s="11">
        <v>25</v>
      </c>
      <c r="C31" s="11" t="s">
        <v>3</v>
      </c>
      <c r="D31" s="11">
        <v>9.5000000000000001E-2</v>
      </c>
      <c r="E31">
        <f t="shared" si="0"/>
        <v>0.53817599999999999</v>
      </c>
    </row>
    <row r="32" spans="1:11" x14ac:dyDescent="0.45">
      <c r="A32" s="11">
        <v>921</v>
      </c>
      <c r="B32" s="11">
        <v>25</v>
      </c>
      <c r="C32" s="11" t="s">
        <v>3</v>
      </c>
      <c r="D32" s="11">
        <v>0.186</v>
      </c>
      <c r="E32">
        <f t="shared" si="0"/>
        <v>0.54188879999999995</v>
      </c>
    </row>
    <row r="33" spans="1:5" x14ac:dyDescent="0.45">
      <c r="A33" s="11">
        <v>919</v>
      </c>
      <c r="B33" s="11">
        <v>25</v>
      </c>
      <c r="C33" s="11" t="s">
        <v>3</v>
      </c>
      <c r="D33" s="11">
        <v>0.40200000000000002</v>
      </c>
      <c r="E33">
        <f t="shared" si="0"/>
        <v>0.55070160000000001</v>
      </c>
    </row>
    <row r="34" spans="1:5" x14ac:dyDescent="0.45">
      <c r="A34" s="11">
        <v>917</v>
      </c>
      <c r="B34" s="11">
        <v>25</v>
      </c>
      <c r="C34" s="11" t="s">
        <v>3</v>
      </c>
      <c r="D34" s="11">
        <v>0.20399999999999999</v>
      </c>
      <c r="E34">
        <f t="shared" si="0"/>
        <v>0.54262319999999997</v>
      </c>
    </row>
    <row r="35" spans="1:5" x14ac:dyDescent="0.45">
      <c r="A35" s="11">
        <v>909</v>
      </c>
      <c r="B35" s="11">
        <v>75</v>
      </c>
      <c r="C35" s="11" t="s">
        <v>3</v>
      </c>
      <c r="D35" s="11">
        <v>0.47899999999999998</v>
      </c>
      <c r="E35">
        <f t="shared" si="0"/>
        <v>0.55384319999999998</v>
      </c>
    </row>
    <row r="36" spans="1:5" x14ac:dyDescent="0.45">
      <c r="A36" s="11">
        <v>959</v>
      </c>
      <c r="B36" s="11">
        <v>75</v>
      </c>
      <c r="C36" s="11" t="s">
        <v>3</v>
      </c>
      <c r="D36" s="11">
        <v>0.68400000000000005</v>
      </c>
      <c r="E36">
        <f t="shared" si="0"/>
        <v>0.56220720000000002</v>
      </c>
    </row>
    <row r="37" spans="1:5" x14ac:dyDescent="0.45">
      <c r="A37" s="11">
        <v>960</v>
      </c>
      <c r="B37" s="11">
        <v>75</v>
      </c>
      <c r="C37" s="11" t="s">
        <v>3</v>
      </c>
      <c r="D37" s="11">
        <v>0.29299999999999998</v>
      </c>
      <c r="E37">
        <f t="shared" si="0"/>
        <v>0.54625440000000003</v>
      </c>
    </row>
    <row r="38" spans="1:5" x14ac:dyDescent="0.45">
      <c r="A38" s="11">
        <v>957</v>
      </c>
      <c r="B38" s="11">
        <v>75</v>
      </c>
      <c r="C38" s="11" t="s">
        <v>3</v>
      </c>
      <c r="D38" s="11">
        <v>0.308</v>
      </c>
      <c r="E38">
        <f t="shared" si="0"/>
        <v>0.54686639999999997</v>
      </c>
    </row>
    <row r="39" spans="1:5" x14ac:dyDescent="0.45">
      <c r="A39" s="11">
        <v>906</v>
      </c>
      <c r="B39" s="11">
        <v>115</v>
      </c>
      <c r="C39" s="11" t="s">
        <v>3</v>
      </c>
      <c r="D39" s="11">
        <v>0.379</v>
      </c>
      <c r="E39">
        <f t="shared" si="0"/>
        <v>0.54976320000000001</v>
      </c>
    </row>
    <row r="40" spans="1:5" x14ac:dyDescent="0.45">
      <c r="A40" s="11">
        <v>905</v>
      </c>
      <c r="B40" s="11">
        <v>115</v>
      </c>
      <c r="C40" s="11" t="s">
        <v>3</v>
      </c>
      <c r="D40" s="11">
        <v>0.49099999999999999</v>
      </c>
      <c r="E40">
        <f t="shared" si="0"/>
        <v>0.55433279999999996</v>
      </c>
    </row>
    <row r="41" spans="1:5" x14ac:dyDescent="0.45">
      <c r="A41" s="11">
        <v>904</v>
      </c>
      <c r="B41" s="11">
        <v>115</v>
      </c>
      <c r="C41" s="11" t="s">
        <v>3</v>
      </c>
      <c r="D41" s="11">
        <v>0.49</v>
      </c>
      <c r="E41">
        <f t="shared" si="0"/>
        <v>0.55429200000000001</v>
      </c>
    </row>
    <row r="42" spans="1:5" x14ac:dyDescent="0.45">
      <c r="A42" s="11">
        <v>903</v>
      </c>
      <c r="B42" s="11">
        <v>115</v>
      </c>
      <c r="C42" s="11" t="s">
        <v>3</v>
      </c>
      <c r="D42" s="11">
        <v>0.31900000000000001</v>
      </c>
      <c r="E42">
        <f t="shared" si="0"/>
        <v>0.5473152</v>
      </c>
    </row>
    <row r="43" spans="1:5" x14ac:dyDescent="0.45">
      <c r="A43" s="11">
        <v>902</v>
      </c>
      <c r="B43" s="11">
        <v>115</v>
      </c>
      <c r="C43" s="11" t="s">
        <v>3</v>
      </c>
      <c r="D43" s="11">
        <v>0.42499999999999999</v>
      </c>
      <c r="E43">
        <f t="shared" si="0"/>
        <v>0.55164000000000002</v>
      </c>
    </row>
    <row r="44" spans="1:5" x14ac:dyDescent="0.45">
      <c r="A44" s="11">
        <v>926</v>
      </c>
      <c r="B44" s="11">
        <v>115</v>
      </c>
      <c r="C44" s="11" t="s">
        <v>3</v>
      </c>
      <c r="D44" s="11">
        <v>0.56799999999999995</v>
      </c>
      <c r="E44">
        <f t="shared" si="0"/>
        <v>0.55747440000000004</v>
      </c>
    </row>
    <row r="45" spans="1:5" x14ac:dyDescent="0.45">
      <c r="A45" s="11">
        <v>937</v>
      </c>
      <c r="B45" s="11">
        <v>155</v>
      </c>
      <c r="C45" s="11" t="s">
        <v>3</v>
      </c>
      <c r="D45" s="11">
        <v>0.32200000000000001</v>
      </c>
      <c r="E45">
        <f t="shared" si="0"/>
        <v>0.54743759999999997</v>
      </c>
    </row>
    <row r="46" spans="1:5" x14ac:dyDescent="0.45">
      <c r="A46" s="11">
        <v>936</v>
      </c>
      <c r="B46" s="11">
        <v>155</v>
      </c>
      <c r="C46" s="11" t="s">
        <v>3</v>
      </c>
      <c r="D46" s="11">
        <v>0.47199999999999998</v>
      </c>
      <c r="E46">
        <f t="shared" si="0"/>
        <v>0.55355759999999998</v>
      </c>
    </row>
    <row r="47" spans="1:5" x14ac:dyDescent="0.45">
      <c r="A47" s="11">
        <v>934</v>
      </c>
      <c r="B47" s="11">
        <v>155</v>
      </c>
      <c r="C47" s="11" t="s">
        <v>3</v>
      </c>
      <c r="D47" s="11">
        <v>0.48299999999999998</v>
      </c>
      <c r="E47">
        <f t="shared" si="0"/>
        <v>0.55400640000000001</v>
      </c>
    </row>
    <row r="48" spans="1:5" x14ac:dyDescent="0.45">
      <c r="A48" s="11">
        <v>930</v>
      </c>
      <c r="B48" s="11">
        <v>155</v>
      </c>
      <c r="C48" s="11" t="s">
        <v>3</v>
      </c>
      <c r="D48" s="11">
        <v>0.35199999999999998</v>
      </c>
      <c r="E48">
        <f t="shared" si="0"/>
        <v>0.54866159999999997</v>
      </c>
    </row>
    <row r="49" spans="1:5" x14ac:dyDescent="0.45">
      <c r="A49" s="11">
        <v>931</v>
      </c>
      <c r="B49" s="11">
        <v>155</v>
      </c>
      <c r="C49" s="11" t="s">
        <v>3</v>
      </c>
      <c r="D49" s="11">
        <v>0.107</v>
      </c>
      <c r="E49">
        <f t="shared" si="0"/>
        <v>0.53866559999999997</v>
      </c>
    </row>
    <row r="50" spans="1:5" x14ac:dyDescent="0.45">
      <c r="A50" s="11">
        <v>946</v>
      </c>
      <c r="B50" s="11">
        <v>195</v>
      </c>
      <c r="C50" s="11" t="s">
        <v>3</v>
      </c>
      <c r="D50" s="11">
        <v>0.77300000000000002</v>
      </c>
      <c r="E50">
        <f t="shared" si="0"/>
        <v>0.56583839999999996</v>
      </c>
    </row>
    <row r="51" spans="1:5" x14ac:dyDescent="0.45">
      <c r="A51" s="11">
        <v>947</v>
      </c>
      <c r="B51" s="11">
        <v>195</v>
      </c>
      <c r="C51" s="11" t="s">
        <v>3</v>
      </c>
      <c r="D51" s="11">
        <v>0.46800000000000003</v>
      </c>
      <c r="E51">
        <f t="shared" si="0"/>
        <v>0.55339439999999995</v>
      </c>
    </row>
    <row r="52" spans="1:5" x14ac:dyDescent="0.45">
      <c r="A52" s="11">
        <v>932</v>
      </c>
      <c r="B52" s="11">
        <v>195</v>
      </c>
      <c r="C52" s="11" t="s">
        <v>3</v>
      </c>
      <c r="D52" s="11">
        <v>0.69699999999999995</v>
      </c>
      <c r="E52">
        <f t="shared" si="0"/>
        <v>0.56273759999999995</v>
      </c>
    </row>
    <row r="53" spans="1:5" x14ac:dyDescent="0.45">
      <c r="A53" s="11">
        <v>650</v>
      </c>
      <c r="B53" s="11">
        <v>195</v>
      </c>
      <c r="C53" s="11" t="s">
        <v>3</v>
      </c>
      <c r="D53" s="11">
        <v>0.60799999999999998</v>
      </c>
      <c r="E53">
        <f t="shared" si="0"/>
        <v>0.5591064</v>
      </c>
    </row>
    <row r="54" spans="1:5" x14ac:dyDescent="0.45">
      <c r="A54" s="11">
        <v>948</v>
      </c>
      <c r="B54" s="11">
        <v>195</v>
      </c>
      <c r="C54" s="11" t="s">
        <v>3</v>
      </c>
      <c r="D54" s="11">
        <v>1.4510000000000001</v>
      </c>
      <c r="E54">
        <f t="shared" si="0"/>
        <v>0.59350080000000005</v>
      </c>
    </row>
    <row r="55" spans="1:5" x14ac:dyDescent="0.45">
      <c r="A55" s="11">
        <v>933</v>
      </c>
      <c r="B55" s="11">
        <v>195</v>
      </c>
      <c r="C55" s="11" t="s">
        <v>3</v>
      </c>
      <c r="D55" s="11">
        <v>0.61699999999999999</v>
      </c>
      <c r="E55">
        <f t="shared" si="0"/>
        <v>0.55947360000000002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128C3-0E52-4CB3-98A6-977FE43D4EB8}">
  <dimension ref="A2:AA23"/>
  <sheetViews>
    <sheetView workbookViewId="0">
      <selection activeCell="A2" sqref="A2:AA23"/>
    </sheetView>
  </sheetViews>
  <sheetFormatPr defaultRowHeight="14.25" x14ac:dyDescent="0.45"/>
  <sheetData>
    <row r="2" spans="1:27" x14ac:dyDescent="0.45">
      <c r="A2" s="4" t="s">
        <v>13</v>
      </c>
      <c r="B2" s="4"/>
      <c r="C2" s="5">
        <v>44463</v>
      </c>
      <c r="D2" s="5">
        <v>44466</v>
      </c>
      <c r="E2" s="5">
        <v>44467</v>
      </c>
      <c r="F2" s="5">
        <v>44468</v>
      </c>
      <c r="G2" s="5">
        <v>44472</v>
      </c>
      <c r="H2" s="5">
        <v>44480</v>
      </c>
      <c r="I2" s="5">
        <v>44487</v>
      </c>
      <c r="J2" s="5">
        <v>44494</v>
      </c>
      <c r="K2" s="5">
        <v>44501</v>
      </c>
      <c r="L2" s="4" t="s">
        <v>14</v>
      </c>
      <c r="M2" s="5">
        <v>44515</v>
      </c>
      <c r="N2" s="5">
        <v>44519</v>
      </c>
      <c r="O2" s="5">
        <v>44529</v>
      </c>
      <c r="P2" s="5">
        <v>44535</v>
      </c>
      <c r="Q2" s="5">
        <v>44543</v>
      </c>
      <c r="R2" s="5">
        <v>44550</v>
      </c>
      <c r="S2" s="5">
        <v>44559</v>
      </c>
      <c r="T2" s="5">
        <v>44564</v>
      </c>
      <c r="U2" s="5">
        <v>44570</v>
      </c>
      <c r="V2" s="5">
        <v>44578</v>
      </c>
      <c r="W2" s="5">
        <v>44584</v>
      </c>
      <c r="X2" s="5">
        <v>44591</v>
      </c>
      <c r="Y2" s="5">
        <v>44599</v>
      </c>
      <c r="Z2" s="5">
        <v>44607</v>
      </c>
      <c r="AA2" s="5">
        <v>44613</v>
      </c>
    </row>
    <row r="3" spans="1:27" x14ac:dyDescent="0.45">
      <c r="A3" s="6"/>
      <c r="B3" s="6"/>
      <c r="C3" s="6">
        <v>0</v>
      </c>
      <c r="D3" s="6">
        <f>C3+7</f>
        <v>7</v>
      </c>
      <c r="E3" s="6">
        <f t="shared" ref="E3:AA3" si="0">D3+7</f>
        <v>14</v>
      </c>
      <c r="F3" s="6">
        <f t="shared" si="0"/>
        <v>21</v>
      </c>
      <c r="G3" s="6">
        <f t="shared" si="0"/>
        <v>28</v>
      </c>
      <c r="H3" s="6">
        <f t="shared" si="0"/>
        <v>35</v>
      </c>
      <c r="I3" s="6">
        <f t="shared" si="0"/>
        <v>42</v>
      </c>
      <c r="J3" s="6">
        <f t="shared" si="0"/>
        <v>49</v>
      </c>
      <c r="K3" s="6">
        <f t="shared" si="0"/>
        <v>56</v>
      </c>
      <c r="L3" s="6">
        <f t="shared" si="0"/>
        <v>63</v>
      </c>
      <c r="M3" s="6">
        <f t="shared" si="0"/>
        <v>70</v>
      </c>
      <c r="N3" s="6">
        <f t="shared" si="0"/>
        <v>77</v>
      </c>
      <c r="O3" s="6">
        <f t="shared" si="0"/>
        <v>84</v>
      </c>
      <c r="P3" s="6">
        <f t="shared" si="0"/>
        <v>91</v>
      </c>
      <c r="Q3" s="6">
        <f t="shared" si="0"/>
        <v>98</v>
      </c>
      <c r="R3" s="6">
        <f t="shared" si="0"/>
        <v>105</v>
      </c>
      <c r="S3" s="6">
        <f t="shared" si="0"/>
        <v>112</v>
      </c>
      <c r="T3" s="6">
        <f t="shared" si="0"/>
        <v>119</v>
      </c>
      <c r="U3" s="6">
        <f t="shared" si="0"/>
        <v>126</v>
      </c>
      <c r="V3" s="6">
        <f t="shared" si="0"/>
        <v>133</v>
      </c>
      <c r="W3" s="6">
        <f t="shared" si="0"/>
        <v>140</v>
      </c>
      <c r="X3" s="6">
        <f t="shared" si="0"/>
        <v>147</v>
      </c>
      <c r="Y3" s="6">
        <f t="shared" si="0"/>
        <v>154</v>
      </c>
      <c r="Z3" s="6">
        <f t="shared" si="0"/>
        <v>161</v>
      </c>
      <c r="AA3" s="6">
        <f t="shared" si="0"/>
        <v>168</v>
      </c>
    </row>
    <row r="4" spans="1:27" x14ac:dyDescent="0.45">
      <c r="A4" s="4"/>
      <c r="B4" s="4" t="s">
        <v>15</v>
      </c>
      <c r="C4" s="6">
        <f>AVERAGE(C16:C23)</f>
        <v>90.5625</v>
      </c>
      <c r="D4" s="6">
        <f t="shared" ref="D4:AA4" si="1">AVERAGE(D16:D23)</f>
        <v>90.65</v>
      </c>
      <c r="E4" s="6">
        <f t="shared" si="1"/>
        <v>90.212500000000006</v>
      </c>
      <c r="F4" s="6">
        <f t="shared" si="1"/>
        <v>88.162500000000009</v>
      </c>
      <c r="G4" s="6">
        <f t="shared" si="1"/>
        <v>89.225000000000009</v>
      </c>
      <c r="H4" s="6">
        <f t="shared" si="1"/>
        <v>90.05</v>
      </c>
      <c r="I4" s="6">
        <f t="shared" si="1"/>
        <v>90.6</v>
      </c>
      <c r="J4" s="6">
        <f t="shared" si="1"/>
        <v>90.424999999999997</v>
      </c>
      <c r="K4" s="6">
        <f t="shared" si="1"/>
        <v>90.237500000000011</v>
      </c>
      <c r="L4" s="6">
        <f t="shared" si="1"/>
        <v>88.36999999999999</v>
      </c>
      <c r="M4" s="6">
        <f t="shared" si="1"/>
        <v>88.394999999999996</v>
      </c>
      <c r="N4" s="6">
        <f t="shared" si="1"/>
        <v>87.194999999999993</v>
      </c>
      <c r="O4" s="6">
        <f t="shared" si="1"/>
        <v>87.64500000000001</v>
      </c>
      <c r="P4" s="6">
        <f t="shared" si="1"/>
        <v>85.682500000000005</v>
      </c>
      <c r="Q4" s="6">
        <f t="shared" si="1"/>
        <v>87.682500000000005</v>
      </c>
      <c r="R4" s="6">
        <f t="shared" si="1"/>
        <v>87.057500000000005</v>
      </c>
      <c r="S4" s="6">
        <f t="shared" si="1"/>
        <v>86.932500000000005</v>
      </c>
      <c r="T4" s="6">
        <f t="shared" si="1"/>
        <v>87.27</v>
      </c>
      <c r="U4" s="6">
        <f t="shared" si="1"/>
        <v>86.407500000000013</v>
      </c>
      <c r="V4" s="6">
        <f t="shared" si="1"/>
        <v>86.844999999999999</v>
      </c>
      <c r="W4" s="6">
        <f t="shared" si="1"/>
        <v>86.507500000000007</v>
      </c>
      <c r="X4" s="6">
        <f t="shared" si="1"/>
        <v>86.419999999999987</v>
      </c>
      <c r="Y4" s="6">
        <f t="shared" si="1"/>
        <v>88.932500000000005</v>
      </c>
      <c r="Z4" s="6">
        <f t="shared" si="1"/>
        <v>89.044999999999987</v>
      </c>
      <c r="AA4" s="6">
        <f t="shared" si="1"/>
        <v>89.83250000000001</v>
      </c>
    </row>
    <row r="5" spans="1:27" x14ac:dyDescent="0.45">
      <c r="A5" s="4"/>
      <c r="B5" s="4" t="s">
        <v>16</v>
      </c>
      <c r="C5" s="6">
        <f>AVERAGE(C8:C15)</f>
        <v>90.462500000000006</v>
      </c>
      <c r="D5" s="6">
        <f t="shared" ref="D5:AA5" si="2">AVERAGE(D8:D15)</f>
        <v>89.95</v>
      </c>
      <c r="E5" s="6">
        <f t="shared" si="2"/>
        <v>91.237499999999997</v>
      </c>
      <c r="F5" s="6">
        <f t="shared" si="2"/>
        <v>88.675000000000011</v>
      </c>
      <c r="G5" s="6">
        <f t="shared" si="2"/>
        <v>90.062500000000014</v>
      </c>
      <c r="H5" s="6">
        <f t="shared" si="2"/>
        <v>90.012499999999989</v>
      </c>
      <c r="I5" s="6">
        <f t="shared" si="2"/>
        <v>90.887500000000003</v>
      </c>
      <c r="J5" s="6">
        <f t="shared" si="2"/>
        <v>89.787500000000009</v>
      </c>
      <c r="K5" s="6">
        <f t="shared" si="2"/>
        <v>90.474999999999994</v>
      </c>
      <c r="L5" s="6">
        <f t="shared" si="2"/>
        <v>90.072500000000019</v>
      </c>
      <c r="M5" s="6">
        <f t="shared" si="2"/>
        <v>88.935000000000002</v>
      </c>
      <c r="N5" s="6">
        <f t="shared" si="2"/>
        <v>89.085000000000008</v>
      </c>
      <c r="O5" s="6">
        <f t="shared" si="2"/>
        <v>89.635000000000019</v>
      </c>
      <c r="P5" s="6">
        <f t="shared" si="2"/>
        <v>89.110000000000014</v>
      </c>
      <c r="Q5" s="6">
        <f t="shared" si="2"/>
        <v>89.572500000000005</v>
      </c>
      <c r="R5" s="6">
        <f t="shared" si="2"/>
        <v>88.61</v>
      </c>
      <c r="S5" s="6">
        <f t="shared" si="2"/>
        <v>89.372500000000002</v>
      </c>
      <c r="T5" s="6">
        <f t="shared" si="2"/>
        <v>90.310000000000016</v>
      </c>
      <c r="U5" s="6">
        <f t="shared" si="2"/>
        <v>89.047499999999999</v>
      </c>
      <c r="V5" s="6">
        <f t="shared" si="2"/>
        <v>89.372500000000016</v>
      </c>
      <c r="W5" s="6">
        <f t="shared" si="2"/>
        <v>89.335000000000008</v>
      </c>
      <c r="X5" s="6">
        <f t="shared" si="2"/>
        <v>89.585000000000008</v>
      </c>
      <c r="Y5" s="6">
        <f t="shared" si="2"/>
        <v>91.31</v>
      </c>
      <c r="Z5" s="6">
        <f t="shared" si="2"/>
        <v>90.397499999999994</v>
      </c>
      <c r="AA5" s="6">
        <f t="shared" si="2"/>
        <v>91.835000000000008</v>
      </c>
    </row>
    <row r="6" spans="1:27" x14ac:dyDescent="0.45">
      <c r="A6" s="4"/>
      <c r="B6" s="4" t="s">
        <v>17</v>
      </c>
      <c r="C6" s="6">
        <f>0.95*_xlfn.STDEV.S(C16:C23)/SQRT(8)</f>
        <v>0.37527898848247332</v>
      </c>
      <c r="D6" s="6">
        <f t="shared" ref="D6:AA6" si="3">0.95*_xlfn.STDEV.S(D16:D23)/SQRT(8)</f>
        <v>0.42975595233973035</v>
      </c>
      <c r="E6" s="6">
        <f t="shared" si="3"/>
        <v>0.46382044853816373</v>
      </c>
      <c r="F6" s="6">
        <f t="shared" si="3"/>
        <v>0.3206250000000001</v>
      </c>
      <c r="G6" s="6">
        <f t="shared" si="3"/>
        <v>0.42361828968676812</v>
      </c>
      <c r="H6" s="6">
        <f t="shared" si="3"/>
        <v>0.57394468374574159</v>
      </c>
      <c r="I6" s="6">
        <f t="shared" si="3"/>
        <v>0.56886792341079817</v>
      </c>
      <c r="J6" s="6">
        <f t="shared" si="3"/>
        <v>0.30454554843476012</v>
      </c>
      <c r="K6" s="6">
        <f t="shared" si="3"/>
        <v>0.46641914540081675</v>
      </c>
      <c r="L6" s="6">
        <f t="shared" si="3"/>
        <v>0.36921020919176872</v>
      </c>
      <c r="M6" s="6">
        <f t="shared" si="3"/>
        <v>0.35449041645317136</v>
      </c>
      <c r="N6" s="6">
        <f t="shared" si="3"/>
        <v>0.33542918935511434</v>
      </c>
      <c r="O6" s="6">
        <f t="shared" si="3"/>
        <v>0.43150367280343999</v>
      </c>
      <c r="P6" s="6">
        <f t="shared" si="3"/>
        <v>0.16999568665746551</v>
      </c>
      <c r="Q6" s="6">
        <f t="shared" si="3"/>
        <v>0.45342600347245338</v>
      </c>
      <c r="R6" s="6">
        <f t="shared" si="3"/>
        <v>0.62447017364150992</v>
      </c>
      <c r="S6" s="6">
        <f t="shared" si="3"/>
        <v>0.33402691494955028</v>
      </c>
      <c r="T6" s="6">
        <f t="shared" si="3"/>
        <v>0.4356851336851944</v>
      </c>
      <c r="U6" s="6">
        <f t="shared" si="3"/>
        <v>0.54737217808296212</v>
      </c>
      <c r="V6" s="6">
        <f t="shared" si="3"/>
        <v>0.41953553186828041</v>
      </c>
      <c r="W6" s="6">
        <f t="shared" si="3"/>
        <v>0.54560276096062665</v>
      </c>
      <c r="X6" s="6">
        <f t="shared" si="3"/>
        <v>0.67221191386560364</v>
      </c>
      <c r="Y6" s="6">
        <f t="shared" si="3"/>
        <v>0.59201235018186671</v>
      </c>
      <c r="Z6" s="6">
        <f t="shared" si="3"/>
        <v>0.72449346221047051</v>
      </c>
      <c r="AA6" s="6">
        <f t="shared" si="3"/>
        <v>0.63244540807601002</v>
      </c>
    </row>
    <row r="7" spans="1:27" x14ac:dyDescent="0.45">
      <c r="A7" s="4"/>
      <c r="B7" s="4" t="s">
        <v>18</v>
      </c>
      <c r="C7" s="6">
        <f>0.95*_xlfn.STDEV.S(C8:C15)/SQRT(8)</f>
        <v>0.37398844221541738</v>
      </c>
      <c r="D7" s="6">
        <f t="shared" ref="D7:AA7" si="4">0.95*_xlfn.STDEV.S(D8:D15)/SQRT(8)</f>
        <v>0.58891243588742259</v>
      </c>
      <c r="E7" s="6">
        <f t="shared" si="4"/>
        <v>0.3808208210797519</v>
      </c>
      <c r="F7" s="6">
        <f t="shared" si="4"/>
        <v>0.32452816023530889</v>
      </c>
      <c r="G7" s="6">
        <f t="shared" si="4"/>
        <v>0.69878238328998221</v>
      </c>
      <c r="H7" s="6">
        <f t="shared" si="4"/>
        <v>0.37763353539320521</v>
      </c>
      <c r="I7" s="6">
        <f t="shared" si="4"/>
        <v>0.29741736172182714</v>
      </c>
      <c r="J7" s="6">
        <f t="shared" si="4"/>
        <v>0.39555898230496955</v>
      </c>
      <c r="K7" s="6">
        <f t="shared" si="4"/>
        <v>0.4385719011747099</v>
      </c>
      <c r="L7" s="6">
        <f t="shared" si="4"/>
        <v>0.52876619993757945</v>
      </c>
      <c r="M7" s="6">
        <f t="shared" si="4"/>
        <v>0.63544328593735011</v>
      </c>
      <c r="N7" s="6">
        <f t="shared" si="4"/>
        <v>0.53912275801925225</v>
      </c>
      <c r="O7" s="6">
        <f t="shared" si="4"/>
        <v>0.32847693711170295</v>
      </c>
      <c r="P7" s="6">
        <f t="shared" si="4"/>
        <v>0.72661028068697142</v>
      </c>
      <c r="Q7" s="6">
        <f t="shared" si="4"/>
        <v>0.36105245154666532</v>
      </c>
      <c r="R7" s="6">
        <f t="shared" si="4"/>
        <v>0.68104371057538249</v>
      </c>
      <c r="S7" s="6">
        <f t="shared" si="4"/>
        <v>0.42991998580715929</v>
      </c>
      <c r="T7" s="6">
        <f t="shared" si="4"/>
        <v>0.34533886049998491</v>
      </c>
      <c r="U7" s="6">
        <f t="shared" si="4"/>
        <v>0.82769200270347276</v>
      </c>
      <c r="V7" s="6">
        <f t="shared" si="4"/>
        <v>0.55319440646059093</v>
      </c>
      <c r="W7" s="6">
        <f t="shared" si="4"/>
        <v>0.6021054947313752</v>
      </c>
      <c r="X7" s="6">
        <f t="shared" si="4"/>
        <v>0.39364454370118523</v>
      </c>
      <c r="Y7" s="6">
        <f t="shared" si="4"/>
        <v>0.47804381897179943</v>
      </c>
      <c r="Z7" s="6">
        <f t="shared" si="4"/>
        <v>0.49654380246646534</v>
      </c>
      <c r="AA7" s="6">
        <f t="shared" si="4"/>
        <v>0.47660888240329091</v>
      </c>
    </row>
    <row r="8" spans="1:27" x14ac:dyDescent="0.45">
      <c r="A8" s="7" t="s">
        <v>19</v>
      </c>
      <c r="B8" s="7" t="s">
        <v>4</v>
      </c>
      <c r="C8" s="7">
        <v>91.4</v>
      </c>
      <c r="D8" s="7">
        <v>91.2</v>
      </c>
      <c r="E8" s="7">
        <v>92.1</v>
      </c>
      <c r="F8" s="7">
        <v>87.6</v>
      </c>
      <c r="G8" s="7">
        <v>90.5</v>
      </c>
      <c r="H8" s="7">
        <v>89.4</v>
      </c>
      <c r="I8" s="7">
        <v>90.3</v>
      </c>
      <c r="J8" s="7">
        <v>89</v>
      </c>
      <c r="K8" s="7">
        <v>89.9</v>
      </c>
      <c r="L8" s="7">
        <v>88.460000000000008</v>
      </c>
      <c r="M8" s="7">
        <v>89.160000000000011</v>
      </c>
      <c r="N8" s="7">
        <v>88.26</v>
      </c>
      <c r="O8" s="7">
        <v>88.160000000000011</v>
      </c>
      <c r="P8" s="7">
        <v>85.960000000000008</v>
      </c>
      <c r="Q8" s="7">
        <v>88.160000000000011</v>
      </c>
      <c r="R8" s="7">
        <v>86.460000000000008</v>
      </c>
      <c r="S8" s="7">
        <v>89.960000000000008</v>
      </c>
      <c r="T8" s="7">
        <v>90.660000000000011</v>
      </c>
      <c r="U8" s="7">
        <v>88.660000000000011</v>
      </c>
      <c r="V8" s="7">
        <v>89.76</v>
      </c>
      <c r="W8" s="7">
        <v>88.160000000000011</v>
      </c>
      <c r="X8" s="7">
        <v>87.960000000000008</v>
      </c>
      <c r="Y8" s="7">
        <v>89.960000000000008</v>
      </c>
      <c r="Z8" s="7">
        <v>90.960000000000008</v>
      </c>
      <c r="AA8" s="7">
        <v>91.76</v>
      </c>
    </row>
    <row r="9" spans="1:27" x14ac:dyDescent="0.45">
      <c r="A9" s="7" t="s">
        <v>20</v>
      </c>
      <c r="B9" s="7" t="s">
        <v>4</v>
      </c>
      <c r="C9" s="7">
        <v>92.1</v>
      </c>
      <c r="D9" s="7">
        <v>90.1</v>
      </c>
      <c r="E9" s="7">
        <v>92.1</v>
      </c>
      <c r="F9" s="7">
        <v>89</v>
      </c>
      <c r="G9" s="7">
        <v>89.9</v>
      </c>
      <c r="H9" s="7">
        <v>89.9</v>
      </c>
      <c r="I9" s="7">
        <v>90.6</v>
      </c>
      <c r="J9" s="7">
        <v>91.2</v>
      </c>
      <c r="K9" s="7">
        <v>91</v>
      </c>
      <c r="L9" s="7">
        <v>89.76</v>
      </c>
      <c r="M9" s="7">
        <v>86.460000000000008</v>
      </c>
      <c r="N9" s="7">
        <v>89.76</v>
      </c>
      <c r="O9" s="7">
        <v>89.560000000000016</v>
      </c>
      <c r="P9" s="7">
        <v>87.76</v>
      </c>
      <c r="Q9" s="7">
        <v>90.26</v>
      </c>
      <c r="R9" s="7">
        <v>85.560000000000016</v>
      </c>
      <c r="S9" s="7">
        <v>90.26</v>
      </c>
      <c r="T9" s="7">
        <v>90.460000000000008</v>
      </c>
      <c r="U9" s="7">
        <v>88.460000000000008</v>
      </c>
      <c r="V9" s="7">
        <v>87.960000000000008</v>
      </c>
      <c r="W9" s="7">
        <v>89.560000000000016</v>
      </c>
      <c r="X9" s="7">
        <v>90.960000000000008</v>
      </c>
      <c r="Y9" s="7">
        <v>90.960000000000008</v>
      </c>
      <c r="Z9" s="7">
        <v>89.060000000000016</v>
      </c>
      <c r="AA9" s="7">
        <v>92.660000000000011</v>
      </c>
    </row>
    <row r="10" spans="1:27" x14ac:dyDescent="0.45">
      <c r="A10" s="7" t="s">
        <v>21</v>
      </c>
      <c r="B10" s="7" t="s">
        <v>4</v>
      </c>
      <c r="C10" s="7">
        <v>89.6</v>
      </c>
      <c r="D10" s="7">
        <v>90.1</v>
      </c>
      <c r="E10" s="7">
        <v>89.4</v>
      </c>
      <c r="F10" s="7">
        <v>89</v>
      </c>
      <c r="G10" s="7">
        <v>90.1</v>
      </c>
      <c r="H10" s="7">
        <v>87.8</v>
      </c>
      <c r="I10" s="7">
        <v>90.3</v>
      </c>
      <c r="J10" s="7">
        <v>88.1</v>
      </c>
      <c r="K10" s="7">
        <v>89</v>
      </c>
      <c r="L10" s="7">
        <v>89.160000000000011</v>
      </c>
      <c r="M10" s="7">
        <v>87.060000000000016</v>
      </c>
      <c r="N10" s="7">
        <v>87.360000000000014</v>
      </c>
      <c r="O10" s="7">
        <v>89.360000000000014</v>
      </c>
      <c r="P10" s="7">
        <v>88.460000000000008</v>
      </c>
      <c r="Q10" s="7">
        <v>89.360000000000014</v>
      </c>
      <c r="R10" s="7">
        <v>91.660000000000011</v>
      </c>
      <c r="S10" s="7">
        <v>88.860000000000014</v>
      </c>
      <c r="T10" s="7">
        <v>89.960000000000008</v>
      </c>
      <c r="U10" s="7">
        <v>89.560000000000016</v>
      </c>
      <c r="V10" s="7">
        <v>86.360000000000014</v>
      </c>
      <c r="W10" s="7">
        <v>87.060000000000016</v>
      </c>
      <c r="X10" s="7">
        <v>89.160000000000011</v>
      </c>
      <c r="Y10" s="7">
        <v>91.860000000000014</v>
      </c>
      <c r="Z10" s="7">
        <v>88.860000000000014</v>
      </c>
      <c r="AA10" s="7">
        <v>89.76</v>
      </c>
    </row>
    <row r="11" spans="1:27" x14ac:dyDescent="0.45">
      <c r="A11" s="7" t="s">
        <v>22</v>
      </c>
      <c r="B11" s="7" t="s">
        <v>4</v>
      </c>
      <c r="C11" s="7">
        <v>90.1</v>
      </c>
      <c r="D11" s="7">
        <v>88.3</v>
      </c>
      <c r="E11" s="7">
        <v>91.7</v>
      </c>
      <c r="F11" s="7">
        <v>88.1</v>
      </c>
      <c r="G11" s="7">
        <v>89.6</v>
      </c>
      <c r="H11" s="7">
        <v>89.4</v>
      </c>
      <c r="I11" s="7">
        <v>92.4</v>
      </c>
      <c r="J11" s="7">
        <v>88.7</v>
      </c>
      <c r="K11" s="7">
        <v>88.5</v>
      </c>
      <c r="L11" s="7">
        <v>91.560000000000016</v>
      </c>
      <c r="M11" s="7">
        <v>89.060000000000016</v>
      </c>
      <c r="N11" s="7">
        <v>87.060000000000016</v>
      </c>
      <c r="O11" s="7">
        <v>89.060000000000016</v>
      </c>
      <c r="P11" s="7">
        <v>87.360000000000014</v>
      </c>
      <c r="Q11" s="7">
        <v>88.26</v>
      </c>
      <c r="R11" s="7">
        <v>87.76</v>
      </c>
      <c r="S11" s="7">
        <v>86.660000000000011</v>
      </c>
      <c r="T11" s="7">
        <v>88.660000000000011</v>
      </c>
      <c r="U11" s="7">
        <v>88.26</v>
      </c>
      <c r="V11" s="7">
        <v>88.460000000000008</v>
      </c>
      <c r="W11" s="7">
        <v>87.360000000000014</v>
      </c>
      <c r="X11" s="7">
        <v>88.26</v>
      </c>
      <c r="Y11" s="7">
        <v>89.560000000000016</v>
      </c>
      <c r="Z11" s="7">
        <v>90.26</v>
      </c>
      <c r="AA11" s="7">
        <v>89.560000000000016</v>
      </c>
    </row>
    <row r="12" spans="1:27" x14ac:dyDescent="0.45">
      <c r="A12" s="8" t="s">
        <v>23</v>
      </c>
      <c r="B12" s="8" t="s">
        <v>4</v>
      </c>
      <c r="C12" s="8">
        <v>91.4</v>
      </c>
      <c r="D12" s="8">
        <v>86.5</v>
      </c>
      <c r="E12" s="8">
        <v>90.5</v>
      </c>
      <c r="F12" s="8">
        <v>90.1</v>
      </c>
      <c r="G12" s="8">
        <v>85.4</v>
      </c>
      <c r="H12" s="8">
        <v>90.8</v>
      </c>
      <c r="I12" s="8">
        <v>91.7</v>
      </c>
      <c r="J12" s="8">
        <v>90.8</v>
      </c>
      <c r="K12" s="8">
        <v>90.8</v>
      </c>
      <c r="L12" s="8">
        <v>87.560000000000016</v>
      </c>
      <c r="M12" s="8">
        <v>87.060000000000016</v>
      </c>
      <c r="N12" s="8">
        <v>90.460000000000008</v>
      </c>
      <c r="O12" s="8">
        <v>89.360000000000014</v>
      </c>
      <c r="P12" s="8">
        <v>89.960000000000008</v>
      </c>
      <c r="Q12" s="8">
        <v>88.860000000000014</v>
      </c>
      <c r="R12" s="8">
        <v>88.460000000000008</v>
      </c>
      <c r="S12" s="8">
        <v>90.960000000000008</v>
      </c>
      <c r="T12" s="8">
        <v>90.460000000000008</v>
      </c>
      <c r="U12" s="8">
        <v>89.360000000000014</v>
      </c>
      <c r="V12" s="8">
        <v>89.960000000000008</v>
      </c>
      <c r="W12" s="8">
        <v>91.160000000000011</v>
      </c>
      <c r="X12" s="8">
        <v>91.160000000000011</v>
      </c>
      <c r="Y12" s="8">
        <v>90.860000000000014</v>
      </c>
      <c r="Z12" s="8">
        <v>92.460000000000008</v>
      </c>
      <c r="AA12" s="8">
        <v>92.960000000000008</v>
      </c>
    </row>
    <row r="13" spans="1:27" x14ac:dyDescent="0.45">
      <c r="A13" s="7" t="s">
        <v>24</v>
      </c>
      <c r="B13" s="8" t="s">
        <v>4</v>
      </c>
      <c r="C13" s="7">
        <v>89.7</v>
      </c>
      <c r="D13" s="7">
        <v>90.3</v>
      </c>
      <c r="E13" s="7">
        <v>92.8</v>
      </c>
      <c r="F13" s="7">
        <v>89</v>
      </c>
      <c r="G13" s="7">
        <v>91.7</v>
      </c>
      <c r="H13" s="7">
        <v>91</v>
      </c>
      <c r="I13" s="7">
        <v>89.6</v>
      </c>
      <c r="J13" s="7">
        <v>89.6</v>
      </c>
      <c r="K13" s="7">
        <v>92.6</v>
      </c>
      <c r="L13" s="7">
        <v>91.360000000000014</v>
      </c>
      <c r="M13" s="7">
        <v>91.360000000000014</v>
      </c>
      <c r="N13" s="7">
        <v>90.960000000000008</v>
      </c>
      <c r="O13" s="7">
        <v>90.660000000000011</v>
      </c>
      <c r="P13" s="7">
        <v>89.76</v>
      </c>
      <c r="Q13" s="7">
        <v>90.960000000000008</v>
      </c>
      <c r="R13" s="7">
        <v>90.660000000000011</v>
      </c>
      <c r="S13" s="7">
        <v>89.160000000000011</v>
      </c>
      <c r="T13" s="7">
        <v>92.26</v>
      </c>
      <c r="U13" s="7">
        <v>84.660000000000011</v>
      </c>
      <c r="V13" s="7">
        <v>91.160000000000011</v>
      </c>
      <c r="W13" s="7">
        <v>91.360000000000014</v>
      </c>
      <c r="X13" s="7">
        <v>89.160000000000011</v>
      </c>
      <c r="Y13" s="7">
        <v>93.660000000000011</v>
      </c>
      <c r="Z13" s="7">
        <v>92.26</v>
      </c>
      <c r="AA13" s="7">
        <v>93.160000000000011</v>
      </c>
    </row>
    <row r="14" spans="1:27" x14ac:dyDescent="0.45">
      <c r="A14" s="7" t="s">
        <v>25</v>
      </c>
      <c r="B14" s="8" t="s">
        <v>4</v>
      </c>
      <c r="C14" s="7">
        <v>88.8</v>
      </c>
      <c r="D14" s="7">
        <v>91.4</v>
      </c>
      <c r="E14" s="7">
        <v>91</v>
      </c>
      <c r="F14" s="7">
        <v>87.2</v>
      </c>
      <c r="G14" s="7">
        <v>92.1</v>
      </c>
      <c r="H14" s="7">
        <v>91</v>
      </c>
      <c r="I14" s="7">
        <v>91.2</v>
      </c>
      <c r="J14" s="7">
        <v>91.2</v>
      </c>
      <c r="K14" s="7">
        <v>91.2</v>
      </c>
      <c r="L14" s="7">
        <v>90.960000000000008</v>
      </c>
      <c r="M14" s="7">
        <v>90.660000000000011</v>
      </c>
      <c r="N14" s="7">
        <v>90.860000000000014</v>
      </c>
      <c r="O14" s="7">
        <v>91.360000000000014</v>
      </c>
      <c r="P14" s="7">
        <v>92.76</v>
      </c>
      <c r="Q14" s="7">
        <v>90.060000000000016</v>
      </c>
      <c r="R14" s="7">
        <v>89.160000000000011</v>
      </c>
      <c r="S14" s="7">
        <v>89.76</v>
      </c>
      <c r="T14" s="7">
        <v>89.560000000000016</v>
      </c>
      <c r="U14" s="7">
        <v>89.76</v>
      </c>
      <c r="V14" s="7">
        <v>90.460000000000008</v>
      </c>
      <c r="W14" s="7">
        <v>88.660000000000011</v>
      </c>
      <c r="X14" s="7">
        <v>89.76</v>
      </c>
      <c r="Y14" s="7">
        <v>90.660000000000011</v>
      </c>
      <c r="Z14" s="7">
        <v>88.660000000000011</v>
      </c>
      <c r="AA14" s="7">
        <v>92.060000000000016</v>
      </c>
    </row>
    <row r="15" spans="1:27" x14ac:dyDescent="0.45">
      <c r="A15" s="7" t="s">
        <v>26</v>
      </c>
      <c r="B15" s="8" t="s">
        <v>4</v>
      </c>
      <c r="C15" s="7">
        <v>90.6</v>
      </c>
      <c r="D15" s="7">
        <v>91.7</v>
      </c>
      <c r="E15" s="7">
        <v>90.3</v>
      </c>
      <c r="F15" s="7">
        <v>89.4</v>
      </c>
      <c r="G15" s="7">
        <v>91.2</v>
      </c>
      <c r="H15" s="7">
        <v>90.8</v>
      </c>
      <c r="I15" s="7">
        <v>91</v>
      </c>
      <c r="J15" s="7">
        <v>89.7</v>
      </c>
      <c r="K15" s="7">
        <v>90.8</v>
      </c>
      <c r="L15" s="7">
        <v>91.76</v>
      </c>
      <c r="M15" s="7">
        <v>90.660000000000011</v>
      </c>
      <c r="N15" s="7">
        <v>87.960000000000008</v>
      </c>
      <c r="O15" s="7">
        <v>89.560000000000016</v>
      </c>
      <c r="P15" s="7">
        <v>90.860000000000014</v>
      </c>
      <c r="Q15" s="7">
        <v>90.660000000000011</v>
      </c>
      <c r="R15" s="7">
        <v>89.160000000000011</v>
      </c>
      <c r="S15" s="7">
        <v>89.360000000000014</v>
      </c>
      <c r="T15" s="7">
        <v>90.460000000000008</v>
      </c>
      <c r="U15" s="7">
        <v>93.660000000000011</v>
      </c>
      <c r="V15" s="7">
        <v>90.860000000000014</v>
      </c>
      <c r="W15" s="7">
        <v>91.360000000000014</v>
      </c>
      <c r="X15" s="7">
        <v>90.26</v>
      </c>
      <c r="Y15" s="7">
        <v>92.960000000000008</v>
      </c>
      <c r="Z15" s="7">
        <v>90.660000000000011</v>
      </c>
      <c r="AA15" s="7">
        <v>92.76</v>
      </c>
    </row>
    <row r="16" spans="1:27" x14ac:dyDescent="0.45">
      <c r="A16" s="7" t="s">
        <v>27</v>
      </c>
      <c r="B16" s="8" t="s">
        <v>5</v>
      </c>
      <c r="C16" s="7">
        <v>89.7</v>
      </c>
      <c r="D16" s="7">
        <v>91.4</v>
      </c>
      <c r="E16" s="7">
        <v>89.6</v>
      </c>
      <c r="F16" s="7">
        <v>88.8</v>
      </c>
      <c r="G16" s="7">
        <v>89</v>
      </c>
      <c r="H16" s="7">
        <v>87.6</v>
      </c>
      <c r="I16" s="7">
        <v>88.8</v>
      </c>
      <c r="J16" s="7">
        <v>88.8</v>
      </c>
      <c r="K16" s="7">
        <v>88.7</v>
      </c>
      <c r="L16" s="7">
        <v>90.060000000000016</v>
      </c>
      <c r="M16" s="7">
        <v>88.660000000000011</v>
      </c>
      <c r="N16" s="7">
        <v>89.160000000000011</v>
      </c>
      <c r="O16" s="7">
        <v>87.960000000000008</v>
      </c>
      <c r="P16" s="7">
        <v>86.360000000000014</v>
      </c>
      <c r="Q16" s="7">
        <v>90.060000000000016</v>
      </c>
      <c r="R16" s="7">
        <v>89.060000000000016</v>
      </c>
      <c r="S16" s="7">
        <v>87.360000000000014</v>
      </c>
      <c r="T16" s="7">
        <v>87.960000000000008</v>
      </c>
      <c r="U16" s="7">
        <v>88.860000000000014</v>
      </c>
      <c r="V16" s="7">
        <v>87.560000000000016</v>
      </c>
      <c r="W16" s="7">
        <v>88.460000000000008</v>
      </c>
      <c r="X16" s="7">
        <v>86.860000000000014</v>
      </c>
      <c r="Y16" s="7">
        <v>90.060000000000016</v>
      </c>
      <c r="Z16" s="7">
        <v>91.160000000000011</v>
      </c>
      <c r="AA16" s="7">
        <v>94.060000000000016</v>
      </c>
    </row>
    <row r="17" spans="1:27" x14ac:dyDescent="0.45">
      <c r="A17" s="8" t="s">
        <v>28</v>
      </c>
      <c r="B17" s="7" t="s">
        <v>5</v>
      </c>
      <c r="C17" s="8">
        <v>89.9</v>
      </c>
      <c r="D17" s="8">
        <v>90.1</v>
      </c>
      <c r="E17" s="8">
        <v>88.5</v>
      </c>
      <c r="F17" s="8">
        <v>87.8</v>
      </c>
      <c r="G17" s="8">
        <v>87.4</v>
      </c>
      <c r="H17" s="8">
        <v>87.9</v>
      </c>
      <c r="I17" s="8">
        <v>88.3</v>
      </c>
      <c r="J17" s="8">
        <v>90.3</v>
      </c>
      <c r="K17" s="8">
        <v>88.8</v>
      </c>
      <c r="L17" s="8">
        <v>87.2</v>
      </c>
      <c r="M17" s="8">
        <v>87.2</v>
      </c>
      <c r="N17" s="8">
        <v>86.1</v>
      </c>
      <c r="O17" s="8">
        <v>85.6</v>
      </c>
      <c r="P17" s="8">
        <v>85.4</v>
      </c>
      <c r="Q17" s="8">
        <v>87.4</v>
      </c>
      <c r="R17" s="8">
        <v>89.2</v>
      </c>
      <c r="S17" s="8">
        <v>87.6</v>
      </c>
      <c r="T17" s="8">
        <v>86.7</v>
      </c>
      <c r="U17" s="8">
        <v>87.6</v>
      </c>
      <c r="V17" s="8">
        <v>87.2</v>
      </c>
      <c r="W17" s="8">
        <v>86.1</v>
      </c>
      <c r="X17" s="8">
        <v>85.2</v>
      </c>
      <c r="Y17" s="8">
        <v>87</v>
      </c>
      <c r="Z17" s="8">
        <v>86.5</v>
      </c>
      <c r="AA17" s="8">
        <v>87.8</v>
      </c>
    </row>
    <row r="18" spans="1:27" x14ac:dyDescent="0.45">
      <c r="A18" s="7" t="s">
        <v>29</v>
      </c>
      <c r="B18" s="7" t="s">
        <v>5</v>
      </c>
      <c r="C18" s="7">
        <v>90.8</v>
      </c>
      <c r="D18" s="7">
        <v>88.3</v>
      </c>
      <c r="E18" s="7">
        <v>89.6</v>
      </c>
      <c r="F18" s="7">
        <v>86.3</v>
      </c>
      <c r="G18" s="7">
        <v>88.3</v>
      </c>
      <c r="H18" s="7">
        <v>90.6</v>
      </c>
      <c r="I18" s="7">
        <v>90.3</v>
      </c>
      <c r="J18" s="7">
        <v>90.5</v>
      </c>
      <c r="K18" s="7">
        <v>90.6</v>
      </c>
      <c r="L18" s="7">
        <v>87.6</v>
      </c>
      <c r="M18" s="7">
        <v>87.2</v>
      </c>
      <c r="N18" s="7">
        <v>86.7</v>
      </c>
      <c r="O18" s="7">
        <v>87.2</v>
      </c>
      <c r="P18" s="7">
        <v>86.3</v>
      </c>
      <c r="Q18" s="7">
        <v>88.8</v>
      </c>
      <c r="R18" s="7">
        <v>86.9</v>
      </c>
      <c r="S18" s="7">
        <v>88.1</v>
      </c>
      <c r="T18" s="7">
        <v>86.3</v>
      </c>
      <c r="U18" s="7">
        <v>87.2</v>
      </c>
      <c r="V18" s="7">
        <v>87.9</v>
      </c>
      <c r="W18" s="7">
        <v>86.1</v>
      </c>
      <c r="X18" s="7">
        <v>83.6</v>
      </c>
      <c r="Y18" s="7">
        <v>88.5</v>
      </c>
      <c r="Z18" s="7">
        <v>92.1</v>
      </c>
      <c r="AA18" s="7">
        <v>88.5</v>
      </c>
    </row>
    <row r="19" spans="1:27" x14ac:dyDescent="0.45">
      <c r="A19" s="7" t="s">
        <v>30</v>
      </c>
      <c r="B19" s="7" t="s">
        <v>5</v>
      </c>
      <c r="C19" s="7">
        <v>89.6</v>
      </c>
      <c r="D19" s="7">
        <v>89.4</v>
      </c>
      <c r="E19" s="7">
        <v>90.3</v>
      </c>
      <c r="F19" s="7">
        <v>88.8</v>
      </c>
      <c r="G19" s="7">
        <v>88.7</v>
      </c>
      <c r="H19" s="7">
        <v>90.3</v>
      </c>
      <c r="I19" s="7">
        <v>89.4</v>
      </c>
      <c r="J19" s="7">
        <v>89.7</v>
      </c>
      <c r="K19" s="7">
        <v>89.2</v>
      </c>
      <c r="L19" s="7">
        <v>87.4</v>
      </c>
      <c r="M19" s="7">
        <v>87.2</v>
      </c>
      <c r="N19" s="7">
        <v>86.5</v>
      </c>
      <c r="O19" s="7">
        <v>86.1</v>
      </c>
      <c r="P19" s="7">
        <v>85.8</v>
      </c>
      <c r="Q19" s="7">
        <v>87.8</v>
      </c>
      <c r="R19" s="7">
        <v>83.4</v>
      </c>
      <c r="S19" s="7">
        <v>85.6</v>
      </c>
      <c r="T19" s="7">
        <v>87.4</v>
      </c>
      <c r="U19" s="7">
        <v>85.8</v>
      </c>
      <c r="V19" s="7">
        <v>86.3</v>
      </c>
      <c r="W19" s="7">
        <v>83.6</v>
      </c>
      <c r="X19" s="7">
        <v>83.6</v>
      </c>
      <c r="Y19" s="7">
        <v>89.6</v>
      </c>
      <c r="Z19" s="7">
        <v>89.7</v>
      </c>
      <c r="AA19" s="7">
        <v>89.2</v>
      </c>
    </row>
    <row r="20" spans="1:27" x14ac:dyDescent="0.45">
      <c r="A20" s="7" t="s">
        <v>31</v>
      </c>
      <c r="B20" s="7" t="s">
        <v>5</v>
      </c>
      <c r="C20" s="7">
        <v>90.6</v>
      </c>
      <c r="D20" s="7">
        <v>91.5</v>
      </c>
      <c r="E20" s="7">
        <v>90.1</v>
      </c>
      <c r="F20" s="7">
        <v>87.4</v>
      </c>
      <c r="G20" s="7">
        <v>91.4</v>
      </c>
      <c r="H20" s="7">
        <v>89.4</v>
      </c>
      <c r="I20" s="7">
        <v>90.8</v>
      </c>
      <c r="J20" s="7">
        <v>90.6</v>
      </c>
      <c r="K20" s="7">
        <v>91.9</v>
      </c>
      <c r="L20" s="7">
        <v>88.5</v>
      </c>
      <c r="M20" s="7">
        <v>89</v>
      </c>
      <c r="N20" s="7">
        <v>88.1</v>
      </c>
      <c r="O20" s="7">
        <v>88.3</v>
      </c>
      <c r="P20" s="7">
        <v>85.1</v>
      </c>
      <c r="Q20" s="7">
        <v>86.1</v>
      </c>
      <c r="R20" s="7">
        <v>87.6</v>
      </c>
      <c r="S20" s="7">
        <v>88.1</v>
      </c>
      <c r="T20" s="7">
        <v>86.1</v>
      </c>
      <c r="U20" s="7">
        <v>86.3</v>
      </c>
      <c r="V20" s="7">
        <v>86</v>
      </c>
      <c r="W20" s="7">
        <v>85.6</v>
      </c>
      <c r="X20" s="7">
        <v>87.8</v>
      </c>
      <c r="Y20" s="7">
        <v>87</v>
      </c>
      <c r="Z20" s="7">
        <v>87.6</v>
      </c>
      <c r="AA20" s="7">
        <v>89.9</v>
      </c>
    </row>
    <row r="21" spans="1:27" x14ac:dyDescent="0.45">
      <c r="A21" s="8" t="s">
        <v>32</v>
      </c>
      <c r="B21" s="8" t="s">
        <v>5</v>
      </c>
      <c r="C21" s="8">
        <v>89.9</v>
      </c>
      <c r="D21" s="8">
        <v>91.4</v>
      </c>
      <c r="E21" s="8">
        <v>90.8</v>
      </c>
      <c r="F21" s="8">
        <v>88.7</v>
      </c>
      <c r="G21" s="8">
        <v>89.2</v>
      </c>
      <c r="H21" s="8">
        <v>90.8</v>
      </c>
      <c r="I21" s="8">
        <v>92.3</v>
      </c>
      <c r="J21" s="8">
        <v>91.9</v>
      </c>
      <c r="K21" s="8">
        <v>89.4</v>
      </c>
      <c r="L21" s="8">
        <v>88.5</v>
      </c>
      <c r="M21" s="8">
        <v>89.2</v>
      </c>
      <c r="N21" s="8">
        <v>86.7</v>
      </c>
      <c r="O21" s="8">
        <v>87.9</v>
      </c>
      <c r="P21" s="8">
        <v>85.1</v>
      </c>
      <c r="Q21" s="8">
        <v>86.3</v>
      </c>
      <c r="R21" s="8">
        <v>87.6</v>
      </c>
      <c r="S21" s="8">
        <v>86.7</v>
      </c>
      <c r="T21" s="8">
        <v>89.6</v>
      </c>
      <c r="U21" s="8">
        <v>85.4</v>
      </c>
      <c r="V21" s="8">
        <v>84.3</v>
      </c>
      <c r="W21" s="8">
        <v>87</v>
      </c>
      <c r="X21" s="8">
        <v>88.1</v>
      </c>
      <c r="Y21" s="8">
        <v>87.2</v>
      </c>
      <c r="Z21" s="8">
        <v>87.6</v>
      </c>
      <c r="AA21" s="8">
        <v>90.3</v>
      </c>
    </row>
    <row r="22" spans="1:27" x14ac:dyDescent="0.45">
      <c r="A22" s="7" t="s">
        <v>33</v>
      </c>
      <c r="B22" s="8" t="s">
        <v>5</v>
      </c>
      <c r="C22" s="7">
        <v>91</v>
      </c>
      <c r="D22" s="7">
        <v>92.1</v>
      </c>
      <c r="E22" s="7">
        <v>93.2</v>
      </c>
      <c r="F22" s="7">
        <v>88.3</v>
      </c>
      <c r="G22" s="7">
        <v>90.6</v>
      </c>
      <c r="H22" s="7">
        <v>91</v>
      </c>
      <c r="I22" s="7">
        <v>92.8</v>
      </c>
      <c r="J22" s="7">
        <v>91</v>
      </c>
      <c r="K22" s="7">
        <v>91.2</v>
      </c>
      <c r="L22" s="7">
        <v>89.9</v>
      </c>
      <c r="M22" s="7">
        <v>89.9</v>
      </c>
      <c r="N22" s="7">
        <v>87.4</v>
      </c>
      <c r="O22" s="7">
        <v>89.4</v>
      </c>
      <c r="P22" s="7">
        <v>86</v>
      </c>
      <c r="Q22" s="7">
        <v>86.7</v>
      </c>
      <c r="R22" s="7">
        <v>86.9</v>
      </c>
      <c r="S22" s="7">
        <v>86</v>
      </c>
      <c r="T22" s="7">
        <v>88.3</v>
      </c>
      <c r="U22" s="7">
        <v>86.7</v>
      </c>
      <c r="V22" s="7">
        <v>87.9</v>
      </c>
      <c r="W22" s="7">
        <v>88.7</v>
      </c>
      <c r="X22" s="7">
        <v>88.3</v>
      </c>
      <c r="Y22" s="7">
        <v>90.6</v>
      </c>
      <c r="Z22" s="7">
        <v>86.9</v>
      </c>
      <c r="AA22" s="7">
        <v>89.2</v>
      </c>
    </row>
    <row r="23" spans="1:27" x14ac:dyDescent="0.45">
      <c r="A23" s="7" t="s">
        <v>34</v>
      </c>
      <c r="B23" s="8" t="s">
        <v>5</v>
      </c>
      <c r="C23" s="7">
        <v>93</v>
      </c>
      <c r="D23" s="7">
        <v>91</v>
      </c>
      <c r="E23" s="7">
        <v>89.6</v>
      </c>
      <c r="F23" s="7">
        <v>89.2</v>
      </c>
      <c r="G23" s="7">
        <v>89.2</v>
      </c>
      <c r="H23" s="7">
        <v>92.8</v>
      </c>
      <c r="I23" s="7">
        <v>92.1</v>
      </c>
      <c r="J23" s="7">
        <v>90.6</v>
      </c>
      <c r="K23" s="7">
        <v>92.1</v>
      </c>
      <c r="L23" s="7">
        <v>87.8</v>
      </c>
      <c r="M23" s="7">
        <v>88.8</v>
      </c>
      <c r="N23" s="7">
        <v>86.9</v>
      </c>
      <c r="O23" s="7">
        <v>88.7</v>
      </c>
      <c r="P23" s="7">
        <v>85.4</v>
      </c>
      <c r="Q23" s="7">
        <v>88.3</v>
      </c>
      <c r="R23" s="7">
        <v>85.8</v>
      </c>
      <c r="S23" s="7">
        <v>86</v>
      </c>
      <c r="T23" s="7">
        <v>85.8</v>
      </c>
      <c r="U23" s="7">
        <v>83.4</v>
      </c>
      <c r="V23" s="7">
        <v>87.6</v>
      </c>
      <c r="W23" s="7">
        <v>86.5</v>
      </c>
      <c r="X23" s="7">
        <v>87.9</v>
      </c>
      <c r="Y23" s="7">
        <v>91.5</v>
      </c>
      <c r="Z23" s="7">
        <v>90.8</v>
      </c>
      <c r="AA23" s="7">
        <v>89.7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F7E34-332A-4A93-A128-5680B1E0EA1F}">
  <dimension ref="A2:AA23"/>
  <sheetViews>
    <sheetView workbookViewId="0">
      <selection activeCell="I26" sqref="I26"/>
    </sheetView>
  </sheetViews>
  <sheetFormatPr defaultRowHeight="14.25" x14ac:dyDescent="0.45"/>
  <sheetData>
    <row r="2" spans="1:27" x14ac:dyDescent="0.45">
      <c r="A2" s="4" t="s">
        <v>13</v>
      </c>
      <c r="B2" s="4" t="s">
        <v>35</v>
      </c>
      <c r="C2" s="5">
        <v>44463</v>
      </c>
      <c r="D2" s="5">
        <v>44466</v>
      </c>
      <c r="E2" s="5">
        <v>44467</v>
      </c>
      <c r="F2" s="5">
        <v>44468</v>
      </c>
      <c r="G2" s="5">
        <v>44472</v>
      </c>
      <c r="H2" s="5">
        <v>44480</v>
      </c>
      <c r="I2" s="5">
        <v>44487</v>
      </c>
      <c r="J2" s="5">
        <v>44494</v>
      </c>
      <c r="K2" s="5">
        <v>44501</v>
      </c>
      <c r="L2" s="5">
        <v>44508</v>
      </c>
      <c r="M2" s="5">
        <v>44515</v>
      </c>
      <c r="N2" s="5">
        <v>44519</v>
      </c>
      <c r="O2" s="5">
        <v>44529</v>
      </c>
      <c r="P2" s="5">
        <v>44535</v>
      </c>
      <c r="Q2" s="5">
        <v>44543</v>
      </c>
      <c r="R2" s="5">
        <v>44550</v>
      </c>
      <c r="S2" s="5">
        <v>44559</v>
      </c>
      <c r="T2" s="5">
        <v>44564</v>
      </c>
      <c r="U2" s="5">
        <v>44570</v>
      </c>
      <c r="V2" s="5">
        <v>44578</v>
      </c>
      <c r="W2" s="5">
        <v>44584</v>
      </c>
      <c r="X2" s="5">
        <v>44591</v>
      </c>
      <c r="Y2" s="5">
        <v>44599</v>
      </c>
      <c r="Z2" s="5">
        <v>44607</v>
      </c>
      <c r="AA2" s="5">
        <v>44613</v>
      </c>
    </row>
    <row r="3" spans="1:27" x14ac:dyDescent="0.45">
      <c r="A3" s="6"/>
      <c r="B3" s="6" t="s">
        <v>8</v>
      </c>
      <c r="C3" s="6">
        <v>0</v>
      </c>
      <c r="D3" s="6">
        <f>C3+7</f>
        <v>7</v>
      </c>
      <c r="E3" s="6">
        <f t="shared" ref="E3:AA3" si="0">D3+7</f>
        <v>14</v>
      </c>
      <c r="F3" s="6">
        <f t="shared" si="0"/>
        <v>21</v>
      </c>
      <c r="G3" s="6">
        <f t="shared" si="0"/>
        <v>28</v>
      </c>
      <c r="H3" s="6">
        <f t="shared" si="0"/>
        <v>35</v>
      </c>
      <c r="I3" s="6">
        <f t="shared" si="0"/>
        <v>42</v>
      </c>
      <c r="J3" s="6">
        <f t="shared" si="0"/>
        <v>49</v>
      </c>
      <c r="K3" s="6">
        <f t="shared" si="0"/>
        <v>56</v>
      </c>
      <c r="L3" s="6">
        <f t="shared" si="0"/>
        <v>63</v>
      </c>
      <c r="M3" s="6">
        <f t="shared" si="0"/>
        <v>70</v>
      </c>
      <c r="N3" s="6">
        <f t="shared" si="0"/>
        <v>77</v>
      </c>
      <c r="O3" s="6">
        <f t="shared" si="0"/>
        <v>84</v>
      </c>
      <c r="P3" s="6">
        <f t="shared" si="0"/>
        <v>91</v>
      </c>
      <c r="Q3" s="6">
        <f t="shared" si="0"/>
        <v>98</v>
      </c>
      <c r="R3" s="6">
        <f t="shared" si="0"/>
        <v>105</v>
      </c>
      <c r="S3" s="6">
        <f t="shared" si="0"/>
        <v>112</v>
      </c>
      <c r="T3" s="6">
        <f t="shared" si="0"/>
        <v>119</v>
      </c>
      <c r="U3" s="6">
        <f t="shared" si="0"/>
        <v>126</v>
      </c>
      <c r="V3" s="6">
        <f t="shared" si="0"/>
        <v>133</v>
      </c>
      <c r="W3" s="6">
        <f t="shared" si="0"/>
        <v>140</v>
      </c>
      <c r="X3" s="6">
        <f t="shared" si="0"/>
        <v>147</v>
      </c>
      <c r="Y3" s="6">
        <f t="shared" si="0"/>
        <v>154</v>
      </c>
      <c r="Z3" s="6">
        <f t="shared" si="0"/>
        <v>161</v>
      </c>
      <c r="AA3" s="6">
        <f t="shared" si="0"/>
        <v>168</v>
      </c>
    </row>
    <row r="4" spans="1:27" x14ac:dyDescent="0.45">
      <c r="A4" s="4"/>
      <c r="B4" s="4" t="s">
        <v>36</v>
      </c>
      <c r="C4" s="6">
        <f>AVERAGE(C16:C23)</f>
        <v>29.975000000000001</v>
      </c>
      <c r="D4" s="6">
        <f t="shared" ref="D4:AA4" si="1">AVERAGE(D16:D23)</f>
        <v>29.012500000000003</v>
      </c>
      <c r="E4" s="6">
        <f t="shared" si="1"/>
        <v>28.612500000000001</v>
      </c>
      <c r="F4" s="6">
        <f t="shared" si="1"/>
        <v>28.175000000000001</v>
      </c>
      <c r="G4" s="6">
        <f t="shared" si="1"/>
        <v>28.212500000000002</v>
      </c>
      <c r="H4" s="6">
        <f t="shared" si="1"/>
        <v>28.962500000000006</v>
      </c>
      <c r="I4" s="6">
        <f t="shared" si="1"/>
        <v>30.387499999999999</v>
      </c>
      <c r="J4" s="6">
        <f t="shared" si="1"/>
        <v>30.774999999999999</v>
      </c>
      <c r="K4" s="6">
        <f t="shared" si="1"/>
        <v>31.400000000000002</v>
      </c>
      <c r="L4" s="6">
        <f t="shared" si="1"/>
        <v>33.100000000000009</v>
      </c>
      <c r="M4" s="6">
        <f t="shared" si="1"/>
        <v>33.362499999999997</v>
      </c>
      <c r="N4" s="6">
        <f t="shared" si="1"/>
        <v>33.087499999999999</v>
      </c>
      <c r="O4" s="6">
        <f t="shared" si="1"/>
        <v>33.524999999999999</v>
      </c>
      <c r="P4" s="6">
        <f t="shared" si="1"/>
        <v>34.337499999999999</v>
      </c>
      <c r="Q4" s="6">
        <f t="shared" si="1"/>
        <v>34.875</v>
      </c>
      <c r="R4" s="6">
        <f t="shared" si="1"/>
        <v>34.4</v>
      </c>
      <c r="S4" s="6">
        <f t="shared" si="1"/>
        <v>34.637500000000003</v>
      </c>
      <c r="T4" s="6">
        <f t="shared" si="1"/>
        <v>34.887500000000003</v>
      </c>
      <c r="U4" s="6">
        <f t="shared" si="1"/>
        <v>35.787500000000001</v>
      </c>
      <c r="V4" s="6">
        <f t="shared" si="1"/>
        <v>35.524999999999999</v>
      </c>
      <c r="W4" s="6">
        <f t="shared" si="1"/>
        <v>35.35</v>
      </c>
      <c r="X4" s="6">
        <f t="shared" si="1"/>
        <v>35.912499999999994</v>
      </c>
      <c r="Y4" s="6">
        <f t="shared" si="1"/>
        <v>36.349999999999994</v>
      </c>
      <c r="Z4" s="6">
        <f t="shared" si="1"/>
        <v>35.375</v>
      </c>
      <c r="AA4" s="6">
        <f t="shared" si="1"/>
        <v>35.4375</v>
      </c>
    </row>
    <row r="5" spans="1:27" x14ac:dyDescent="0.45">
      <c r="A5" s="4"/>
      <c r="B5" s="4" t="s">
        <v>37</v>
      </c>
      <c r="C5" s="6">
        <f>AVERAGE(C8:C15)</f>
        <v>29.1</v>
      </c>
      <c r="D5" s="6">
        <f t="shared" ref="D5:AA5" si="2">AVERAGE(D8:D15)</f>
        <v>28.662500000000001</v>
      </c>
      <c r="E5" s="6">
        <f t="shared" si="2"/>
        <v>28.475000000000001</v>
      </c>
      <c r="F5" s="6">
        <f t="shared" si="2"/>
        <v>28.449999999999996</v>
      </c>
      <c r="G5" s="6">
        <f t="shared" si="2"/>
        <v>28.575000000000003</v>
      </c>
      <c r="H5" s="6">
        <f t="shared" si="2"/>
        <v>29.350000000000005</v>
      </c>
      <c r="I5" s="6">
        <f t="shared" si="2"/>
        <v>29.674999999999997</v>
      </c>
      <c r="J5" s="6">
        <f t="shared" si="2"/>
        <v>29.537500000000001</v>
      </c>
      <c r="K5" s="6">
        <f t="shared" si="2"/>
        <v>30.074999999999999</v>
      </c>
      <c r="L5" s="6">
        <f t="shared" si="2"/>
        <v>29.837500000000002</v>
      </c>
      <c r="M5" s="6">
        <f t="shared" si="2"/>
        <v>30.45</v>
      </c>
      <c r="N5" s="6">
        <f t="shared" si="2"/>
        <v>31.012500000000003</v>
      </c>
      <c r="O5" s="6">
        <f t="shared" si="2"/>
        <v>31.187500000000004</v>
      </c>
      <c r="P5" s="6">
        <f t="shared" si="2"/>
        <v>31.387500000000003</v>
      </c>
      <c r="Q5" s="6">
        <f t="shared" si="2"/>
        <v>31.237499999999997</v>
      </c>
      <c r="R5" s="6">
        <f t="shared" si="2"/>
        <v>31.037500000000001</v>
      </c>
      <c r="S5" s="6">
        <f t="shared" si="2"/>
        <v>31.162500000000001</v>
      </c>
      <c r="T5" s="6">
        <f t="shared" si="2"/>
        <v>31.449999999999996</v>
      </c>
      <c r="U5" s="6">
        <f t="shared" si="2"/>
        <v>32.4</v>
      </c>
      <c r="V5" s="6">
        <f t="shared" si="2"/>
        <v>32.012500000000003</v>
      </c>
      <c r="W5" s="6">
        <f t="shared" si="2"/>
        <v>32.125</v>
      </c>
      <c r="X5" s="6">
        <f t="shared" si="2"/>
        <v>32.4</v>
      </c>
      <c r="Y5" s="6">
        <f t="shared" si="2"/>
        <v>33.049999999999997</v>
      </c>
      <c r="Z5" s="6">
        <f t="shared" si="2"/>
        <v>32.4375</v>
      </c>
      <c r="AA5" s="6">
        <f t="shared" si="2"/>
        <v>32.425000000000004</v>
      </c>
    </row>
    <row r="6" spans="1:27" x14ac:dyDescent="0.45">
      <c r="A6" s="4"/>
      <c r="B6" s="4" t="s">
        <v>38</v>
      </c>
      <c r="C6" s="6">
        <f>0.95*_xlfn.STDEV.S(C16:C23)/SQRT(8)</f>
        <v>0.91080995645947682</v>
      </c>
      <c r="D6" s="6">
        <f t="shared" ref="D6:AA6" si="3">0.95*_xlfn.STDEV.S(D16:D23)/SQRT(8)</f>
        <v>0.74747846212401725</v>
      </c>
      <c r="E6" s="6">
        <f t="shared" si="3"/>
        <v>0.81077395646514372</v>
      </c>
      <c r="F6" s="6">
        <f t="shared" si="3"/>
        <v>0.83954534358101851</v>
      </c>
      <c r="G6" s="6">
        <f t="shared" si="3"/>
        <v>0.69774377300543244</v>
      </c>
      <c r="H6" s="6">
        <f t="shared" si="3"/>
        <v>0.80948089489278774</v>
      </c>
      <c r="I6" s="6">
        <f t="shared" si="3"/>
        <v>0.78737864002515123</v>
      </c>
      <c r="J6" s="6">
        <f t="shared" si="3"/>
        <v>0.88295807112067459</v>
      </c>
      <c r="K6" s="6">
        <f t="shared" si="3"/>
        <v>0.95203353782461708</v>
      </c>
      <c r="L6" s="6">
        <f t="shared" si="3"/>
        <v>1.0889538721701142</v>
      </c>
      <c r="M6" s="6">
        <f t="shared" si="3"/>
        <v>1.1552977497705945</v>
      </c>
      <c r="N6" s="6">
        <f t="shared" si="3"/>
        <v>1.1406271526398473</v>
      </c>
      <c r="O6" s="6">
        <f t="shared" si="3"/>
        <v>0.98983663424829849</v>
      </c>
      <c r="P6" s="6">
        <f t="shared" si="3"/>
        <v>1.2541564600715902</v>
      </c>
      <c r="Q6" s="6">
        <f t="shared" si="3"/>
        <v>1.3190187606973056</v>
      </c>
      <c r="R6" s="6">
        <f t="shared" si="3"/>
        <v>1.3854328230350479</v>
      </c>
      <c r="S6" s="6">
        <f t="shared" si="3"/>
        <v>1.433450020772804</v>
      </c>
      <c r="T6" s="6">
        <f t="shared" si="3"/>
        <v>1.411184892683897</v>
      </c>
      <c r="U6" s="6">
        <f t="shared" si="3"/>
        <v>1.3893170012314331</v>
      </c>
      <c r="V6" s="6">
        <f t="shared" si="3"/>
        <v>1.4590587566500299</v>
      </c>
      <c r="W6" s="6">
        <f t="shared" si="3"/>
        <v>1.4578708790561621</v>
      </c>
      <c r="X6" s="6">
        <f t="shared" si="3"/>
        <v>1.5064142434164274</v>
      </c>
      <c r="Y6" s="6">
        <f t="shared" si="3"/>
        <v>1.5126664607337017</v>
      </c>
      <c r="Z6" s="6">
        <f t="shared" si="3"/>
        <v>1.3905127362389864</v>
      </c>
      <c r="AA6" s="6">
        <f t="shared" si="3"/>
        <v>1.4463215155487676</v>
      </c>
    </row>
    <row r="7" spans="1:27" x14ac:dyDescent="0.45">
      <c r="A7" s="4"/>
      <c r="B7" s="4" t="s">
        <v>39</v>
      </c>
      <c r="C7" s="6">
        <f>0.95*_xlfn.STDEV.S(C8:C15)/SQRT(8)</f>
        <v>1.1765927654521251</v>
      </c>
      <c r="D7" s="6">
        <f t="shared" ref="D7:AA7" si="4">0.95*_xlfn.STDEV.S(D8:D15)/SQRT(8)</f>
        <v>1.1058333305298436</v>
      </c>
      <c r="E7" s="6">
        <f t="shared" si="4"/>
        <v>1.0529506797227293</v>
      </c>
      <c r="F7" s="6">
        <f t="shared" si="4"/>
        <v>1.0722502206641495</v>
      </c>
      <c r="G7" s="6">
        <f t="shared" si="4"/>
        <v>1.01030261997511</v>
      </c>
      <c r="H7" s="6">
        <f t="shared" si="4"/>
        <v>1.0613733522456212</v>
      </c>
      <c r="I7" s="6">
        <f t="shared" si="4"/>
        <v>1.2808339045604016</v>
      </c>
      <c r="J7" s="6">
        <f t="shared" si="4"/>
        <v>1.1925024099631263</v>
      </c>
      <c r="K7" s="6">
        <f t="shared" si="4"/>
        <v>1.2652628009062556</v>
      </c>
      <c r="L7" s="6">
        <f t="shared" si="4"/>
        <v>1.4609559729542516</v>
      </c>
      <c r="M7" s="6">
        <f t="shared" si="4"/>
        <v>1.3853164929770632</v>
      </c>
      <c r="N7" s="6">
        <f t="shared" si="4"/>
        <v>1.3846692286491535</v>
      </c>
      <c r="O7" s="6">
        <f t="shared" si="4"/>
        <v>1.1259801038190667</v>
      </c>
      <c r="P7" s="6">
        <f t="shared" si="4"/>
        <v>1.3563293879003422</v>
      </c>
      <c r="Q7" s="6">
        <f t="shared" si="4"/>
        <v>1.2735388818101268</v>
      </c>
      <c r="R7" s="6">
        <f t="shared" si="4"/>
        <v>1.3616066656907757</v>
      </c>
      <c r="S7" s="6">
        <f t="shared" si="4"/>
        <v>1.3233110655999569</v>
      </c>
      <c r="T7" s="6">
        <f t="shared" si="4"/>
        <v>1.3487706042382297</v>
      </c>
      <c r="U7" s="6">
        <f t="shared" si="4"/>
        <v>1.2054148663427033</v>
      </c>
      <c r="V7" s="6">
        <f t="shared" si="4"/>
        <v>1.3769661065117462</v>
      </c>
      <c r="W7" s="6">
        <f t="shared" si="4"/>
        <v>1.4237271100630786</v>
      </c>
      <c r="X7" s="6">
        <f t="shared" si="4"/>
        <v>1.4391794537165881</v>
      </c>
      <c r="Y7" s="6">
        <f t="shared" si="4"/>
        <v>1.4227362972204676</v>
      </c>
      <c r="Z7" s="6">
        <f t="shared" si="4"/>
        <v>1.3985085925664287</v>
      </c>
      <c r="AA7" s="6">
        <f t="shared" si="4"/>
        <v>1.2766749327563949</v>
      </c>
    </row>
    <row r="8" spans="1:27" x14ac:dyDescent="0.45">
      <c r="A8" s="7" t="s">
        <v>19</v>
      </c>
      <c r="B8" s="7" t="s">
        <v>40</v>
      </c>
      <c r="C8" s="7">
        <v>26.6</v>
      </c>
      <c r="D8" s="7">
        <v>25.4</v>
      </c>
      <c r="E8" s="7">
        <v>25.6</v>
      </c>
      <c r="F8" s="7">
        <v>25.8</v>
      </c>
      <c r="G8" s="7">
        <v>26.8</v>
      </c>
      <c r="H8" s="7">
        <v>26.8</v>
      </c>
      <c r="I8" s="7">
        <v>25.5</v>
      </c>
      <c r="J8" s="7">
        <v>26.1</v>
      </c>
      <c r="K8" s="7">
        <v>25.8</v>
      </c>
      <c r="L8" s="7">
        <v>26.2</v>
      </c>
      <c r="M8" s="7">
        <v>26</v>
      </c>
      <c r="N8" s="7">
        <v>27.3</v>
      </c>
      <c r="O8" s="7">
        <v>28.8</v>
      </c>
      <c r="P8" s="7">
        <v>27.1</v>
      </c>
      <c r="Q8" s="7">
        <v>27.8</v>
      </c>
      <c r="R8" s="7">
        <v>27.3</v>
      </c>
      <c r="S8" s="7">
        <v>28.1</v>
      </c>
      <c r="T8" s="7">
        <v>28.2</v>
      </c>
      <c r="U8" s="7">
        <v>29.1</v>
      </c>
      <c r="V8" s="7">
        <v>27</v>
      </c>
      <c r="W8" s="7">
        <v>27</v>
      </c>
      <c r="X8" s="7">
        <v>27.6</v>
      </c>
      <c r="Y8" s="7">
        <v>27.8</v>
      </c>
      <c r="Z8" s="7">
        <v>27.6</v>
      </c>
      <c r="AA8" s="7">
        <v>27.3</v>
      </c>
    </row>
    <row r="9" spans="1:27" x14ac:dyDescent="0.45">
      <c r="A9" s="7" t="s">
        <v>20</v>
      </c>
      <c r="B9" s="7" t="s">
        <v>40</v>
      </c>
      <c r="C9" s="7">
        <v>26.6</v>
      </c>
      <c r="D9" s="7">
        <v>26.8</v>
      </c>
      <c r="E9" s="7">
        <v>26.3</v>
      </c>
      <c r="F9" s="7">
        <v>26</v>
      </c>
      <c r="G9" s="7">
        <v>27.1</v>
      </c>
      <c r="H9" s="7">
        <v>27.2</v>
      </c>
      <c r="I9" s="7">
        <v>27.4</v>
      </c>
      <c r="J9" s="7">
        <v>27.5</v>
      </c>
      <c r="K9" s="7">
        <v>29</v>
      </c>
      <c r="L9" s="7">
        <v>28.8</v>
      </c>
      <c r="M9" s="7">
        <v>28.9</v>
      </c>
      <c r="N9" s="7">
        <v>29.8</v>
      </c>
      <c r="O9" s="7">
        <v>29.9</v>
      </c>
      <c r="P9" s="7">
        <v>31.2</v>
      </c>
      <c r="Q9" s="7">
        <v>31.6</v>
      </c>
      <c r="R9" s="7">
        <v>30.2</v>
      </c>
      <c r="S9" s="7">
        <v>31.6</v>
      </c>
      <c r="T9" s="7">
        <v>31.8</v>
      </c>
      <c r="U9" s="7">
        <v>31.8</v>
      </c>
      <c r="V9" s="7">
        <v>32.799999999999997</v>
      </c>
      <c r="W9" s="7">
        <v>32.6</v>
      </c>
      <c r="X9" s="7">
        <v>32.9</v>
      </c>
      <c r="Y9" s="7">
        <v>33.200000000000003</v>
      </c>
      <c r="Z9" s="7">
        <v>32.799999999999997</v>
      </c>
      <c r="AA9" s="7">
        <v>32.9</v>
      </c>
    </row>
    <row r="10" spans="1:27" x14ac:dyDescent="0.45">
      <c r="A10" s="7" t="s">
        <v>21</v>
      </c>
      <c r="B10" s="7" t="s">
        <v>40</v>
      </c>
      <c r="C10" s="7">
        <v>34.9</v>
      </c>
      <c r="D10" s="7">
        <v>34.1</v>
      </c>
      <c r="E10" s="7">
        <v>33.799999999999997</v>
      </c>
      <c r="F10" s="7">
        <v>33.5</v>
      </c>
      <c r="G10" s="7">
        <v>34.200000000000003</v>
      </c>
      <c r="H10" s="7">
        <v>35.4</v>
      </c>
      <c r="I10" s="7">
        <v>37.299999999999997</v>
      </c>
      <c r="J10" s="7">
        <v>36.6</v>
      </c>
      <c r="K10" s="7">
        <v>37.299999999999997</v>
      </c>
      <c r="L10" s="7">
        <v>38.799999999999997</v>
      </c>
      <c r="M10" s="7">
        <v>39.299999999999997</v>
      </c>
      <c r="N10" s="7">
        <v>39.5</v>
      </c>
      <c r="O10" s="7">
        <v>38.799999999999997</v>
      </c>
      <c r="P10" s="7">
        <v>40</v>
      </c>
      <c r="Q10" s="7">
        <v>39.6</v>
      </c>
      <c r="R10" s="7">
        <v>40</v>
      </c>
      <c r="S10" s="7">
        <v>40</v>
      </c>
      <c r="T10" s="7">
        <v>40.299999999999997</v>
      </c>
      <c r="U10" s="7">
        <v>40.200000000000003</v>
      </c>
      <c r="V10" s="7">
        <v>40.299999999999997</v>
      </c>
      <c r="W10" s="7">
        <v>40.799999999999997</v>
      </c>
      <c r="X10" s="7">
        <v>41.5</v>
      </c>
      <c r="Y10" s="7">
        <v>41.8</v>
      </c>
      <c r="Z10" s="7">
        <v>41.2</v>
      </c>
      <c r="AA10" s="7">
        <v>40</v>
      </c>
    </row>
    <row r="11" spans="1:27" x14ac:dyDescent="0.45">
      <c r="A11" s="7" t="s">
        <v>22</v>
      </c>
      <c r="B11" s="7" t="s">
        <v>40</v>
      </c>
      <c r="C11" s="7">
        <v>30</v>
      </c>
      <c r="D11" s="7">
        <v>30.6</v>
      </c>
      <c r="E11" s="7">
        <v>29.8</v>
      </c>
      <c r="F11" s="7">
        <v>28.9</v>
      </c>
      <c r="G11" s="7">
        <v>29.2</v>
      </c>
      <c r="H11" s="7">
        <v>29.6</v>
      </c>
      <c r="I11" s="7">
        <v>30.8</v>
      </c>
      <c r="J11" s="7">
        <v>29.8</v>
      </c>
      <c r="K11" s="7">
        <v>30.9</v>
      </c>
      <c r="L11" s="7">
        <v>30.6</v>
      </c>
      <c r="M11" s="7">
        <v>31.8</v>
      </c>
      <c r="N11" s="7">
        <v>33.5</v>
      </c>
      <c r="O11" s="7">
        <v>31.6</v>
      </c>
      <c r="P11" s="7">
        <v>31.5</v>
      </c>
      <c r="Q11" s="7">
        <v>31.6</v>
      </c>
      <c r="R11" s="7">
        <v>32</v>
      </c>
      <c r="S11" s="7">
        <v>32</v>
      </c>
      <c r="T11" s="7">
        <v>33.299999999999997</v>
      </c>
      <c r="U11" s="7">
        <v>33.6</v>
      </c>
      <c r="V11" s="7">
        <v>34.4</v>
      </c>
      <c r="W11" s="7">
        <v>34.6</v>
      </c>
      <c r="X11" s="7">
        <v>34.299999999999997</v>
      </c>
      <c r="Y11" s="7">
        <v>35.299999999999997</v>
      </c>
      <c r="Z11" s="7">
        <v>34.799999999999997</v>
      </c>
      <c r="AA11" s="7">
        <v>34.200000000000003</v>
      </c>
    </row>
    <row r="12" spans="1:27" x14ac:dyDescent="0.45">
      <c r="A12" s="8" t="s">
        <v>23</v>
      </c>
      <c r="B12" s="7" t="s">
        <v>40</v>
      </c>
      <c r="C12" s="8">
        <v>24.8</v>
      </c>
      <c r="D12" s="8">
        <v>24.6</v>
      </c>
      <c r="E12" s="8">
        <v>24.8</v>
      </c>
      <c r="F12" s="8">
        <v>24.6</v>
      </c>
      <c r="G12" s="8">
        <v>24.8</v>
      </c>
      <c r="H12" s="8">
        <v>25.8</v>
      </c>
      <c r="I12" s="8">
        <v>26.2</v>
      </c>
      <c r="J12" s="8">
        <v>25.8</v>
      </c>
      <c r="K12" s="8">
        <v>26</v>
      </c>
      <c r="L12" s="8">
        <v>24</v>
      </c>
      <c r="M12" s="8">
        <v>26.8</v>
      </c>
      <c r="N12" s="8">
        <v>26.5</v>
      </c>
      <c r="O12" s="8">
        <v>27.9</v>
      </c>
      <c r="P12" s="8">
        <v>27.3</v>
      </c>
      <c r="Q12" s="8">
        <v>27.8</v>
      </c>
      <c r="R12" s="8">
        <v>27</v>
      </c>
      <c r="S12" s="8">
        <v>27.4</v>
      </c>
      <c r="T12" s="8">
        <v>28</v>
      </c>
      <c r="U12" s="8">
        <v>28.6</v>
      </c>
      <c r="V12" s="8">
        <v>28.2</v>
      </c>
      <c r="W12" s="8">
        <v>28.3</v>
      </c>
      <c r="X12" s="8">
        <v>29</v>
      </c>
      <c r="Y12" s="8">
        <v>30</v>
      </c>
      <c r="Z12" s="8">
        <v>29.4</v>
      </c>
      <c r="AA12" s="8">
        <v>29.5</v>
      </c>
    </row>
    <row r="13" spans="1:27" x14ac:dyDescent="0.45">
      <c r="A13" s="7" t="s">
        <v>24</v>
      </c>
      <c r="B13" s="7" t="s">
        <v>40</v>
      </c>
      <c r="C13" s="7">
        <v>32</v>
      </c>
      <c r="D13" s="7">
        <v>30.9</v>
      </c>
      <c r="E13" s="7">
        <v>30.7</v>
      </c>
      <c r="F13" s="7">
        <v>30.7</v>
      </c>
      <c r="G13" s="7">
        <v>30.6</v>
      </c>
      <c r="H13" s="7">
        <v>30.4</v>
      </c>
      <c r="I13" s="7">
        <v>30.2</v>
      </c>
      <c r="J13" s="7">
        <v>31</v>
      </c>
      <c r="K13" s="7">
        <v>30.8</v>
      </c>
      <c r="L13" s="7">
        <v>30.8</v>
      </c>
      <c r="M13" s="7">
        <v>31.2</v>
      </c>
      <c r="N13" s="7">
        <v>31.8</v>
      </c>
      <c r="O13" s="7">
        <v>31.8</v>
      </c>
      <c r="P13" s="7">
        <v>32.6</v>
      </c>
      <c r="Q13" s="7">
        <v>32.299999999999997</v>
      </c>
      <c r="R13" s="7">
        <v>31.8</v>
      </c>
      <c r="S13" s="7">
        <v>31.3</v>
      </c>
      <c r="T13" s="7">
        <v>31.2</v>
      </c>
      <c r="U13" s="7">
        <v>31.9</v>
      </c>
      <c r="V13" s="7">
        <v>30.8</v>
      </c>
      <c r="W13" s="7">
        <v>30.8</v>
      </c>
      <c r="X13" s="7">
        <v>30.9</v>
      </c>
      <c r="Y13" s="7">
        <v>31.1</v>
      </c>
      <c r="Z13" s="7">
        <v>31</v>
      </c>
      <c r="AA13" s="7">
        <v>31.9</v>
      </c>
    </row>
    <row r="14" spans="1:27" x14ac:dyDescent="0.45">
      <c r="A14" s="7" t="s">
        <v>25</v>
      </c>
      <c r="B14" s="7" t="s">
        <v>40</v>
      </c>
      <c r="C14" s="7">
        <v>31.4</v>
      </c>
      <c r="D14" s="7">
        <v>30.3</v>
      </c>
      <c r="E14" s="7">
        <v>30.3</v>
      </c>
      <c r="F14" s="7">
        <v>31.5</v>
      </c>
      <c r="G14" s="7">
        <v>29.8</v>
      </c>
      <c r="H14" s="7">
        <v>31.8</v>
      </c>
      <c r="I14" s="7">
        <v>31.9</v>
      </c>
      <c r="J14" s="7">
        <v>31.5</v>
      </c>
      <c r="K14" s="7">
        <v>32.6</v>
      </c>
      <c r="L14" s="7">
        <v>30.8</v>
      </c>
      <c r="M14" s="7">
        <v>30.8</v>
      </c>
      <c r="N14" s="7">
        <v>30.8</v>
      </c>
      <c r="O14" s="7">
        <v>30.9</v>
      </c>
      <c r="P14" s="7">
        <v>31.8</v>
      </c>
      <c r="Q14" s="7">
        <v>30</v>
      </c>
      <c r="R14" s="7">
        <v>30.2</v>
      </c>
      <c r="S14" s="7">
        <v>29.1</v>
      </c>
      <c r="T14" s="7">
        <v>29.2</v>
      </c>
      <c r="U14" s="7">
        <v>31.1</v>
      </c>
      <c r="V14" s="7">
        <v>30.8</v>
      </c>
      <c r="W14" s="7">
        <v>30.9</v>
      </c>
      <c r="X14" s="7">
        <v>30.2</v>
      </c>
      <c r="Y14" s="7">
        <v>31.4</v>
      </c>
      <c r="Z14" s="7">
        <v>30.4</v>
      </c>
      <c r="AA14" s="7">
        <v>30.3</v>
      </c>
    </row>
    <row r="15" spans="1:27" x14ac:dyDescent="0.45">
      <c r="A15" s="7" t="s">
        <v>26</v>
      </c>
      <c r="B15" s="7" t="s">
        <v>40</v>
      </c>
      <c r="C15" s="7">
        <v>26.5</v>
      </c>
      <c r="D15" s="7">
        <v>26.6</v>
      </c>
      <c r="E15" s="7">
        <v>26.5</v>
      </c>
      <c r="F15" s="7">
        <v>26.6</v>
      </c>
      <c r="G15" s="7">
        <v>26.1</v>
      </c>
      <c r="H15" s="7">
        <v>27.8</v>
      </c>
      <c r="I15" s="7">
        <v>28.1</v>
      </c>
      <c r="J15" s="7">
        <v>28</v>
      </c>
      <c r="K15" s="7">
        <v>28.2</v>
      </c>
      <c r="L15" s="7">
        <v>28.7</v>
      </c>
      <c r="M15" s="7">
        <v>28.8</v>
      </c>
      <c r="N15" s="7">
        <v>28.9</v>
      </c>
      <c r="O15" s="7">
        <v>29.8</v>
      </c>
      <c r="P15" s="7">
        <v>29.6</v>
      </c>
      <c r="Q15" s="7">
        <v>29.2</v>
      </c>
      <c r="R15" s="7">
        <v>29.8</v>
      </c>
      <c r="S15" s="7">
        <v>29.8</v>
      </c>
      <c r="T15" s="7">
        <v>29.6</v>
      </c>
      <c r="U15" s="7">
        <v>32.9</v>
      </c>
      <c r="V15" s="7">
        <v>31.8</v>
      </c>
      <c r="W15" s="7">
        <v>32</v>
      </c>
      <c r="X15" s="7">
        <v>32.799999999999997</v>
      </c>
      <c r="Y15" s="7">
        <v>33.799999999999997</v>
      </c>
      <c r="Z15" s="7">
        <v>32.299999999999997</v>
      </c>
      <c r="AA15" s="7">
        <v>33.299999999999997</v>
      </c>
    </row>
    <row r="16" spans="1:27" x14ac:dyDescent="0.45">
      <c r="A16" s="7" t="s">
        <v>27</v>
      </c>
      <c r="B16" s="8" t="s">
        <v>3</v>
      </c>
      <c r="C16" s="7">
        <v>30.2</v>
      </c>
      <c r="D16" s="7">
        <v>28.7</v>
      </c>
      <c r="E16" s="7">
        <v>28.6</v>
      </c>
      <c r="F16" s="7">
        <v>27.9</v>
      </c>
      <c r="G16" s="7">
        <v>28.6</v>
      </c>
      <c r="H16" s="7">
        <v>28.6</v>
      </c>
      <c r="I16" s="7">
        <v>30.9</v>
      </c>
      <c r="J16" s="7">
        <v>31.4</v>
      </c>
      <c r="K16" s="7">
        <v>32.299999999999997</v>
      </c>
      <c r="L16" s="7">
        <v>34.700000000000003</v>
      </c>
      <c r="M16" s="7">
        <v>35.200000000000003</v>
      </c>
      <c r="N16" s="7">
        <v>34.799999999999997</v>
      </c>
      <c r="O16" s="7">
        <v>35.9</v>
      </c>
      <c r="P16" s="7">
        <v>36.4</v>
      </c>
      <c r="Q16" s="7">
        <v>37</v>
      </c>
      <c r="R16" s="7">
        <v>36.4</v>
      </c>
      <c r="S16" s="7">
        <v>36.4</v>
      </c>
      <c r="T16" s="7">
        <v>36.4</v>
      </c>
      <c r="U16" s="7">
        <v>37.200000000000003</v>
      </c>
      <c r="V16" s="7">
        <v>36.200000000000003</v>
      </c>
      <c r="W16" s="7">
        <v>36.5</v>
      </c>
      <c r="X16" s="7">
        <v>36.9</v>
      </c>
      <c r="Y16" s="7">
        <v>36.799999999999997</v>
      </c>
      <c r="Z16" s="7">
        <v>36</v>
      </c>
      <c r="AA16" s="7">
        <v>35.799999999999997</v>
      </c>
    </row>
    <row r="17" spans="1:27" x14ac:dyDescent="0.45">
      <c r="A17" s="8" t="s">
        <v>28</v>
      </c>
      <c r="B17" s="8" t="s">
        <v>3</v>
      </c>
      <c r="C17" s="8">
        <v>36.1</v>
      </c>
      <c r="D17" s="8">
        <v>34.200000000000003</v>
      </c>
      <c r="E17" s="8">
        <v>34</v>
      </c>
      <c r="F17" s="8">
        <v>33.799999999999997</v>
      </c>
      <c r="G17" s="8">
        <v>32.799999999999997</v>
      </c>
      <c r="H17" s="8">
        <v>34</v>
      </c>
      <c r="I17" s="8">
        <v>34.799999999999997</v>
      </c>
      <c r="J17" s="8">
        <v>35.4</v>
      </c>
      <c r="K17" s="8">
        <v>36</v>
      </c>
      <c r="L17" s="8">
        <v>38.200000000000003</v>
      </c>
      <c r="M17" s="8">
        <v>38.799999999999997</v>
      </c>
      <c r="N17" s="8">
        <v>38.4</v>
      </c>
      <c r="O17" s="8">
        <v>37</v>
      </c>
      <c r="P17" s="8">
        <v>39.9</v>
      </c>
      <c r="Q17" s="8">
        <v>41.2</v>
      </c>
      <c r="R17" s="8">
        <v>41.3</v>
      </c>
      <c r="S17" s="8">
        <v>41.9</v>
      </c>
      <c r="T17" s="8">
        <v>42.5</v>
      </c>
      <c r="U17" s="8">
        <v>42.9</v>
      </c>
      <c r="V17" s="8">
        <v>43.3</v>
      </c>
      <c r="W17" s="8">
        <v>42.6</v>
      </c>
      <c r="X17" s="8">
        <v>43.6</v>
      </c>
      <c r="Y17" s="8">
        <v>43.5</v>
      </c>
      <c r="Z17" s="8">
        <v>42.6</v>
      </c>
      <c r="AA17" s="8">
        <v>43.2</v>
      </c>
    </row>
    <row r="18" spans="1:27" x14ac:dyDescent="0.45">
      <c r="A18" s="7" t="s">
        <v>29</v>
      </c>
      <c r="B18" s="8" t="s">
        <v>3</v>
      </c>
      <c r="C18" s="7">
        <v>29.3</v>
      </c>
      <c r="D18" s="7">
        <v>29</v>
      </c>
      <c r="E18" s="7">
        <v>28.7</v>
      </c>
      <c r="F18" s="7">
        <v>27.8</v>
      </c>
      <c r="G18" s="7">
        <v>28.2</v>
      </c>
      <c r="H18" s="7">
        <v>28.6</v>
      </c>
      <c r="I18" s="7">
        <v>30.3</v>
      </c>
      <c r="J18" s="7">
        <v>30.6</v>
      </c>
      <c r="K18" s="7">
        <v>31.3</v>
      </c>
      <c r="L18" s="7">
        <v>33.4</v>
      </c>
      <c r="M18" s="7">
        <v>33.200000000000003</v>
      </c>
      <c r="N18" s="7">
        <v>33.4</v>
      </c>
      <c r="O18" s="7">
        <v>34.9</v>
      </c>
      <c r="P18" s="7">
        <v>34.799999999999997</v>
      </c>
      <c r="Q18" s="7">
        <v>34.9</v>
      </c>
      <c r="R18" s="7">
        <v>33.6</v>
      </c>
      <c r="S18" s="7">
        <v>34.700000000000003</v>
      </c>
      <c r="T18" s="7">
        <v>33.9</v>
      </c>
      <c r="U18" s="7">
        <v>34.6</v>
      </c>
      <c r="V18" s="7">
        <v>34.6</v>
      </c>
      <c r="W18" s="7">
        <v>35</v>
      </c>
      <c r="X18" s="7">
        <v>35.4</v>
      </c>
      <c r="Y18" s="7">
        <v>36.299999999999997</v>
      </c>
      <c r="Z18" s="7">
        <v>35.4</v>
      </c>
      <c r="AA18" s="7">
        <v>35.799999999999997</v>
      </c>
    </row>
    <row r="19" spans="1:27" x14ac:dyDescent="0.45">
      <c r="A19" s="7" t="s">
        <v>30</v>
      </c>
      <c r="B19" s="8" t="s">
        <v>3</v>
      </c>
      <c r="C19" s="7">
        <v>30.6</v>
      </c>
      <c r="D19" s="7">
        <v>29.1</v>
      </c>
      <c r="E19" s="7">
        <v>28.9</v>
      </c>
      <c r="F19" s="7">
        <v>28.8</v>
      </c>
      <c r="G19" s="7">
        <v>28.5</v>
      </c>
      <c r="H19" s="7">
        <v>30.8</v>
      </c>
      <c r="I19" s="7">
        <v>32</v>
      </c>
      <c r="J19" s="7">
        <v>33.299999999999997</v>
      </c>
      <c r="K19" s="7">
        <v>34.4</v>
      </c>
      <c r="L19" s="7">
        <v>36.299999999999997</v>
      </c>
      <c r="M19" s="7">
        <v>36.9</v>
      </c>
      <c r="N19" s="7">
        <v>36.5</v>
      </c>
      <c r="O19" s="7">
        <v>35.700000000000003</v>
      </c>
      <c r="P19" s="7">
        <v>37.6</v>
      </c>
      <c r="Q19" s="7">
        <v>38.1</v>
      </c>
      <c r="R19" s="7">
        <v>37.6</v>
      </c>
      <c r="S19" s="7">
        <v>37.799999999999997</v>
      </c>
      <c r="T19" s="7">
        <v>37.9</v>
      </c>
      <c r="U19" s="7">
        <v>38.299999999999997</v>
      </c>
      <c r="V19" s="7">
        <v>38.4</v>
      </c>
      <c r="W19" s="7">
        <v>38.200000000000003</v>
      </c>
      <c r="X19" s="7">
        <v>39</v>
      </c>
      <c r="Y19" s="7">
        <v>39.799999999999997</v>
      </c>
      <c r="Z19" s="7">
        <v>38.299999999999997</v>
      </c>
      <c r="AA19" s="7">
        <v>38.299999999999997</v>
      </c>
    </row>
    <row r="20" spans="1:27" x14ac:dyDescent="0.45">
      <c r="A20" s="7" t="s">
        <v>31</v>
      </c>
      <c r="B20" s="8" t="s">
        <v>3</v>
      </c>
      <c r="C20" s="7">
        <v>27.8</v>
      </c>
      <c r="D20" s="7">
        <v>26.8</v>
      </c>
      <c r="E20" s="7">
        <v>25.8</v>
      </c>
      <c r="F20" s="7">
        <v>25.3</v>
      </c>
      <c r="G20" s="7">
        <v>25.8</v>
      </c>
      <c r="H20" s="7">
        <v>26.3</v>
      </c>
      <c r="I20" s="7">
        <v>27</v>
      </c>
      <c r="J20" s="7">
        <v>27.2</v>
      </c>
      <c r="K20" s="7">
        <v>27.3</v>
      </c>
      <c r="L20" s="7">
        <v>28.8</v>
      </c>
      <c r="M20" s="7">
        <v>29</v>
      </c>
      <c r="N20" s="7">
        <v>28.7</v>
      </c>
      <c r="O20" s="7">
        <v>29</v>
      </c>
      <c r="P20" s="7">
        <v>28.8</v>
      </c>
      <c r="Q20" s="7">
        <v>29.4</v>
      </c>
      <c r="R20" s="7">
        <v>28.8</v>
      </c>
      <c r="S20" s="7">
        <v>28.5</v>
      </c>
      <c r="T20" s="7">
        <v>29.4</v>
      </c>
      <c r="U20" s="7">
        <v>29.7</v>
      </c>
      <c r="V20" s="7">
        <v>29.8</v>
      </c>
      <c r="W20" s="7">
        <v>29.3</v>
      </c>
      <c r="X20" s="7">
        <v>29.5</v>
      </c>
      <c r="Y20" s="7">
        <v>29.9</v>
      </c>
      <c r="Z20" s="7">
        <v>29.6</v>
      </c>
      <c r="AA20" s="7">
        <v>29.8</v>
      </c>
    </row>
    <row r="21" spans="1:27" x14ac:dyDescent="0.45">
      <c r="A21" s="8" t="s">
        <v>32</v>
      </c>
      <c r="B21" s="8" t="s">
        <v>3</v>
      </c>
      <c r="C21" s="8">
        <v>29.8</v>
      </c>
      <c r="D21" s="8">
        <v>28</v>
      </c>
      <c r="E21" s="8">
        <v>26.9</v>
      </c>
      <c r="F21" s="8">
        <v>26.6</v>
      </c>
      <c r="G21" s="8">
        <v>27</v>
      </c>
      <c r="H21" s="8">
        <v>28.3</v>
      </c>
      <c r="I21" s="8">
        <v>30.1</v>
      </c>
      <c r="J21" s="8">
        <v>29.8</v>
      </c>
      <c r="K21" s="8">
        <v>30.2</v>
      </c>
      <c r="L21" s="8">
        <v>31.8</v>
      </c>
      <c r="M21" s="8">
        <v>32.9</v>
      </c>
      <c r="N21" s="8">
        <v>32.799999999999997</v>
      </c>
      <c r="O21" s="8">
        <v>34.200000000000003</v>
      </c>
      <c r="P21" s="8">
        <v>34.799999999999997</v>
      </c>
      <c r="Q21" s="8">
        <v>35</v>
      </c>
      <c r="R21" s="8">
        <v>35.4</v>
      </c>
      <c r="S21" s="8">
        <v>35</v>
      </c>
      <c r="T21" s="8">
        <v>35.799999999999997</v>
      </c>
      <c r="U21" s="8">
        <v>37.700000000000003</v>
      </c>
      <c r="V21" s="8">
        <v>37.6</v>
      </c>
      <c r="W21" s="8">
        <v>37.6</v>
      </c>
      <c r="X21" s="8">
        <v>37.799999999999997</v>
      </c>
      <c r="Y21" s="8">
        <v>39</v>
      </c>
      <c r="Z21" s="8">
        <v>36.799999999999997</v>
      </c>
      <c r="AA21" s="8">
        <v>36.799999999999997</v>
      </c>
    </row>
    <row r="22" spans="1:27" x14ac:dyDescent="0.45">
      <c r="A22" s="7" t="s">
        <v>33</v>
      </c>
      <c r="B22" s="8" t="s">
        <v>3</v>
      </c>
      <c r="C22" s="7">
        <v>28.5</v>
      </c>
      <c r="D22" s="7">
        <v>28.5</v>
      </c>
      <c r="E22" s="7">
        <v>28.2</v>
      </c>
      <c r="F22" s="7">
        <v>27.8</v>
      </c>
      <c r="G22" s="7">
        <v>27.8</v>
      </c>
      <c r="H22" s="7">
        <v>27.8</v>
      </c>
      <c r="I22" s="7">
        <v>28.4</v>
      </c>
      <c r="J22" s="7">
        <v>28.3</v>
      </c>
      <c r="K22" s="7">
        <v>28.8</v>
      </c>
      <c r="L22" s="7">
        <v>29.4</v>
      </c>
      <c r="M22" s="7">
        <v>29.7</v>
      </c>
      <c r="N22" s="7">
        <v>29.9</v>
      </c>
      <c r="O22" s="7">
        <v>30.5</v>
      </c>
      <c r="P22" s="7">
        <v>30.5</v>
      </c>
      <c r="Q22" s="7">
        <v>30.5</v>
      </c>
      <c r="R22" s="7">
        <v>30.1</v>
      </c>
      <c r="S22" s="7">
        <v>30.2</v>
      </c>
      <c r="T22" s="7">
        <v>31</v>
      </c>
      <c r="U22" s="7">
        <v>31.8</v>
      </c>
      <c r="V22" s="7">
        <v>31.1</v>
      </c>
      <c r="W22" s="7">
        <v>30.6</v>
      </c>
      <c r="X22" s="7">
        <v>31.2</v>
      </c>
      <c r="Y22" s="7">
        <v>31.3</v>
      </c>
      <c r="Z22" s="7">
        <v>31</v>
      </c>
      <c r="AA22" s="7">
        <v>30.8</v>
      </c>
    </row>
    <row r="23" spans="1:27" x14ac:dyDescent="0.45">
      <c r="A23" s="7" t="s">
        <v>34</v>
      </c>
      <c r="B23" s="8" t="s">
        <v>3</v>
      </c>
      <c r="C23" s="7">
        <v>27.5</v>
      </c>
      <c r="D23" s="7">
        <v>27.8</v>
      </c>
      <c r="E23" s="7">
        <v>27.8</v>
      </c>
      <c r="F23" s="7">
        <v>27.4</v>
      </c>
      <c r="G23" s="7">
        <v>27</v>
      </c>
      <c r="H23" s="7">
        <v>27.3</v>
      </c>
      <c r="I23" s="7">
        <v>29.6</v>
      </c>
      <c r="J23" s="7">
        <v>30.2</v>
      </c>
      <c r="K23" s="7">
        <v>30.9</v>
      </c>
      <c r="L23" s="7">
        <v>32.200000000000003</v>
      </c>
      <c r="M23" s="7">
        <v>31.2</v>
      </c>
      <c r="N23" s="7">
        <v>30.2</v>
      </c>
      <c r="O23" s="7">
        <v>31</v>
      </c>
      <c r="P23" s="7">
        <v>31.9</v>
      </c>
      <c r="Q23" s="7">
        <v>32.9</v>
      </c>
      <c r="R23" s="7">
        <v>32</v>
      </c>
      <c r="S23" s="7">
        <v>32.6</v>
      </c>
      <c r="T23" s="7">
        <v>32.200000000000003</v>
      </c>
      <c r="U23" s="7">
        <v>34.1</v>
      </c>
      <c r="V23" s="7">
        <v>33.200000000000003</v>
      </c>
      <c r="W23" s="7">
        <v>33</v>
      </c>
      <c r="X23" s="7">
        <v>33.9</v>
      </c>
      <c r="Y23" s="7">
        <v>34.200000000000003</v>
      </c>
      <c r="Z23" s="7">
        <v>33.299999999999997</v>
      </c>
      <c r="AA23" s="7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panelB</vt:lpstr>
      <vt:lpstr>panelC</vt:lpstr>
      <vt:lpstr>panelE</vt:lpstr>
      <vt:lpstr>panelF</vt:lpstr>
      <vt:lpstr>panelG</vt:lpstr>
      <vt:lpstr>panelH</vt:lpstr>
      <vt:lpstr>panelI</vt:lpstr>
      <vt:lpstr>panelJ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Gilmer, Gabrielle Grace</dc:creator>
  <cp:lastModifiedBy>Gilmer, Gabrielle Grace</cp:lastModifiedBy>
  <dcterms:created xsi:type="dcterms:W3CDTF">2024-09-13T19:15:23Z</dcterms:created>
  <dcterms:modified xsi:type="dcterms:W3CDTF">2024-09-13T19:26:45Z</dcterms:modified>
</cp:coreProperties>
</file>