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207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cgallrein/Nextcloud/2025 - Gallrein, Meyer et al   ⨠/_SourceData split/"/>
    </mc:Choice>
  </mc:AlternateContent>
  <xr:revisionPtr revIDLastSave="0" documentId="13_ncr:1_{E23AF737-B004-B34B-8605-7FCB26BD1DAE}" xr6:coauthVersionLast="47" xr6:coauthVersionMax="47" xr10:uidLastSave="{00000000-0000-0000-0000-000000000000}"/>
  <bookViews>
    <workbookView xWindow="12040" yWindow="500" windowWidth="34880" windowHeight="23520" xr2:uid="{CB47E6E0-0043-B54B-9370-848A681836B5}"/>
  </bookViews>
  <sheets>
    <sheet name="Fig.2" sheetId="3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Y177" i="3" l="1"/>
  <c r="AB176" i="3"/>
  <c r="AA176" i="3" s="1"/>
  <c r="AB175" i="3"/>
  <c r="AA175" i="3" s="1"/>
  <c r="AB174" i="3"/>
  <c r="AA174" i="3" s="1"/>
  <c r="AB173" i="3"/>
  <c r="AA173" i="3" s="1"/>
  <c r="AB172" i="3"/>
  <c r="AA172" i="3" s="1"/>
  <c r="AB171" i="3"/>
  <c r="AA171" i="3" s="1"/>
  <c r="AB170" i="3"/>
  <c r="AA170" i="3" s="1"/>
  <c r="AB169" i="3"/>
  <c r="AA169" i="3" s="1"/>
  <c r="AB168" i="3"/>
  <c r="AA168" i="3" s="1"/>
  <c r="AB167" i="3"/>
  <c r="AA167" i="3" s="1"/>
  <c r="AB166" i="3"/>
  <c r="AA166" i="3" s="1"/>
  <c r="AB165" i="3"/>
  <c r="AA165" i="3" s="1"/>
  <c r="AB164" i="3"/>
  <c r="AA164" i="3" s="1"/>
  <c r="AB163" i="3"/>
  <c r="AA163" i="3" s="1"/>
  <c r="AB162" i="3"/>
  <c r="AA162" i="3" s="1"/>
  <c r="AB161" i="3"/>
  <c r="AA161" i="3" s="1"/>
  <c r="AB160" i="3"/>
  <c r="AA160" i="3" s="1"/>
  <c r="AB159" i="3"/>
  <c r="AA159" i="3" s="1"/>
  <c r="AB158" i="3"/>
  <c r="AA158" i="3" s="1"/>
  <c r="AB157" i="3"/>
  <c r="AA157" i="3" s="1"/>
  <c r="AB156" i="3"/>
  <c r="AA156" i="3" s="1"/>
  <c r="AB155" i="3"/>
  <c r="AA155" i="3" s="1"/>
  <c r="AB154" i="3"/>
  <c r="AA154" i="3" s="1"/>
  <c r="AB153" i="3"/>
  <c r="AA153" i="3" s="1"/>
  <c r="AB152" i="3"/>
  <c r="AA152" i="3" s="1"/>
  <c r="AB151" i="3"/>
  <c r="AA151" i="3" s="1"/>
  <c r="AB177" i="3" l="1"/>
  <c r="Z177" i="3"/>
  <c r="AA177" i="3"/>
  <c r="Y407" i="3"/>
  <c r="AB406" i="3"/>
  <c r="AA406" i="3" s="1"/>
  <c r="AB405" i="3"/>
  <c r="AA405" i="3" s="1"/>
  <c r="AB404" i="3"/>
  <c r="AA404" i="3" s="1"/>
  <c r="AB403" i="3"/>
  <c r="AA403" i="3" s="1"/>
  <c r="AB402" i="3"/>
  <c r="AA402" i="3" s="1"/>
  <c r="AB401" i="3"/>
  <c r="AA401" i="3" s="1"/>
  <c r="AB400" i="3"/>
  <c r="AA400" i="3" s="1"/>
  <c r="AB399" i="3"/>
  <c r="AA399" i="3" s="1"/>
  <c r="AB398" i="3"/>
  <c r="AA398" i="3" s="1"/>
  <c r="AB397" i="3"/>
  <c r="AA397" i="3" s="1"/>
  <c r="AB396" i="3"/>
  <c r="AA396" i="3" s="1"/>
  <c r="AB395" i="3"/>
  <c r="AA395" i="3" s="1"/>
  <c r="AB394" i="3"/>
  <c r="AA394" i="3" s="1"/>
  <c r="AB393" i="3"/>
  <c r="AA393" i="3" s="1"/>
  <c r="AB392" i="3"/>
  <c r="AA392" i="3" s="1"/>
  <c r="AB391" i="3"/>
  <c r="AA391" i="3" s="1"/>
  <c r="AB390" i="3"/>
  <c r="AA390" i="3" s="1"/>
  <c r="AB389" i="3"/>
  <c r="AA389" i="3" s="1"/>
  <c r="AB388" i="3"/>
  <c r="AA388" i="3" s="1"/>
  <c r="AB387" i="3"/>
  <c r="AA387" i="3" s="1"/>
  <c r="AB386" i="3"/>
  <c r="AA386" i="3" s="1"/>
  <c r="AB385" i="3"/>
  <c r="AA385" i="3" s="1"/>
  <c r="AB384" i="3"/>
  <c r="AA384" i="3" s="1"/>
  <c r="AB383" i="3"/>
  <c r="AA383" i="3" s="1"/>
  <c r="AB382" i="3"/>
  <c r="AA382" i="3" s="1"/>
  <c r="AB381" i="3"/>
  <c r="AA381" i="3" s="1"/>
  <c r="AB380" i="3"/>
  <c r="AA380" i="3" s="1"/>
  <c r="AB407" i="3" l="1"/>
  <c r="Z407" i="3"/>
  <c r="AA407" i="3"/>
  <c r="Y294" i="3"/>
  <c r="AB293" i="3"/>
  <c r="AA293" i="3" s="1"/>
  <c r="AB292" i="3"/>
  <c r="AA292" i="3" s="1"/>
  <c r="AB291" i="3"/>
  <c r="AA291" i="3" s="1"/>
  <c r="AB290" i="3"/>
  <c r="AA290" i="3" s="1"/>
  <c r="AB289" i="3"/>
  <c r="AA289" i="3" s="1"/>
  <c r="AB288" i="3"/>
  <c r="AA288" i="3" s="1"/>
  <c r="AB287" i="3"/>
  <c r="AA287" i="3" s="1"/>
  <c r="AB286" i="3"/>
  <c r="AA286" i="3" s="1"/>
  <c r="AB285" i="3"/>
  <c r="AA285" i="3" s="1"/>
  <c r="AB284" i="3"/>
  <c r="AA284" i="3" s="1"/>
  <c r="AB283" i="3"/>
  <c r="AA283" i="3" s="1"/>
  <c r="AB282" i="3"/>
  <c r="AA282" i="3" s="1"/>
  <c r="AB281" i="3"/>
  <c r="AA281" i="3" s="1"/>
  <c r="AB280" i="3"/>
  <c r="AA280" i="3" s="1"/>
  <c r="AB279" i="3"/>
  <c r="AA279" i="3" s="1"/>
  <c r="AB278" i="3"/>
  <c r="AA278" i="3" s="1"/>
  <c r="AB277" i="3"/>
  <c r="AA277" i="3" s="1"/>
  <c r="AB276" i="3"/>
  <c r="AA276" i="3" s="1"/>
  <c r="AB275" i="3"/>
  <c r="AA275" i="3" s="1"/>
  <c r="AB274" i="3"/>
  <c r="AA274" i="3" s="1"/>
  <c r="AB273" i="3"/>
  <c r="AA273" i="3" s="1"/>
  <c r="AB272" i="3"/>
  <c r="AA272" i="3" s="1"/>
  <c r="AB271" i="3"/>
  <c r="AA271" i="3" s="1"/>
  <c r="AB270" i="3"/>
  <c r="AA270" i="3" s="1"/>
  <c r="AB269" i="3"/>
  <c r="AA269" i="3" s="1"/>
  <c r="AB268" i="3"/>
  <c r="AA268" i="3" s="1"/>
  <c r="AB267" i="3"/>
  <c r="AA267" i="3" s="1"/>
  <c r="AB266" i="3"/>
  <c r="AA266" i="3" s="1"/>
  <c r="AB265" i="3"/>
  <c r="AA265" i="3" s="1"/>
  <c r="AB264" i="3"/>
  <c r="AA264" i="3" s="1"/>
  <c r="Z301" i="3"/>
  <c r="AB294" i="3" l="1"/>
  <c r="Z294" i="3"/>
  <c r="AA294" i="3"/>
  <c r="Y628" i="3" l="1"/>
  <c r="AB627" i="3"/>
  <c r="AA627" i="3" s="1"/>
  <c r="AB626" i="3"/>
  <c r="AA626" i="3" s="1"/>
  <c r="AB625" i="3"/>
  <c r="AA625" i="3" s="1"/>
  <c r="AB624" i="3"/>
  <c r="AA624" i="3" s="1"/>
  <c r="AB623" i="3"/>
  <c r="AA623" i="3" s="1"/>
  <c r="AB622" i="3"/>
  <c r="AA622" i="3" s="1"/>
  <c r="AB621" i="3"/>
  <c r="AA621" i="3" s="1"/>
  <c r="AB620" i="3"/>
  <c r="AA620" i="3" s="1"/>
  <c r="AB619" i="3"/>
  <c r="AA619" i="3" s="1"/>
  <c r="AB618" i="3"/>
  <c r="AA618" i="3" s="1"/>
  <c r="AB617" i="3"/>
  <c r="AA617" i="3" s="1"/>
  <c r="AB616" i="3"/>
  <c r="AA616" i="3" s="1"/>
  <c r="AB615" i="3"/>
  <c r="AA615" i="3" s="1"/>
  <c r="AB614" i="3"/>
  <c r="AA614" i="3" s="1"/>
  <c r="AB613" i="3"/>
  <c r="AA613" i="3" s="1"/>
  <c r="AB612" i="3"/>
  <c r="AA612" i="3" s="1"/>
  <c r="AB611" i="3"/>
  <c r="AA611" i="3" s="1"/>
  <c r="AB610" i="3"/>
  <c r="AA610" i="3" s="1"/>
  <c r="AB628" i="3" l="1"/>
  <c r="Z628" i="3"/>
  <c r="AA628" i="3"/>
  <c r="R633" i="3"/>
  <c r="U632" i="3"/>
  <c r="T632" i="3" s="1"/>
  <c r="U631" i="3"/>
  <c r="T631" i="3" s="1"/>
  <c r="U630" i="3"/>
  <c r="T630" i="3" s="1"/>
  <c r="U629" i="3"/>
  <c r="T629" i="3" s="1"/>
  <c r="U628" i="3"/>
  <c r="T628" i="3" s="1"/>
  <c r="U627" i="3"/>
  <c r="T627" i="3" s="1"/>
  <c r="U626" i="3"/>
  <c r="T626" i="3" s="1"/>
  <c r="U625" i="3"/>
  <c r="T625" i="3" s="1"/>
  <c r="U624" i="3"/>
  <c r="T624" i="3" s="1"/>
  <c r="U623" i="3"/>
  <c r="T623" i="3" s="1"/>
  <c r="U622" i="3"/>
  <c r="T622" i="3" s="1"/>
  <c r="U621" i="3"/>
  <c r="T621" i="3" s="1"/>
  <c r="U620" i="3"/>
  <c r="T620" i="3" s="1"/>
  <c r="U619" i="3"/>
  <c r="T619" i="3" s="1"/>
  <c r="U618" i="3"/>
  <c r="T618" i="3" s="1"/>
  <c r="U617" i="3"/>
  <c r="T617" i="3" s="1"/>
  <c r="U616" i="3"/>
  <c r="T616" i="3" s="1"/>
  <c r="U615" i="3"/>
  <c r="T615" i="3" s="1"/>
  <c r="U614" i="3"/>
  <c r="T614" i="3" s="1"/>
  <c r="U613" i="3"/>
  <c r="T613" i="3" s="1"/>
  <c r="U612" i="3"/>
  <c r="T612" i="3" s="1"/>
  <c r="U611" i="3"/>
  <c r="T611" i="3" s="1"/>
  <c r="U610" i="3"/>
  <c r="T610" i="3" s="1"/>
  <c r="U633" i="3" l="1"/>
  <c r="S633" i="3"/>
  <c r="T633" i="3"/>
  <c r="K624" i="3"/>
  <c r="N623" i="3"/>
  <c r="M623" i="3" s="1"/>
  <c r="N622" i="3"/>
  <c r="M622" i="3" s="1"/>
  <c r="N621" i="3"/>
  <c r="M621" i="3" s="1"/>
  <c r="N620" i="3"/>
  <c r="M620" i="3" s="1"/>
  <c r="N619" i="3"/>
  <c r="M619" i="3" s="1"/>
  <c r="N618" i="3"/>
  <c r="M618" i="3"/>
  <c r="N617" i="3"/>
  <c r="M617" i="3" s="1"/>
  <c r="N616" i="3"/>
  <c r="M616" i="3" s="1"/>
  <c r="N615" i="3"/>
  <c r="M615" i="3" s="1"/>
  <c r="N614" i="3"/>
  <c r="M614" i="3" s="1"/>
  <c r="N613" i="3"/>
  <c r="M613" i="3" s="1"/>
  <c r="N612" i="3"/>
  <c r="M612" i="3" s="1"/>
  <c r="N611" i="3"/>
  <c r="M611" i="3" s="1"/>
  <c r="N610" i="3"/>
  <c r="M610" i="3" s="1"/>
  <c r="N624" i="3" l="1"/>
  <c r="L624" i="3"/>
  <c r="M624" i="3"/>
  <c r="D628" i="3"/>
  <c r="G627" i="3"/>
  <c r="F627" i="3" s="1"/>
  <c r="G626" i="3"/>
  <c r="F626" i="3" s="1"/>
  <c r="G625" i="3"/>
  <c r="F625" i="3" s="1"/>
  <c r="G624" i="3"/>
  <c r="F624" i="3" s="1"/>
  <c r="G623" i="3"/>
  <c r="F623" i="3" s="1"/>
  <c r="G622" i="3"/>
  <c r="F622" i="3" s="1"/>
  <c r="G621" i="3"/>
  <c r="F621" i="3" s="1"/>
  <c r="G620" i="3"/>
  <c r="F620" i="3" s="1"/>
  <c r="G619" i="3"/>
  <c r="F619" i="3" s="1"/>
  <c r="G618" i="3"/>
  <c r="F618" i="3" s="1"/>
  <c r="G617" i="3"/>
  <c r="F617" i="3" s="1"/>
  <c r="G616" i="3"/>
  <c r="F616" i="3" s="1"/>
  <c r="G615" i="3"/>
  <c r="F615" i="3" s="1"/>
  <c r="G614" i="3"/>
  <c r="F614" i="3" s="1"/>
  <c r="G613" i="3"/>
  <c r="F613" i="3" s="1"/>
  <c r="G612" i="3"/>
  <c r="F612" i="3" s="1"/>
  <c r="G611" i="3"/>
  <c r="F611" i="3" s="1"/>
  <c r="G610" i="3"/>
  <c r="F610" i="3" s="1"/>
  <c r="G628" i="3" l="1"/>
  <c r="E628" i="3"/>
  <c r="F628" i="3"/>
  <c r="AF513" i="3"/>
  <c r="AI512" i="3"/>
  <c r="AH512" i="3" s="1"/>
  <c r="AI511" i="3"/>
  <c r="AH511" i="3" s="1"/>
  <c r="AI510" i="3"/>
  <c r="AH510" i="3" s="1"/>
  <c r="AI509" i="3"/>
  <c r="AH509" i="3" s="1"/>
  <c r="AI508" i="3"/>
  <c r="AH508" i="3" s="1"/>
  <c r="AI507" i="3"/>
  <c r="AH507" i="3" s="1"/>
  <c r="AI506" i="3"/>
  <c r="AH506" i="3" s="1"/>
  <c r="AI505" i="3"/>
  <c r="AH505" i="3" s="1"/>
  <c r="AI504" i="3"/>
  <c r="AH504" i="3" s="1"/>
  <c r="AI503" i="3"/>
  <c r="AH503" i="3" s="1"/>
  <c r="AI502" i="3"/>
  <c r="AH502" i="3" s="1"/>
  <c r="AI501" i="3"/>
  <c r="AH501" i="3" s="1"/>
  <c r="AI500" i="3"/>
  <c r="AH500" i="3" s="1"/>
  <c r="AI499" i="3"/>
  <c r="AH499" i="3" s="1"/>
  <c r="AI498" i="3"/>
  <c r="AH498" i="3" s="1"/>
  <c r="AI497" i="3"/>
  <c r="AH497" i="3" s="1"/>
  <c r="AI496" i="3"/>
  <c r="AH496" i="3" s="1"/>
  <c r="AI495" i="3"/>
  <c r="AH495" i="3" s="1"/>
  <c r="AI494" i="3"/>
  <c r="AH494" i="3" s="1"/>
  <c r="AI493" i="3"/>
  <c r="AH493" i="3" s="1"/>
  <c r="AI492" i="3"/>
  <c r="AH492" i="3" s="1"/>
  <c r="AI491" i="3"/>
  <c r="AH491" i="3" s="1"/>
  <c r="AI490" i="3"/>
  <c r="AH490" i="3" s="1"/>
  <c r="AI489" i="3"/>
  <c r="AH489" i="3" s="1"/>
  <c r="AI488" i="3"/>
  <c r="AH488" i="3" s="1"/>
  <c r="AI513" i="3" l="1"/>
  <c r="AG513" i="3"/>
  <c r="AH513" i="3"/>
  <c r="Y509" i="3"/>
  <c r="AB508" i="3"/>
  <c r="AA508" i="3" s="1"/>
  <c r="AB507" i="3"/>
  <c r="AA507" i="3" s="1"/>
  <c r="AB506" i="3"/>
  <c r="AA506" i="3" s="1"/>
  <c r="AB505" i="3"/>
  <c r="AA505" i="3" s="1"/>
  <c r="AB504" i="3"/>
  <c r="AA504" i="3" s="1"/>
  <c r="AB503" i="3"/>
  <c r="AA503" i="3" s="1"/>
  <c r="AB502" i="3"/>
  <c r="AA502" i="3" s="1"/>
  <c r="AB501" i="3"/>
  <c r="AA501" i="3" s="1"/>
  <c r="AB500" i="3"/>
  <c r="AA500" i="3" s="1"/>
  <c r="AB499" i="3"/>
  <c r="AA499" i="3" s="1"/>
  <c r="AB498" i="3"/>
  <c r="AA498" i="3" s="1"/>
  <c r="AB497" i="3"/>
  <c r="AA497" i="3" s="1"/>
  <c r="AB496" i="3"/>
  <c r="AA496" i="3" s="1"/>
  <c r="AB495" i="3"/>
  <c r="AA495" i="3" s="1"/>
  <c r="AB494" i="3"/>
  <c r="AA494" i="3" s="1"/>
  <c r="AB493" i="3"/>
  <c r="AA493" i="3" s="1"/>
  <c r="AB492" i="3"/>
  <c r="AA492" i="3" s="1"/>
  <c r="AB491" i="3"/>
  <c r="AA491" i="3" s="1"/>
  <c r="AB490" i="3"/>
  <c r="AA490" i="3" s="1"/>
  <c r="AB489" i="3"/>
  <c r="AA489" i="3" s="1"/>
  <c r="AB488" i="3"/>
  <c r="AB509" i="3" l="1"/>
  <c r="AA488" i="3"/>
  <c r="AA509" i="3" s="1"/>
  <c r="R496" i="3"/>
  <c r="U495" i="3"/>
  <c r="T495" i="3" s="1"/>
  <c r="U494" i="3"/>
  <c r="T494" i="3" s="1"/>
  <c r="U493" i="3"/>
  <c r="T493" i="3" s="1"/>
  <c r="U492" i="3"/>
  <c r="T492" i="3" s="1"/>
  <c r="U491" i="3"/>
  <c r="T491" i="3" s="1"/>
  <c r="U490" i="3"/>
  <c r="T490" i="3" s="1"/>
  <c r="U489" i="3"/>
  <c r="T489" i="3" s="1"/>
  <c r="U488" i="3"/>
  <c r="T488" i="3"/>
  <c r="Z509" i="3" l="1"/>
  <c r="U496" i="3"/>
  <c r="S496" i="3"/>
  <c r="T496" i="3"/>
  <c r="K499" i="3"/>
  <c r="N498" i="3"/>
  <c r="M498" i="3" s="1"/>
  <c r="N497" i="3"/>
  <c r="M497" i="3" s="1"/>
  <c r="N496" i="3"/>
  <c r="M496" i="3" s="1"/>
  <c r="N495" i="3"/>
  <c r="M495" i="3" s="1"/>
  <c r="N494" i="3"/>
  <c r="M494" i="3" s="1"/>
  <c r="N493" i="3"/>
  <c r="M493" i="3" s="1"/>
  <c r="N492" i="3"/>
  <c r="M492" i="3" s="1"/>
  <c r="N491" i="3"/>
  <c r="M491" i="3" s="1"/>
  <c r="N490" i="3"/>
  <c r="M490" i="3" s="1"/>
  <c r="N489" i="3"/>
  <c r="M489" i="3" s="1"/>
  <c r="N488" i="3"/>
  <c r="M488" i="3" s="1"/>
  <c r="N499" i="3" l="1"/>
  <c r="L499" i="3"/>
  <c r="M499" i="3"/>
  <c r="D499" i="3"/>
  <c r="G498" i="3"/>
  <c r="F498" i="3" s="1"/>
  <c r="G497" i="3"/>
  <c r="F497" i="3" s="1"/>
  <c r="G496" i="3"/>
  <c r="F496" i="3" s="1"/>
  <c r="G495" i="3"/>
  <c r="F495" i="3" s="1"/>
  <c r="G494" i="3"/>
  <c r="F494" i="3" s="1"/>
  <c r="G493" i="3"/>
  <c r="F493" i="3" s="1"/>
  <c r="G492" i="3"/>
  <c r="F492" i="3" s="1"/>
  <c r="G491" i="3"/>
  <c r="F491" i="3" s="1"/>
  <c r="G490" i="3"/>
  <c r="F490" i="3" s="1"/>
  <c r="G489" i="3"/>
  <c r="F489" i="3" s="1"/>
  <c r="G488" i="3"/>
  <c r="F488" i="3" s="1"/>
  <c r="G499" i="3" l="1"/>
  <c r="E499" i="3"/>
  <c r="F499" i="3"/>
  <c r="R394" i="3"/>
  <c r="U393" i="3"/>
  <c r="T393" i="3" s="1"/>
  <c r="U392" i="3"/>
  <c r="T392" i="3" s="1"/>
  <c r="U391" i="3"/>
  <c r="T391" i="3" s="1"/>
  <c r="U390" i="3"/>
  <c r="T390" i="3" s="1"/>
  <c r="U389" i="3"/>
  <c r="T389" i="3" s="1"/>
  <c r="U388" i="3"/>
  <c r="T388" i="3" s="1"/>
  <c r="U387" i="3"/>
  <c r="T387" i="3" s="1"/>
  <c r="U386" i="3"/>
  <c r="T386" i="3" s="1"/>
  <c r="U385" i="3"/>
  <c r="T385" i="3" s="1"/>
  <c r="U384" i="3"/>
  <c r="T384" i="3" s="1"/>
  <c r="U383" i="3"/>
  <c r="T383" i="3" s="1"/>
  <c r="U382" i="3"/>
  <c r="T382" i="3" s="1"/>
  <c r="U381" i="3"/>
  <c r="T381" i="3" s="1"/>
  <c r="U380" i="3"/>
  <c r="T380" i="3" s="1"/>
  <c r="U394" i="3" l="1"/>
  <c r="S394" i="3"/>
  <c r="T394" i="3"/>
  <c r="K399" i="3"/>
  <c r="N398" i="3"/>
  <c r="M398" i="3" s="1"/>
  <c r="N397" i="3"/>
  <c r="M397" i="3" s="1"/>
  <c r="N396" i="3"/>
  <c r="M396" i="3" s="1"/>
  <c r="N395" i="3"/>
  <c r="M395" i="3" s="1"/>
  <c r="N394" i="3"/>
  <c r="M394" i="3" s="1"/>
  <c r="N393" i="3"/>
  <c r="M393" i="3" s="1"/>
  <c r="N392" i="3"/>
  <c r="M392" i="3" s="1"/>
  <c r="N391" i="3"/>
  <c r="M391" i="3" s="1"/>
  <c r="N390" i="3"/>
  <c r="M390" i="3" s="1"/>
  <c r="N389" i="3"/>
  <c r="M389" i="3" s="1"/>
  <c r="N388" i="3"/>
  <c r="M388" i="3" s="1"/>
  <c r="N387" i="3"/>
  <c r="M387" i="3" s="1"/>
  <c r="N386" i="3"/>
  <c r="M386" i="3" s="1"/>
  <c r="N385" i="3"/>
  <c r="M385" i="3" s="1"/>
  <c r="N384" i="3"/>
  <c r="M384" i="3" s="1"/>
  <c r="N383" i="3"/>
  <c r="M383" i="3" s="1"/>
  <c r="N382" i="3"/>
  <c r="M382" i="3" s="1"/>
  <c r="N381" i="3"/>
  <c r="M381" i="3" s="1"/>
  <c r="N380" i="3"/>
  <c r="M380" i="3" s="1"/>
  <c r="N399" i="3" l="1"/>
  <c r="L399" i="3"/>
  <c r="M399" i="3"/>
  <c r="D396" i="3"/>
  <c r="G395" i="3"/>
  <c r="F395" i="3" s="1"/>
  <c r="G394" i="3"/>
  <c r="F394" i="3" s="1"/>
  <c r="G393" i="3"/>
  <c r="F393" i="3" s="1"/>
  <c r="G392" i="3"/>
  <c r="F392" i="3" s="1"/>
  <c r="G391" i="3"/>
  <c r="F391" i="3" s="1"/>
  <c r="G390" i="3"/>
  <c r="F390" i="3" s="1"/>
  <c r="G389" i="3"/>
  <c r="F389" i="3" s="1"/>
  <c r="G388" i="3"/>
  <c r="F388" i="3" s="1"/>
  <c r="G387" i="3"/>
  <c r="F387" i="3" s="1"/>
  <c r="G386" i="3"/>
  <c r="F386" i="3" s="1"/>
  <c r="G385" i="3"/>
  <c r="F385" i="3" s="1"/>
  <c r="G384" i="3"/>
  <c r="F384" i="3" s="1"/>
  <c r="G383" i="3"/>
  <c r="F383" i="3" s="1"/>
  <c r="G382" i="3"/>
  <c r="F382" i="3" s="1"/>
  <c r="G381" i="3"/>
  <c r="F381" i="3" s="1"/>
  <c r="G380" i="3"/>
  <c r="F380" i="3" s="1"/>
  <c r="G396" i="3" l="1"/>
  <c r="E396" i="3"/>
  <c r="F396" i="3"/>
  <c r="R287" i="3"/>
  <c r="U286" i="3"/>
  <c r="T286" i="3" s="1"/>
  <c r="U285" i="3"/>
  <c r="T285" i="3" s="1"/>
  <c r="U284" i="3"/>
  <c r="T284" i="3" s="1"/>
  <c r="U283" i="3"/>
  <c r="T283" i="3" s="1"/>
  <c r="U282" i="3"/>
  <c r="T282" i="3" s="1"/>
  <c r="U281" i="3"/>
  <c r="T281" i="3" s="1"/>
  <c r="U280" i="3"/>
  <c r="T280" i="3" s="1"/>
  <c r="U279" i="3"/>
  <c r="T279" i="3" s="1"/>
  <c r="U278" i="3"/>
  <c r="T278" i="3" s="1"/>
  <c r="U277" i="3"/>
  <c r="T277" i="3" s="1"/>
  <c r="U276" i="3"/>
  <c r="T276" i="3" s="1"/>
  <c r="U275" i="3"/>
  <c r="T275" i="3" s="1"/>
  <c r="U274" i="3"/>
  <c r="T274" i="3" s="1"/>
  <c r="U273" i="3"/>
  <c r="T273" i="3" s="1"/>
  <c r="U272" i="3"/>
  <c r="T272" i="3" s="1"/>
  <c r="U271" i="3"/>
  <c r="T271" i="3" s="1"/>
  <c r="U270" i="3"/>
  <c r="T270" i="3" s="1"/>
  <c r="U269" i="3"/>
  <c r="T269" i="3" s="1"/>
  <c r="U268" i="3"/>
  <c r="T268" i="3" s="1"/>
  <c r="U267" i="3"/>
  <c r="T267" i="3" s="1"/>
  <c r="U266" i="3"/>
  <c r="T266" i="3" s="1"/>
  <c r="U265" i="3"/>
  <c r="T265" i="3" s="1"/>
  <c r="U264" i="3"/>
  <c r="T264" i="3" s="1"/>
  <c r="U287" i="3" l="1"/>
  <c r="S287" i="3"/>
  <c r="T287" i="3"/>
  <c r="K280" i="3"/>
  <c r="N279" i="3"/>
  <c r="M279" i="3" s="1"/>
  <c r="N278" i="3"/>
  <c r="M278" i="3" s="1"/>
  <c r="N277" i="3"/>
  <c r="M277" i="3" s="1"/>
  <c r="N276" i="3"/>
  <c r="M276" i="3" s="1"/>
  <c r="N275" i="3"/>
  <c r="M275" i="3" s="1"/>
  <c r="N274" i="3"/>
  <c r="M274" i="3" s="1"/>
  <c r="N273" i="3"/>
  <c r="M273" i="3" s="1"/>
  <c r="N272" i="3"/>
  <c r="M272" i="3" s="1"/>
  <c r="N271" i="3"/>
  <c r="M271" i="3" s="1"/>
  <c r="N270" i="3"/>
  <c r="M270" i="3" s="1"/>
  <c r="N269" i="3"/>
  <c r="M269" i="3" s="1"/>
  <c r="N268" i="3"/>
  <c r="M268" i="3" s="1"/>
  <c r="N267" i="3"/>
  <c r="M267" i="3" s="1"/>
  <c r="N266" i="3"/>
  <c r="M266" i="3" s="1"/>
  <c r="N265" i="3"/>
  <c r="M265" i="3" s="1"/>
  <c r="N264" i="3"/>
  <c r="M264" i="3" s="1"/>
  <c r="N280" i="3" l="1"/>
  <c r="L280" i="3"/>
  <c r="M280" i="3"/>
  <c r="D278" i="3"/>
  <c r="G277" i="3"/>
  <c r="F277" i="3" s="1"/>
  <c r="G276" i="3"/>
  <c r="F276" i="3" s="1"/>
  <c r="G275" i="3"/>
  <c r="F275" i="3" s="1"/>
  <c r="G274" i="3"/>
  <c r="F274" i="3" s="1"/>
  <c r="G273" i="3"/>
  <c r="F273" i="3" s="1"/>
  <c r="G272" i="3"/>
  <c r="F272" i="3" s="1"/>
  <c r="G271" i="3"/>
  <c r="F271" i="3" s="1"/>
  <c r="G270" i="3"/>
  <c r="F270" i="3" s="1"/>
  <c r="G269" i="3"/>
  <c r="F269" i="3" s="1"/>
  <c r="G268" i="3"/>
  <c r="F268" i="3" s="1"/>
  <c r="G267" i="3"/>
  <c r="F267" i="3" s="1"/>
  <c r="G266" i="3"/>
  <c r="F266" i="3" s="1"/>
  <c r="G265" i="3"/>
  <c r="F265" i="3" s="1"/>
  <c r="G264" i="3"/>
  <c r="F264" i="3" s="1"/>
  <c r="G278" i="3" l="1"/>
  <c r="E278" i="3"/>
  <c r="F278" i="3"/>
  <c r="R169" i="3"/>
  <c r="U168" i="3"/>
  <c r="T168" i="3" s="1"/>
  <c r="U167" i="3"/>
  <c r="T167" i="3" s="1"/>
  <c r="U166" i="3"/>
  <c r="T166" i="3" s="1"/>
  <c r="U165" i="3"/>
  <c r="T165" i="3" s="1"/>
  <c r="U164" i="3"/>
  <c r="T164" i="3" s="1"/>
  <c r="U163" i="3"/>
  <c r="T163" i="3" s="1"/>
  <c r="U162" i="3"/>
  <c r="T162" i="3" s="1"/>
  <c r="U161" i="3"/>
  <c r="T161" i="3" s="1"/>
  <c r="U160" i="3"/>
  <c r="T160" i="3" s="1"/>
  <c r="U159" i="3"/>
  <c r="T159" i="3" s="1"/>
  <c r="U158" i="3"/>
  <c r="T158" i="3" s="1"/>
  <c r="U157" i="3"/>
  <c r="T157" i="3" s="1"/>
  <c r="U156" i="3"/>
  <c r="T156" i="3" s="1"/>
  <c r="U155" i="3"/>
  <c r="T155" i="3" s="1"/>
  <c r="U154" i="3"/>
  <c r="T154" i="3" s="1"/>
  <c r="U153" i="3"/>
  <c r="T153" i="3" s="1"/>
  <c r="U152" i="3"/>
  <c r="T152" i="3" s="1"/>
  <c r="U151" i="3"/>
  <c r="T151" i="3" s="1"/>
  <c r="U169" i="3" l="1"/>
  <c r="S169" i="3"/>
  <c r="T169" i="3"/>
  <c r="K166" i="3"/>
  <c r="N165" i="3"/>
  <c r="M165" i="3" s="1"/>
  <c r="N164" i="3"/>
  <c r="M164" i="3" s="1"/>
  <c r="N163" i="3"/>
  <c r="M163" i="3" s="1"/>
  <c r="N162" i="3"/>
  <c r="M162" i="3" s="1"/>
  <c r="N161" i="3"/>
  <c r="M161" i="3" s="1"/>
  <c r="N160" i="3"/>
  <c r="M160" i="3" s="1"/>
  <c r="N159" i="3"/>
  <c r="M159" i="3" s="1"/>
  <c r="N158" i="3"/>
  <c r="M158" i="3" s="1"/>
  <c r="N157" i="3"/>
  <c r="M157" i="3" s="1"/>
  <c r="N156" i="3"/>
  <c r="M156" i="3" s="1"/>
  <c r="N155" i="3"/>
  <c r="M155" i="3" s="1"/>
  <c r="N154" i="3"/>
  <c r="M154" i="3" s="1"/>
  <c r="N153" i="3"/>
  <c r="M153" i="3" s="1"/>
  <c r="N152" i="3"/>
  <c r="M152" i="3" s="1"/>
  <c r="N151" i="3"/>
  <c r="M151" i="3" s="1"/>
  <c r="N166" i="3" l="1"/>
  <c r="L166" i="3"/>
  <c r="M166" i="3"/>
  <c r="D166" i="3"/>
  <c r="G165" i="3"/>
  <c r="F165" i="3" s="1"/>
  <c r="G164" i="3"/>
  <c r="F164" i="3" s="1"/>
  <c r="G163" i="3"/>
  <c r="F163" i="3" s="1"/>
  <c r="G162" i="3"/>
  <c r="F162" i="3" s="1"/>
  <c r="G161" i="3"/>
  <c r="F161" i="3" s="1"/>
  <c r="G160" i="3"/>
  <c r="F160" i="3" s="1"/>
  <c r="G159" i="3"/>
  <c r="F159" i="3" s="1"/>
  <c r="G158" i="3"/>
  <c r="F158" i="3" s="1"/>
  <c r="G157" i="3"/>
  <c r="F157" i="3" s="1"/>
  <c r="G156" i="3"/>
  <c r="F156" i="3" s="1"/>
  <c r="G155" i="3"/>
  <c r="F155" i="3" s="1"/>
  <c r="G154" i="3"/>
  <c r="F154" i="3" s="1"/>
  <c r="G153" i="3"/>
  <c r="F153" i="3" s="1"/>
  <c r="G152" i="3"/>
  <c r="F152" i="3" s="1"/>
  <c r="G151" i="3"/>
  <c r="F151" i="3" s="1"/>
  <c r="G166" i="3" l="1"/>
  <c r="E166" i="3"/>
  <c r="F166" i="3"/>
  <c r="Y66" i="3"/>
  <c r="AB65" i="3"/>
  <c r="AA65" i="3" s="1"/>
  <c r="AB64" i="3"/>
  <c r="AA64" i="3" s="1"/>
  <c r="AB63" i="3"/>
  <c r="AA63" i="3" s="1"/>
  <c r="AB62" i="3"/>
  <c r="AA62" i="3" s="1"/>
  <c r="AB61" i="3"/>
  <c r="AA61" i="3" s="1"/>
  <c r="AB60" i="3"/>
  <c r="AA60" i="3" s="1"/>
  <c r="AB59" i="3"/>
  <c r="AA59" i="3" s="1"/>
  <c r="AB58" i="3"/>
  <c r="AA58" i="3" s="1"/>
  <c r="AB57" i="3"/>
  <c r="AA57" i="3" s="1"/>
  <c r="AB56" i="3"/>
  <c r="AA56" i="3" s="1"/>
  <c r="AB55" i="3"/>
  <c r="AA55" i="3" s="1"/>
  <c r="AB54" i="3"/>
  <c r="AA54" i="3" s="1"/>
  <c r="AB53" i="3"/>
  <c r="AA53" i="3" s="1"/>
  <c r="AB52" i="3"/>
  <c r="AA52" i="3" s="1"/>
  <c r="AB51" i="3"/>
  <c r="AA51" i="3" s="1"/>
  <c r="AB50" i="3"/>
  <c r="AA50" i="3" s="1"/>
  <c r="AB49" i="3"/>
  <c r="AA49" i="3" s="1"/>
  <c r="AB48" i="3"/>
  <c r="AA48" i="3" s="1"/>
  <c r="AB47" i="3"/>
  <c r="AA47" i="3" s="1"/>
  <c r="AB46" i="3"/>
  <c r="AA46" i="3" s="1"/>
  <c r="AB45" i="3"/>
  <c r="AA45" i="3" s="1"/>
  <c r="AB44" i="3"/>
  <c r="AA44" i="3" s="1"/>
  <c r="AB66" i="3" l="1"/>
  <c r="Z66" i="3"/>
  <c r="AA66" i="3"/>
  <c r="R67" i="3"/>
  <c r="U66" i="3"/>
  <c r="T66" i="3" s="1"/>
  <c r="U65" i="3"/>
  <c r="T65" i="3" s="1"/>
  <c r="U64" i="3"/>
  <c r="T64" i="3" s="1"/>
  <c r="U63" i="3"/>
  <c r="T63" i="3" s="1"/>
  <c r="U62" i="3"/>
  <c r="T62" i="3" s="1"/>
  <c r="U61" i="3"/>
  <c r="T61" i="3" s="1"/>
  <c r="U60" i="3"/>
  <c r="T60" i="3" s="1"/>
  <c r="U59" i="3"/>
  <c r="T59" i="3" s="1"/>
  <c r="U58" i="3"/>
  <c r="T58" i="3" s="1"/>
  <c r="U57" i="3"/>
  <c r="T57" i="3" s="1"/>
  <c r="U56" i="3"/>
  <c r="T56" i="3" s="1"/>
  <c r="U55" i="3"/>
  <c r="T55" i="3" s="1"/>
  <c r="U54" i="3"/>
  <c r="T54" i="3" s="1"/>
  <c r="U53" i="3"/>
  <c r="T53" i="3" s="1"/>
  <c r="U52" i="3"/>
  <c r="T52" i="3" s="1"/>
  <c r="U51" i="3"/>
  <c r="T51" i="3" s="1"/>
  <c r="U50" i="3"/>
  <c r="T50" i="3" s="1"/>
  <c r="U49" i="3"/>
  <c r="T49" i="3" s="1"/>
  <c r="U48" i="3"/>
  <c r="T48" i="3" s="1"/>
  <c r="U47" i="3"/>
  <c r="T47" i="3" s="1"/>
  <c r="U46" i="3"/>
  <c r="T46" i="3" s="1"/>
  <c r="U45" i="3"/>
  <c r="T45" i="3" s="1"/>
  <c r="U44" i="3"/>
  <c r="T44" i="3" s="1"/>
  <c r="U67" i="3" l="1"/>
  <c r="S67" i="3"/>
  <c r="T67" i="3"/>
  <c r="K57" i="3"/>
  <c r="N56" i="3"/>
  <c r="M56" i="3" s="1"/>
  <c r="N55" i="3"/>
  <c r="M55" i="3" s="1"/>
  <c r="N54" i="3"/>
  <c r="M54" i="3" s="1"/>
  <c r="N53" i="3"/>
  <c r="M53" i="3" s="1"/>
  <c r="N52" i="3"/>
  <c r="M52" i="3" s="1"/>
  <c r="N51" i="3"/>
  <c r="M51" i="3" s="1"/>
  <c r="N50" i="3"/>
  <c r="M50" i="3" s="1"/>
  <c r="N49" i="3"/>
  <c r="M49" i="3" s="1"/>
  <c r="N48" i="3"/>
  <c r="M48" i="3" s="1"/>
  <c r="N47" i="3"/>
  <c r="M47" i="3" s="1"/>
  <c r="N46" i="3"/>
  <c r="M46" i="3" s="1"/>
  <c r="N45" i="3"/>
  <c r="M45" i="3" s="1"/>
  <c r="N44" i="3"/>
  <c r="M44" i="3" s="1"/>
  <c r="N57" i="3" l="1"/>
  <c r="L57" i="3"/>
  <c r="M57" i="3"/>
  <c r="D64" i="3"/>
  <c r="G63" i="3"/>
  <c r="F63" i="3" s="1"/>
  <c r="G62" i="3"/>
  <c r="F62" i="3" s="1"/>
  <c r="G61" i="3"/>
  <c r="F61" i="3" s="1"/>
  <c r="G60" i="3"/>
  <c r="F60" i="3" s="1"/>
  <c r="G59" i="3"/>
  <c r="F59" i="3" s="1"/>
  <c r="G58" i="3"/>
  <c r="F58" i="3" s="1"/>
  <c r="G57" i="3"/>
  <c r="F57" i="3" s="1"/>
  <c r="G56" i="3"/>
  <c r="F56" i="3" s="1"/>
  <c r="G55" i="3"/>
  <c r="F55" i="3" s="1"/>
  <c r="G54" i="3"/>
  <c r="F54" i="3" s="1"/>
  <c r="G53" i="3"/>
  <c r="F53" i="3" s="1"/>
  <c r="G52" i="3"/>
  <c r="F52" i="3" s="1"/>
  <c r="G51" i="3"/>
  <c r="F51" i="3" s="1"/>
  <c r="G50" i="3"/>
  <c r="F50" i="3" s="1"/>
  <c r="G49" i="3"/>
  <c r="F49" i="3" s="1"/>
  <c r="G48" i="3"/>
  <c r="F48" i="3" s="1"/>
  <c r="G47" i="3"/>
  <c r="F47" i="3" s="1"/>
  <c r="G46" i="3"/>
  <c r="F46" i="3" s="1"/>
  <c r="G45" i="3"/>
  <c r="F45" i="3" s="1"/>
  <c r="G44" i="3"/>
  <c r="F44" i="3" s="1"/>
  <c r="G64" i="3" l="1"/>
  <c r="E64" i="3"/>
  <c r="F64" i="3"/>
  <c r="G81" i="3" l="1"/>
  <c r="F81" i="3" s="1"/>
  <c r="V720" i="3"/>
  <c r="U720" i="3" s="1"/>
  <c r="V719" i="3"/>
  <c r="U719" i="3" s="1"/>
  <c r="V718" i="3"/>
  <c r="U718" i="3" s="1"/>
  <c r="V717" i="3"/>
  <c r="U717" i="3" s="1"/>
  <c r="V716" i="3"/>
  <c r="U716" i="3" s="1"/>
  <c r="V715" i="3"/>
  <c r="U715" i="3" s="1"/>
  <c r="V714" i="3"/>
  <c r="U714" i="3" s="1"/>
  <c r="V713" i="3"/>
  <c r="U713" i="3" s="1"/>
  <c r="H713" i="3"/>
  <c r="G713" i="3" s="1"/>
  <c r="V712" i="3"/>
  <c r="U712" i="3" s="1"/>
  <c r="H712" i="3"/>
  <c r="G712" i="3" s="1"/>
  <c r="V711" i="3"/>
  <c r="U711" i="3" s="1"/>
  <c r="H711" i="3"/>
  <c r="G711" i="3" s="1"/>
  <c r="V710" i="3"/>
  <c r="U710" i="3" s="1"/>
  <c r="H710" i="3"/>
  <c r="G710" i="3" s="1"/>
  <c r="V709" i="3"/>
  <c r="U709" i="3" s="1"/>
  <c r="H709" i="3"/>
  <c r="G709" i="3" s="1"/>
  <c r="V708" i="3"/>
  <c r="U708" i="3" s="1"/>
  <c r="H708" i="3"/>
  <c r="G708" i="3" s="1"/>
  <c r="V707" i="3"/>
  <c r="U707" i="3" s="1"/>
  <c r="O707" i="3"/>
  <c r="N707" i="3" s="1"/>
  <c r="H707" i="3"/>
  <c r="G707" i="3" s="1"/>
  <c r="V706" i="3"/>
  <c r="U706" i="3" s="1"/>
  <c r="O706" i="3"/>
  <c r="N706" i="3" s="1"/>
  <c r="H706" i="3"/>
  <c r="G706" i="3" s="1"/>
  <c r="V705" i="3"/>
  <c r="U705" i="3" s="1"/>
  <c r="O705" i="3"/>
  <c r="N705" i="3" s="1"/>
  <c r="H705" i="3"/>
  <c r="G705" i="3" s="1"/>
  <c r="V704" i="3"/>
  <c r="U704" i="3" s="1"/>
  <c r="O704" i="3"/>
  <c r="N704" i="3" s="1"/>
  <c r="H704" i="3"/>
  <c r="G704" i="3" s="1"/>
  <c r="V703" i="3"/>
  <c r="U703" i="3" s="1"/>
  <c r="O703" i="3"/>
  <c r="N703" i="3" s="1"/>
  <c r="H703" i="3"/>
  <c r="G703" i="3" s="1"/>
  <c r="V702" i="3"/>
  <c r="U702" i="3" s="1"/>
  <c r="O702" i="3"/>
  <c r="N702" i="3" s="1"/>
  <c r="H702" i="3"/>
  <c r="G702" i="3" s="1"/>
  <c r="V701" i="3"/>
  <c r="U701" i="3" s="1"/>
  <c r="O701" i="3"/>
  <c r="N701" i="3" s="1"/>
  <c r="H701" i="3"/>
  <c r="G701" i="3" s="1"/>
  <c r="V700" i="3"/>
  <c r="U700" i="3" s="1"/>
  <c r="O700" i="3"/>
  <c r="N700" i="3" s="1"/>
  <c r="H700" i="3"/>
  <c r="G700" i="3" s="1"/>
  <c r="V699" i="3"/>
  <c r="U699" i="3" s="1"/>
  <c r="O699" i="3"/>
  <c r="N699" i="3" s="1"/>
  <c r="H699" i="3"/>
  <c r="G699" i="3" s="1"/>
  <c r="V698" i="3"/>
  <c r="U698" i="3" s="1"/>
  <c r="O698" i="3"/>
  <c r="N698" i="3" s="1"/>
  <c r="H698" i="3"/>
  <c r="G698" i="3" s="1"/>
  <c r="V697" i="3"/>
  <c r="U697" i="3" s="1"/>
  <c r="O697" i="3"/>
  <c r="N697" i="3" s="1"/>
  <c r="H697" i="3"/>
  <c r="G697" i="3" s="1"/>
  <c r="V696" i="3"/>
  <c r="U696" i="3" s="1"/>
  <c r="O696" i="3"/>
  <c r="N696" i="3" s="1"/>
  <c r="H696" i="3"/>
  <c r="G696" i="3" s="1"/>
  <c r="V695" i="3"/>
  <c r="U695" i="3" s="1"/>
  <c r="O695" i="3"/>
  <c r="N695" i="3" s="1"/>
  <c r="H695" i="3"/>
  <c r="G695" i="3" s="1"/>
  <c r="V694" i="3"/>
  <c r="O694" i="3"/>
  <c r="N694" i="3" s="1"/>
  <c r="H694" i="3"/>
  <c r="V688" i="3"/>
  <c r="U688" i="3" s="1"/>
  <c r="H688" i="3"/>
  <c r="G688" i="3" s="1"/>
  <c r="V687" i="3"/>
  <c r="U687" i="3" s="1"/>
  <c r="O687" i="3"/>
  <c r="N687" i="3" s="1"/>
  <c r="H687" i="3"/>
  <c r="G687" i="3" s="1"/>
  <c r="V686" i="3"/>
  <c r="U686" i="3" s="1"/>
  <c r="O686" i="3"/>
  <c r="N686" i="3" s="1"/>
  <c r="H686" i="3"/>
  <c r="G686" i="3" s="1"/>
  <c r="V685" i="3"/>
  <c r="U685" i="3" s="1"/>
  <c r="O685" i="3"/>
  <c r="N685" i="3" s="1"/>
  <c r="H685" i="3"/>
  <c r="G685" i="3" s="1"/>
  <c r="V684" i="3"/>
  <c r="U684" i="3" s="1"/>
  <c r="O684" i="3"/>
  <c r="N684" i="3" s="1"/>
  <c r="H684" i="3"/>
  <c r="G684" i="3" s="1"/>
  <c r="V683" i="3"/>
  <c r="U683" i="3" s="1"/>
  <c r="O683" i="3"/>
  <c r="N683" i="3" s="1"/>
  <c r="H683" i="3"/>
  <c r="G683" i="3" s="1"/>
  <c r="V682" i="3"/>
  <c r="U682" i="3" s="1"/>
  <c r="O682" i="3"/>
  <c r="N682" i="3" s="1"/>
  <c r="H682" i="3"/>
  <c r="G682" i="3" s="1"/>
  <c r="V681" i="3"/>
  <c r="U681" i="3" s="1"/>
  <c r="O681" i="3"/>
  <c r="N681" i="3" s="1"/>
  <c r="H681" i="3"/>
  <c r="G681" i="3" s="1"/>
  <c r="V680" i="3"/>
  <c r="U680" i="3" s="1"/>
  <c r="O680" i="3"/>
  <c r="N680" i="3" s="1"/>
  <c r="H680" i="3"/>
  <c r="G680" i="3" s="1"/>
  <c r="V679" i="3"/>
  <c r="U679" i="3" s="1"/>
  <c r="O679" i="3"/>
  <c r="N679" i="3" s="1"/>
  <c r="H679" i="3"/>
  <c r="G679" i="3" s="1"/>
  <c r="V678" i="3"/>
  <c r="U678" i="3" s="1"/>
  <c r="O678" i="3"/>
  <c r="N678" i="3" s="1"/>
  <c r="H678" i="3"/>
  <c r="G678" i="3" s="1"/>
  <c r="V677" i="3"/>
  <c r="U677" i="3" s="1"/>
  <c r="O677" i="3"/>
  <c r="N677" i="3" s="1"/>
  <c r="H677" i="3"/>
  <c r="G677" i="3" s="1"/>
  <c r="V676" i="3"/>
  <c r="U676" i="3" s="1"/>
  <c r="O676" i="3"/>
  <c r="N676" i="3" s="1"/>
  <c r="H676" i="3"/>
  <c r="G676" i="3" s="1"/>
  <c r="V675" i="3"/>
  <c r="U675" i="3" s="1"/>
  <c r="O675" i="3"/>
  <c r="N675" i="3" s="1"/>
  <c r="H675" i="3"/>
  <c r="G675" i="3" s="1"/>
  <c r="V674" i="3"/>
  <c r="U674" i="3" s="1"/>
  <c r="O674" i="3"/>
  <c r="N674" i="3" s="1"/>
  <c r="H674" i="3"/>
  <c r="G674" i="3" s="1"/>
  <c r="V673" i="3"/>
  <c r="U673" i="3" s="1"/>
  <c r="O673" i="3"/>
  <c r="N673" i="3" s="1"/>
  <c r="H673" i="3"/>
  <c r="G673" i="3" s="1"/>
  <c r="V672" i="3"/>
  <c r="U672" i="3" s="1"/>
  <c r="O672" i="3"/>
  <c r="N672" i="3" s="1"/>
  <c r="H672" i="3"/>
  <c r="G672" i="3" s="1"/>
  <c r="V671" i="3"/>
  <c r="U671" i="3" s="1"/>
  <c r="O671" i="3"/>
  <c r="N671" i="3" s="1"/>
  <c r="H671" i="3"/>
  <c r="G671" i="3" s="1"/>
  <c r="V670" i="3"/>
  <c r="U670" i="3" s="1"/>
  <c r="O670" i="3"/>
  <c r="N670" i="3" s="1"/>
  <c r="H670" i="3"/>
  <c r="G670" i="3" s="1"/>
  <c r="V669" i="3"/>
  <c r="U669" i="3" s="1"/>
  <c r="O669" i="3"/>
  <c r="N669" i="3" s="1"/>
  <c r="H669" i="3"/>
  <c r="G669" i="3" s="1"/>
  <c r="V662" i="3"/>
  <c r="U662" i="3" s="1"/>
  <c r="V661" i="3"/>
  <c r="U661" i="3" s="1"/>
  <c r="V660" i="3"/>
  <c r="U660" i="3" s="1"/>
  <c r="H660" i="3"/>
  <c r="G660" i="3" s="1"/>
  <c r="V659" i="3"/>
  <c r="U659" i="3" s="1"/>
  <c r="O659" i="3"/>
  <c r="N659" i="3" s="1"/>
  <c r="H659" i="3"/>
  <c r="G659" i="3" s="1"/>
  <c r="V658" i="3"/>
  <c r="U658" i="3" s="1"/>
  <c r="O658" i="3"/>
  <c r="N658" i="3" s="1"/>
  <c r="H658" i="3"/>
  <c r="G658" i="3" s="1"/>
  <c r="V657" i="3"/>
  <c r="U657" i="3" s="1"/>
  <c r="O657" i="3"/>
  <c r="N657" i="3" s="1"/>
  <c r="H657" i="3"/>
  <c r="G657" i="3" s="1"/>
  <c r="V656" i="3"/>
  <c r="U656" i="3" s="1"/>
  <c r="O656" i="3"/>
  <c r="N656" i="3" s="1"/>
  <c r="H656" i="3"/>
  <c r="G656" i="3" s="1"/>
  <c r="V655" i="3"/>
  <c r="U655" i="3" s="1"/>
  <c r="O655" i="3"/>
  <c r="N655" i="3" s="1"/>
  <c r="H655" i="3"/>
  <c r="G655" i="3" s="1"/>
  <c r="V654" i="3"/>
  <c r="U654" i="3" s="1"/>
  <c r="O654" i="3"/>
  <c r="N654" i="3" s="1"/>
  <c r="H654" i="3"/>
  <c r="G654" i="3" s="1"/>
  <c r="V653" i="3"/>
  <c r="U653" i="3" s="1"/>
  <c r="O653" i="3"/>
  <c r="N653" i="3" s="1"/>
  <c r="H653" i="3"/>
  <c r="G653" i="3" s="1"/>
  <c r="V652" i="3"/>
  <c r="U652" i="3" s="1"/>
  <c r="O652" i="3"/>
  <c r="N652" i="3" s="1"/>
  <c r="H652" i="3"/>
  <c r="G652" i="3" s="1"/>
  <c r="V651" i="3"/>
  <c r="U651" i="3" s="1"/>
  <c r="O651" i="3"/>
  <c r="N651" i="3" s="1"/>
  <c r="H651" i="3"/>
  <c r="G651" i="3" s="1"/>
  <c r="V650" i="3"/>
  <c r="U650" i="3" s="1"/>
  <c r="O650" i="3"/>
  <c r="N650" i="3" s="1"/>
  <c r="H650" i="3"/>
  <c r="G650" i="3" s="1"/>
  <c r="V649" i="3"/>
  <c r="U649" i="3" s="1"/>
  <c r="O649" i="3"/>
  <c r="N649" i="3" s="1"/>
  <c r="H649" i="3"/>
  <c r="G649" i="3" s="1"/>
  <c r="V648" i="3"/>
  <c r="U648" i="3" s="1"/>
  <c r="O648" i="3"/>
  <c r="N648" i="3" s="1"/>
  <c r="H648" i="3"/>
  <c r="G648" i="3" s="1"/>
  <c r="V647" i="3"/>
  <c r="U647" i="3" s="1"/>
  <c r="O647" i="3"/>
  <c r="N647" i="3" s="1"/>
  <c r="H647" i="3"/>
  <c r="G647" i="3" s="1"/>
  <c r="V646" i="3"/>
  <c r="U646" i="3" s="1"/>
  <c r="O646" i="3"/>
  <c r="N646" i="3" s="1"/>
  <c r="H646" i="3"/>
  <c r="G646" i="3" s="1"/>
  <c r="V645" i="3"/>
  <c r="U645" i="3" s="1"/>
  <c r="O645" i="3"/>
  <c r="N645" i="3" s="1"/>
  <c r="H645" i="3"/>
  <c r="G645" i="3" s="1"/>
  <c r="V644" i="3"/>
  <c r="U644" i="3" s="1"/>
  <c r="O644" i="3"/>
  <c r="N644" i="3" s="1"/>
  <c r="H644" i="3"/>
  <c r="G644" i="3" s="1"/>
  <c r="V643" i="3"/>
  <c r="U643" i="3" s="1"/>
  <c r="O643" i="3"/>
  <c r="N643" i="3" s="1"/>
  <c r="H643" i="3"/>
  <c r="G643" i="3" s="1"/>
  <c r="V642" i="3"/>
  <c r="U642" i="3" s="1"/>
  <c r="O642" i="3"/>
  <c r="N642" i="3" s="1"/>
  <c r="H642" i="3"/>
  <c r="G642" i="3" s="1"/>
  <c r="V641" i="3"/>
  <c r="U641" i="3" s="1"/>
  <c r="O641" i="3"/>
  <c r="N641" i="3" s="1"/>
  <c r="H641" i="3"/>
  <c r="G641" i="3" s="1"/>
  <c r="V640" i="3"/>
  <c r="O640" i="3"/>
  <c r="N640" i="3" s="1"/>
  <c r="H640" i="3"/>
  <c r="H600" i="3"/>
  <c r="G600" i="3" s="1"/>
  <c r="H599" i="3"/>
  <c r="G599" i="3" s="1"/>
  <c r="H598" i="3"/>
  <c r="G598" i="3" s="1"/>
  <c r="H597" i="3"/>
  <c r="G597" i="3" s="1"/>
  <c r="H596" i="3"/>
  <c r="G596" i="3" s="1"/>
  <c r="H595" i="3"/>
  <c r="G595" i="3" s="1"/>
  <c r="H594" i="3"/>
  <c r="G594" i="3" s="1"/>
  <c r="H593" i="3"/>
  <c r="G593" i="3" s="1"/>
  <c r="V592" i="3"/>
  <c r="U592" i="3" s="1"/>
  <c r="H592" i="3"/>
  <c r="G592" i="3" s="1"/>
  <c r="V591" i="3"/>
  <c r="U591" i="3" s="1"/>
  <c r="H591" i="3"/>
  <c r="G591" i="3" s="1"/>
  <c r="V590" i="3"/>
  <c r="U590" i="3" s="1"/>
  <c r="H590" i="3"/>
  <c r="G590" i="3" s="1"/>
  <c r="V589" i="3"/>
  <c r="U589" i="3" s="1"/>
  <c r="O589" i="3"/>
  <c r="N589" i="3" s="1"/>
  <c r="H589" i="3"/>
  <c r="G589" i="3" s="1"/>
  <c r="V588" i="3"/>
  <c r="U588" i="3" s="1"/>
  <c r="O588" i="3"/>
  <c r="N588" i="3" s="1"/>
  <c r="H588" i="3"/>
  <c r="G588" i="3" s="1"/>
  <c r="V587" i="3"/>
  <c r="U587" i="3" s="1"/>
  <c r="O587" i="3"/>
  <c r="N587" i="3" s="1"/>
  <c r="H587" i="3"/>
  <c r="G587" i="3" s="1"/>
  <c r="V586" i="3"/>
  <c r="U586" i="3" s="1"/>
  <c r="O586" i="3"/>
  <c r="N586" i="3" s="1"/>
  <c r="H586" i="3"/>
  <c r="G586" i="3" s="1"/>
  <c r="V585" i="3"/>
  <c r="U585" i="3" s="1"/>
  <c r="O585" i="3"/>
  <c r="N585" i="3" s="1"/>
  <c r="H585" i="3"/>
  <c r="G585" i="3" s="1"/>
  <c r="V584" i="3"/>
  <c r="U584" i="3" s="1"/>
  <c r="O584" i="3"/>
  <c r="N584" i="3" s="1"/>
  <c r="H584" i="3"/>
  <c r="G584" i="3" s="1"/>
  <c r="V583" i="3"/>
  <c r="U583" i="3" s="1"/>
  <c r="O583" i="3"/>
  <c r="N583" i="3" s="1"/>
  <c r="H583" i="3"/>
  <c r="G583" i="3" s="1"/>
  <c r="V582" i="3"/>
  <c r="U582" i="3" s="1"/>
  <c r="O582" i="3"/>
  <c r="N582" i="3" s="1"/>
  <c r="H582" i="3"/>
  <c r="G582" i="3" s="1"/>
  <c r="V581" i="3"/>
  <c r="U581" i="3" s="1"/>
  <c r="O581" i="3"/>
  <c r="N581" i="3" s="1"/>
  <c r="H581" i="3"/>
  <c r="G581" i="3" s="1"/>
  <c r="V580" i="3"/>
  <c r="U580" i="3" s="1"/>
  <c r="O580" i="3"/>
  <c r="N580" i="3" s="1"/>
  <c r="H580" i="3"/>
  <c r="G580" i="3" s="1"/>
  <c r="V579" i="3"/>
  <c r="U579" i="3" s="1"/>
  <c r="O579" i="3"/>
  <c r="N579" i="3" s="1"/>
  <c r="H579" i="3"/>
  <c r="G579" i="3" s="1"/>
  <c r="V578" i="3"/>
  <c r="U578" i="3" s="1"/>
  <c r="O578" i="3"/>
  <c r="N578" i="3" s="1"/>
  <c r="H578" i="3"/>
  <c r="G578" i="3" s="1"/>
  <c r="V577" i="3"/>
  <c r="U577" i="3" s="1"/>
  <c r="O577" i="3"/>
  <c r="N577" i="3" s="1"/>
  <c r="H577" i="3"/>
  <c r="G577" i="3" s="1"/>
  <c r="V576" i="3"/>
  <c r="U576" i="3" s="1"/>
  <c r="O576" i="3"/>
  <c r="N576" i="3" s="1"/>
  <c r="H576" i="3"/>
  <c r="G576" i="3" s="1"/>
  <c r="V575" i="3"/>
  <c r="U575" i="3" s="1"/>
  <c r="O575" i="3"/>
  <c r="N575" i="3" s="1"/>
  <c r="H575" i="3"/>
  <c r="G575" i="3" s="1"/>
  <c r="V574" i="3"/>
  <c r="U574" i="3" s="1"/>
  <c r="O574" i="3"/>
  <c r="N574" i="3" s="1"/>
  <c r="H574" i="3"/>
  <c r="G574" i="3" s="1"/>
  <c r="V573" i="3"/>
  <c r="U573" i="3" s="1"/>
  <c r="O573" i="3"/>
  <c r="N573" i="3" s="1"/>
  <c r="H573" i="3"/>
  <c r="G573" i="3" s="1"/>
  <c r="V572" i="3"/>
  <c r="U572" i="3" s="1"/>
  <c r="O572" i="3"/>
  <c r="N572" i="3" s="1"/>
  <c r="H572" i="3"/>
  <c r="AC566" i="3"/>
  <c r="AB566" i="3" s="1"/>
  <c r="AC565" i="3"/>
  <c r="AB565" i="3" s="1"/>
  <c r="AC564" i="3"/>
  <c r="AB564" i="3" s="1"/>
  <c r="O564" i="3"/>
  <c r="N564" i="3" s="1"/>
  <c r="AC563" i="3"/>
  <c r="AB563" i="3" s="1"/>
  <c r="O563" i="3"/>
  <c r="N563" i="3" s="1"/>
  <c r="H563" i="3"/>
  <c r="G563" i="3" s="1"/>
  <c r="AC562" i="3"/>
  <c r="AB562" i="3" s="1"/>
  <c r="O562" i="3"/>
  <c r="N562" i="3" s="1"/>
  <c r="H562" i="3"/>
  <c r="G562" i="3" s="1"/>
  <c r="AC561" i="3"/>
  <c r="AB561" i="3" s="1"/>
  <c r="O561" i="3"/>
  <c r="N561" i="3" s="1"/>
  <c r="H561" i="3"/>
  <c r="G561" i="3" s="1"/>
  <c r="AC560" i="3"/>
  <c r="AB560" i="3" s="1"/>
  <c r="O560" i="3"/>
  <c r="N560" i="3" s="1"/>
  <c r="H560" i="3"/>
  <c r="G560" i="3" s="1"/>
  <c r="AC559" i="3"/>
  <c r="AB559" i="3" s="1"/>
  <c r="O559" i="3"/>
  <c r="N559" i="3" s="1"/>
  <c r="H559" i="3"/>
  <c r="G559" i="3" s="1"/>
  <c r="AC558" i="3"/>
  <c r="AB558" i="3" s="1"/>
  <c r="O558" i="3"/>
  <c r="N558" i="3" s="1"/>
  <c r="H558" i="3"/>
  <c r="G558" i="3" s="1"/>
  <c r="AC557" i="3"/>
  <c r="AB557" i="3" s="1"/>
  <c r="O557" i="3"/>
  <c r="N557" i="3" s="1"/>
  <c r="H557" i="3"/>
  <c r="G557" i="3" s="1"/>
  <c r="AC556" i="3"/>
  <c r="AB556" i="3" s="1"/>
  <c r="V556" i="3"/>
  <c r="U556" i="3" s="1"/>
  <c r="O556" i="3"/>
  <c r="N556" i="3" s="1"/>
  <c r="H556" i="3"/>
  <c r="G556" i="3" s="1"/>
  <c r="AC555" i="3"/>
  <c r="AB555" i="3" s="1"/>
  <c r="V555" i="3"/>
  <c r="U555" i="3" s="1"/>
  <c r="O555" i="3"/>
  <c r="N555" i="3" s="1"/>
  <c r="H555" i="3"/>
  <c r="G555" i="3" s="1"/>
  <c r="AC554" i="3"/>
  <c r="AB554" i="3" s="1"/>
  <c r="V554" i="3"/>
  <c r="U554" i="3" s="1"/>
  <c r="O554" i="3"/>
  <c r="N554" i="3" s="1"/>
  <c r="H554" i="3"/>
  <c r="G554" i="3" s="1"/>
  <c r="AC553" i="3"/>
  <c r="AB553" i="3" s="1"/>
  <c r="V553" i="3"/>
  <c r="U553" i="3" s="1"/>
  <c r="O553" i="3"/>
  <c r="N553" i="3" s="1"/>
  <c r="H553" i="3"/>
  <c r="G553" i="3" s="1"/>
  <c r="AC552" i="3"/>
  <c r="AB552" i="3" s="1"/>
  <c r="V552" i="3"/>
  <c r="U552" i="3" s="1"/>
  <c r="O552" i="3"/>
  <c r="N552" i="3" s="1"/>
  <c r="H552" i="3"/>
  <c r="G552" i="3" s="1"/>
  <c r="AC551" i="3"/>
  <c r="AB551" i="3" s="1"/>
  <c r="V551" i="3"/>
  <c r="U551" i="3" s="1"/>
  <c r="O551" i="3"/>
  <c r="N551" i="3" s="1"/>
  <c r="H551" i="3"/>
  <c r="G551" i="3" s="1"/>
  <c r="AC550" i="3"/>
  <c r="AB550" i="3" s="1"/>
  <c r="V550" i="3"/>
  <c r="U550" i="3" s="1"/>
  <c r="O550" i="3"/>
  <c r="N550" i="3" s="1"/>
  <c r="H550" i="3"/>
  <c r="G550" i="3" s="1"/>
  <c r="AC549" i="3"/>
  <c r="AB549" i="3" s="1"/>
  <c r="V549" i="3"/>
  <c r="U549" i="3" s="1"/>
  <c r="O549" i="3"/>
  <c r="N549" i="3" s="1"/>
  <c r="H549" i="3"/>
  <c r="G549" i="3" s="1"/>
  <c r="AC548" i="3"/>
  <c r="AB548" i="3" s="1"/>
  <c r="V548" i="3"/>
  <c r="U548" i="3" s="1"/>
  <c r="O548" i="3"/>
  <c r="N548" i="3" s="1"/>
  <c r="H548" i="3"/>
  <c r="G548" i="3" s="1"/>
  <c r="AC547" i="3"/>
  <c r="AB547" i="3" s="1"/>
  <c r="V547" i="3"/>
  <c r="U547" i="3" s="1"/>
  <c r="O547" i="3"/>
  <c r="N547" i="3" s="1"/>
  <c r="H547" i="3"/>
  <c r="V541" i="3"/>
  <c r="U541" i="3" s="1"/>
  <c r="V540" i="3"/>
  <c r="U540" i="3" s="1"/>
  <c r="V539" i="3"/>
  <c r="U539" i="3" s="1"/>
  <c r="V538" i="3"/>
  <c r="U538" i="3" s="1"/>
  <c r="V537" i="3"/>
  <c r="U537" i="3" s="1"/>
  <c r="V536" i="3"/>
  <c r="U536" i="3" s="1"/>
  <c r="O536" i="3"/>
  <c r="N536" i="3" s="1"/>
  <c r="V535" i="3"/>
  <c r="U535" i="3" s="1"/>
  <c r="O535" i="3"/>
  <c r="N535" i="3" s="1"/>
  <c r="V534" i="3"/>
  <c r="U534" i="3" s="1"/>
  <c r="O534" i="3"/>
  <c r="N534" i="3" s="1"/>
  <c r="V533" i="3"/>
  <c r="U533" i="3" s="1"/>
  <c r="O533" i="3"/>
  <c r="N533" i="3" s="1"/>
  <c r="V532" i="3"/>
  <c r="U532" i="3" s="1"/>
  <c r="O532" i="3"/>
  <c r="N532" i="3" s="1"/>
  <c r="H532" i="3"/>
  <c r="G532" i="3" s="1"/>
  <c r="V531" i="3"/>
  <c r="U531" i="3" s="1"/>
  <c r="O531" i="3"/>
  <c r="N531" i="3" s="1"/>
  <c r="H531" i="3"/>
  <c r="G531" i="3" s="1"/>
  <c r="V530" i="3"/>
  <c r="U530" i="3" s="1"/>
  <c r="O530" i="3"/>
  <c r="N530" i="3" s="1"/>
  <c r="H530" i="3"/>
  <c r="G530" i="3" s="1"/>
  <c r="V529" i="3"/>
  <c r="U529" i="3" s="1"/>
  <c r="O529" i="3"/>
  <c r="N529" i="3" s="1"/>
  <c r="H529" i="3"/>
  <c r="G529" i="3" s="1"/>
  <c r="V528" i="3"/>
  <c r="U528" i="3" s="1"/>
  <c r="O528" i="3"/>
  <c r="N528" i="3" s="1"/>
  <c r="H528" i="3"/>
  <c r="G528" i="3" s="1"/>
  <c r="V527" i="3"/>
  <c r="U527" i="3" s="1"/>
  <c r="O527" i="3"/>
  <c r="N527" i="3" s="1"/>
  <c r="H527" i="3"/>
  <c r="G527" i="3" s="1"/>
  <c r="V526" i="3"/>
  <c r="U526" i="3" s="1"/>
  <c r="O526" i="3"/>
  <c r="N526" i="3" s="1"/>
  <c r="H526" i="3"/>
  <c r="G526" i="3" s="1"/>
  <c r="V525" i="3"/>
  <c r="U525" i="3" s="1"/>
  <c r="O525" i="3"/>
  <c r="N525" i="3" s="1"/>
  <c r="H525" i="3"/>
  <c r="G525" i="3" s="1"/>
  <c r="V524" i="3"/>
  <c r="U524" i="3" s="1"/>
  <c r="O524" i="3"/>
  <c r="N524" i="3" s="1"/>
  <c r="H524" i="3"/>
  <c r="G524" i="3" s="1"/>
  <c r="V523" i="3"/>
  <c r="U523" i="3" s="1"/>
  <c r="O523" i="3"/>
  <c r="N523" i="3" s="1"/>
  <c r="H523" i="3"/>
  <c r="G523" i="3" s="1"/>
  <c r="V522" i="3"/>
  <c r="U522" i="3" s="1"/>
  <c r="O522" i="3"/>
  <c r="N522" i="3" s="1"/>
  <c r="H522" i="3"/>
  <c r="G522" i="3" s="1"/>
  <c r="V521" i="3"/>
  <c r="U521" i="3" s="1"/>
  <c r="O521" i="3"/>
  <c r="N521" i="3" s="1"/>
  <c r="H521" i="3"/>
  <c r="G521" i="3" s="1"/>
  <c r="V520" i="3"/>
  <c r="U520" i="3" s="1"/>
  <c r="O520" i="3"/>
  <c r="H520" i="3"/>
  <c r="G520" i="3" s="1"/>
  <c r="V519" i="3"/>
  <c r="U519" i="3" s="1"/>
  <c r="O519" i="3"/>
  <c r="N519" i="3" s="1"/>
  <c r="H519" i="3"/>
  <c r="G519" i="3" s="1"/>
  <c r="V518" i="3"/>
  <c r="O518" i="3"/>
  <c r="N518" i="3" s="1"/>
  <c r="H518" i="3"/>
  <c r="G518" i="3" s="1"/>
  <c r="AC476" i="3"/>
  <c r="AB476" i="3" s="1"/>
  <c r="V476" i="3"/>
  <c r="U476" i="3" s="1"/>
  <c r="O476" i="3"/>
  <c r="N476" i="3" s="1"/>
  <c r="AC475" i="3"/>
  <c r="AB475" i="3" s="1"/>
  <c r="V475" i="3"/>
  <c r="U475" i="3" s="1"/>
  <c r="O475" i="3"/>
  <c r="N475" i="3" s="1"/>
  <c r="AC474" i="3"/>
  <c r="AB474" i="3" s="1"/>
  <c r="V474" i="3"/>
  <c r="U474" i="3" s="1"/>
  <c r="O474" i="3"/>
  <c r="N474" i="3" s="1"/>
  <c r="H474" i="3"/>
  <c r="G474" i="3" s="1"/>
  <c r="AC473" i="3"/>
  <c r="AB473" i="3" s="1"/>
  <c r="V473" i="3"/>
  <c r="U473" i="3" s="1"/>
  <c r="O473" i="3"/>
  <c r="N473" i="3" s="1"/>
  <c r="H473" i="3"/>
  <c r="G473" i="3" s="1"/>
  <c r="AC472" i="3"/>
  <c r="AB472" i="3" s="1"/>
  <c r="V472" i="3"/>
  <c r="U472" i="3" s="1"/>
  <c r="O472" i="3"/>
  <c r="N472" i="3" s="1"/>
  <c r="H472" i="3"/>
  <c r="G472" i="3" s="1"/>
  <c r="AC471" i="3"/>
  <c r="AB471" i="3" s="1"/>
  <c r="V471" i="3"/>
  <c r="U471" i="3" s="1"/>
  <c r="O471" i="3"/>
  <c r="N471" i="3" s="1"/>
  <c r="H471" i="3"/>
  <c r="G471" i="3" s="1"/>
  <c r="AC470" i="3"/>
  <c r="AB470" i="3" s="1"/>
  <c r="V470" i="3"/>
  <c r="U470" i="3" s="1"/>
  <c r="O470" i="3"/>
  <c r="N470" i="3" s="1"/>
  <c r="H470" i="3"/>
  <c r="G470" i="3" s="1"/>
  <c r="AC469" i="3"/>
  <c r="AB469" i="3" s="1"/>
  <c r="V469" i="3"/>
  <c r="U469" i="3" s="1"/>
  <c r="O469" i="3"/>
  <c r="N469" i="3" s="1"/>
  <c r="H469" i="3"/>
  <c r="G469" i="3" s="1"/>
  <c r="AC468" i="3"/>
  <c r="AB468" i="3" s="1"/>
  <c r="V468" i="3"/>
  <c r="U468" i="3" s="1"/>
  <c r="O468" i="3"/>
  <c r="N468" i="3" s="1"/>
  <c r="H468" i="3"/>
  <c r="G468" i="3" s="1"/>
  <c r="AC467" i="3"/>
  <c r="AB467" i="3" s="1"/>
  <c r="V467" i="3"/>
  <c r="U467" i="3" s="1"/>
  <c r="O467" i="3"/>
  <c r="N467" i="3" s="1"/>
  <c r="H467" i="3"/>
  <c r="G467" i="3" s="1"/>
  <c r="AC466" i="3"/>
  <c r="AB466" i="3" s="1"/>
  <c r="V466" i="3"/>
  <c r="U466" i="3" s="1"/>
  <c r="O466" i="3"/>
  <c r="N466" i="3" s="1"/>
  <c r="H466" i="3"/>
  <c r="G466" i="3" s="1"/>
  <c r="AC465" i="3"/>
  <c r="AB465" i="3" s="1"/>
  <c r="V465" i="3"/>
  <c r="U465" i="3" s="1"/>
  <c r="O465" i="3"/>
  <c r="N465" i="3" s="1"/>
  <c r="H465" i="3"/>
  <c r="G465" i="3" s="1"/>
  <c r="AC464" i="3"/>
  <c r="AB464" i="3" s="1"/>
  <c r="V464" i="3"/>
  <c r="U464" i="3" s="1"/>
  <c r="O464" i="3"/>
  <c r="N464" i="3" s="1"/>
  <c r="H464" i="3"/>
  <c r="G464" i="3" s="1"/>
  <c r="AC463" i="3"/>
  <c r="AB463" i="3" s="1"/>
  <c r="V463" i="3"/>
  <c r="U463" i="3" s="1"/>
  <c r="O463" i="3"/>
  <c r="N463" i="3" s="1"/>
  <c r="H463" i="3"/>
  <c r="G463" i="3" s="1"/>
  <c r="AC462" i="3"/>
  <c r="AB462" i="3" s="1"/>
  <c r="V462" i="3"/>
  <c r="U462" i="3" s="1"/>
  <c r="O462" i="3"/>
  <c r="N462" i="3" s="1"/>
  <c r="H462" i="3"/>
  <c r="G462" i="3" s="1"/>
  <c r="AC461" i="3"/>
  <c r="AB461" i="3" s="1"/>
  <c r="V461" i="3"/>
  <c r="U461" i="3" s="1"/>
  <c r="O461" i="3"/>
  <c r="N461" i="3" s="1"/>
  <c r="H461" i="3"/>
  <c r="G461" i="3" s="1"/>
  <c r="AC460" i="3"/>
  <c r="V460" i="3"/>
  <c r="O460" i="3"/>
  <c r="N460" i="3" s="1"/>
  <c r="H460" i="3"/>
  <c r="V454" i="3"/>
  <c r="U454" i="3" s="1"/>
  <c r="V453" i="3"/>
  <c r="U453" i="3" s="1"/>
  <c r="V452" i="3"/>
  <c r="U452" i="3" s="1"/>
  <c r="V451" i="3"/>
  <c r="U451" i="3" s="1"/>
  <c r="O451" i="3"/>
  <c r="N451" i="3" s="1"/>
  <c r="V450" i="3"/>
  <c r="U450" i="3" s="1"/>
  <c r="O450" i="3"/>
  <c r="N450" i="3" s="1"/>
  <c r="V449" i="3"/>
  <c r="U449" i="3" s="1"/>
  <c r="O449" i="3"/>
  <c r="N449" i="3" s="1"/>
  <c r="V448" i="3"/>
  <c r="U448" i="3" s="1"/>
  <c r="O448" i="3"/>
  <c r="N448" i="3" s="1"/>
  <c r="V447" i="3"/>
  <c r="U447" i="3" s="1"/>
  <c r="O447" i="3"/>
  <c r="N447" i="3" s="1"/>
  <c r="H447" i="3"/>
  <c r="G447" i="3" s="1"/>
  <c r="V446" i="3"/>
  <c r="U446" i="3" s="1"/>
  <c r="O446" i="3"/>
  <c r="N446" i="3" s="1"/>
  <c r="H446" i="3"/>
  <c r="G446" i="3" s="1"/>
  <c r="V445" i="3"/>
  <c r="U445" i="3" s="1"/>
  <c r="O445" i="3"/>
  <c r="N445" i="3" s="1"/>
  <c r="H445" i="3"/>
  <c r="G445" i="3" s="1"/>
  <c r="V444" i="3"/>
  <c r="U444" i="3" s="1"/>
  <c r="O444" i="3"/>
  <c r="N444" i="3" s="1"/>
  <c r="H444" i="3"/>
  <c r="G444" i="3" s="1"/>
  <c r="V443" i="3"/>
  <c r="U443" i="3" s="1"/>
  <c r="O443" i="3"/>
  <c r="N443" i="3" s="1"/>
  <c r="H443" i="3"/>
  <c r="G443" i="3" s="1"/>
  <c r="V442" i="3"/>
  <c r="U442" i="3" s="1"/>
  <c r="O442" i="3"/>
  <c r="N442" i="3" s="1"/>
  <c r="H442" i="3"/>
  <c r="G442" i="3" s="1"/>
  <c r="V441" i="3"/>
  <c r="U441" i="3" s="1"/>
  <c r="O441" i="3"/>
  <c r="N441" i="3" s="1"/>
  <c r="H441" i="3"/>
  <c r="G441" i="3" s="1"/>
  <c r="V440" i="3"/>
  <c r="U440" i="3" s="1"/>
  <c r="O440" i="3"/>
  <c r="N440" i="3" s="1"/>
  <c r="H440" i="3"/>
  <c r="G440" i="3" s="1"/>
  <c r="V439" i="3"/>
  <c r="U439" i="3" s="1"/>
  <c r="O439" i="3"/>
  <c r="N439" i="3" s="1"/>
  <c r="H439" i="3"/>
  <c r="G439" i="3" s="1"/>
  <c r="V438" i="3"/>
  <c r="U438" i="3" s="1"/>
  <c r="O438" i="3"/>
  <c r="N438" i="3" s="1"/>
  <c r="H438" i="3"/>
  <c r="G438" i="3" s="1"/>
  <c r="V437" i="3"/>
  <c r="U437" i="3" s="1"/>
  <c r="O437" i="3"/>
  <c r="N437" i="3" s="1"/>
  <c r="H437" i="3"/>
  <c r="G437" i="3" s="1"/>
  <c r="V436" i="3"/>
  <c r="U436" i="3" s="1"/>
  <c r="O436" i="3"/>
  <c r="N436" i="3" s="1"/>
  <c r="H436" i="3"/>
  <c r="G436" i="3" s="1"/>
  <c r="V435" i="3"/>
  <c r="O435" i="3"/>
  <c r="N435" i="3" s="1"/>
  <c r="H435" i="3"/>
  <c r="G435" i="3" s="1"/>
  <c r="V429" i="3"/>
  <c r="U429" i="3" s="1"/>
  <c r="V428" i="3"/>
  <c r="U428" i="3" s="1"/>
  <c r="V427" i="3"/>
  <c r="U427" i="3" s="1"/>
  <c r="V426" i="3"/>
  <c r="U426" i="3" s="1"/>
  <c r="H426" i="3"/>
  <c r="G426" i="3" s="1"/>
  <c r="V425" i="3"/>
  <c r="U425" i="3" s="1"/>
  <c r="H425" i="3"/>
  <c r="G425" i="3" s="1"/>
  <c r="V424" i="3"/>
  <c r="U424" i="3" s="1"/>
  <c r="H424" i="3"/>
  <c r="G424" i="3" s="1"/>
  <c r="V423" i="3"/>
  <c r="U423" i="3" s="1"/>
  <c r="O423" i="3"/>
  <c r="N423" i="3" s="1"/>
  <c r="H423" i="3"/>
  <c r="G423" i="3" s="1"/>
  <c r="V422" i="3"/>
  <c r="U422" i="3" s="1"/>
  <c r="O422" i="3"/>
  <c r="N422" i="3" s="1"/>
  <c r="H422" i="3"/>
  <c r="G422" i="3" s="1"/>
  <c r="V421" i="3"/>
  <c r="U421" i="3" s="1"/>
  <c r="O421" i="3"/>
  <c r="N421" i="3" s="1"/>
  <c r="H421" i="3"/>
  <c r="G421" i="3" s="1"/>
  <c r="V420" i="3"/>
  <c r="U420" i="3" s="1"/>
  <c r="O420" i="3"/>
  <c r="N420" i="3" s="1"/>
  <c r="H420" i="3"/>
  <c r="G420" i="3" s="1"/>
  <c r="V419" i="3"/>
  <c r="U419" i="3" s="1"/>
  <c r="O419" i="3"/>
  <c r="N419" i="3" s="1"/>
  <c r="H419" i="3"/>
  <c r="G419" i="3" s="1"/>
  <c r="V418" i="3"/>
  <c r="U418" i="3" s="1"/>
  <c r="O418" i="3"/>
  <c r="N418" i="3" s="1"/>
  <c r="H418" i="3"/>
  <c r="G418" i="3" s="1"/>
  <c r="V417" i="3"/>
  <c r="U417" i="3" s="1"/>
  <c r="O417" i="3"/>
  <c r="N417" i="3" s="1"/>
  <c r="H417" i="3"/>
  <c r="G417" i="3" s="1"/>
  <c r="V416" i="3"/>
  <c r="U416" i="3" s="1"/>
  <c r="O416" i="3"/>
  <c r="N416" i="3" s="1"/>
  <c r="H416" i="3"/>
  <c r="G416" i="3" s="1"/>
  <c r="V415" i="3"/>
  <c r="U415" i="3" s="1"/>
  <c r="O415" i="3"/>
  <c r="N415" i="3" s="1"/>
  <c r="H415" i="3"/>
  <c r="G415" i="3" s="1"/>
  <c r="V414" i="3"/>
  <c r="U414" i="3" s="1"/>
  <c r="O414" i="3"/>
  <c r="N414" i="3" s="1"/>
  <c r="H414" i="3"/>
  <c r="G414" i="3" s="1"/>
  <c r="V413" i="3"/>
  <c r="O413" i="3"/>
  <c r="N413" i="3" s="1"/>
  <c r="H413" i="3"/>
  <c r="G413" i="3" s="1"/>
  <c r="V370" i="3"/>
  <c r="U370" i="3" s="1"/>
  <c r="V369" i="3"/>
  <c r="U369" i="3" s="1"/>
  <c r="V368" i="3"/>
  <c r="U368" i="3" s="1"/>
  <c r="V367" i="3"/>
  <c r="U367" i="3" s="1"/>
  <c r="V366" i="3"/>
  <c r="U366" i="3" s="1"/>
  <c r="V365" i="3"/>
  <c r="U365" i="3" s="1"/>
  <c r="O365" i="3"/>
  <c r="N365" i="3" s="1"/>
  <c r="H365" i="3"/>
  <c r="G365" i="3" s="1"/>
  <c r="V364" i="3"/>
  <c r="U364" i="3" s="1"/>
  <c r="O364" i="3"/>
  <c r="N364" i="3" s="1"/>
  <c r="H364" i="3"/>
  <c r="G364" i="3" s="1"/>
  <c r="V363" i="3"/>
  <c r="U363" i="3" s="1"/>
  <c r="O363" i="3"/>
  <c r="N363" i="3" s="1"/>
  <c r="H363" i="3"/>
  <c r="G363" i="3" s="1"/>
  <c r="V362" i="3"/>
  <c r="U362" i="3" s="1"/>
  <c r="O362" i="3"/>
  <c r="N362" i="3" s="1"/>
  <c r="H362" i="3"/>
  <c r="G362" i="3" s="1"/>
  <c r="V361" i="3"/>
  <c r="U361" i="3" s="1"/>
  <c r="O361" i="3"/>
  <c r="N361" i="3" s="1"/>
  <c r="H361" i="3"/>
  <c r="G361" i="3" s="1"/>
  <c r="V360" i="3"/>
  <c r="U360" i="3" s="1"/>
  <c r="O360" i="3"/>
  <c r="N360" i="3" s="1"/>
  <c r="H360" i="3"/>
  <c r="G360" i="3" s="1"/>
  <c r="V359" i="3"/>
  <c r="U359" i="3" s="1"/>
  <c r="O359" i="3"/>
  <c r="N359" i="3" s="1"/>
  <c r="H359" i="3"/>
  <c r="G359" i="3" s="1"/>
  <c r="V358" i="3"/>
  <c r="U358" i="3" s="1"/>
  <c r="O358" i="3"/>
  <c r="N358" i="3" s="1"/>
  <c r="H358" i="3"/>
  <c r="G358" i="3" s="1"/>
  <c r="V357" i="3"/>
  <c r="U357" i="3" s="1"/>
  <c r="O357" i="3"/>
  <c r="N357" i="3" s="1"/>
  <c r="H357" i="3"/>
  <c r="G357" i="3" s="1"/>
  <c r="V356" i="3"/>
  <c r="U356" i="3" s="1"/>
  <c r="O356" i="3"/>
  <c r="N356" i="3" s="1"/>
  <c r="H356" i="3"/>
  <c r="G356" i="3" s="1"/>
  <c r="V355" i="3"/>
  <c r="U355" i="3" s="1"/>
  <c r="O355" i="3"/>
  <c r="N355" i="3" s="1"/>
  <c r="H355" i="3"/>
  <c r="G355" i="3" s="1"/>
  <c r="V354" i="3"/>
  <c r="U354" i="3" s="1"/>
  <c r="O354" i="3"/>
  <c r="N354" i="3" s="1"/>
  <c r="H354" i="3"/>
  <c r="G354" i="3" s="1"/>
  <c r="V353" i="3"/>
  <c r="U353" i="3" s="1"/>
  <c r="O353" i="3"/>
  <c r="N353" i="3" s="1"/>
  <c r="H353" i="3"/>
  <c r="G353" i="3" s="1"/>
  <c r="V352" i="3"/>
  <c r="U352" i="3" s="1"/>
  <c r="O352" i="3"/>
  <c r="N352" i="3" s="1"/>
  <c r="H352" i="3"/>
  <c r="G352" i="3" s="1"/>
  <c r="V351" i="3"/>
  <c r="U351" i="3" s="1"/>
  <c r="O351" i="3"/>
  <c r="N351" i="3" s="1"/>
  <c r="H351" i="3"/>
  <c r="G351" i="3" s="1"/>
  <c r="V350" i="3"/>
  <c r="U350" i="3" s="1"/>
  <c r="O350" i="3"/>
  <c r="N350" i="3" s="1"/>
  <c r="H350" i="3"/>
  <c r="G350" i="3" s="1"/>
  <c r="Z349" i="3"/>
  <c r="V349" i="3"/>
  <c r="U349" i="3" s="1"/>
  <c r="O349" i="3"/>
  <c r="N349" i="3" s="1"/>
  <c r="H349" i="3"/>
  <c r="G349" i="3" s="1"/>
  <c r="Z348" i="3"/>
  <c r="V348" i="3"/>
  <c r="U348" i="3" s="1"/>
  <c r="O348" i="3"/>
  <c r="N348" i="3" s="1"/>
  <c r="H348" i="3"/>
  <c r="G348" i="3" s="1"/>
  <c r="Z347" i="3"/>
  <c r="V347" i="3"/>
  <c r="U347" i="3" s="1"/>
  <c r="O347" i="3"/>
  <c r="N347" i="3" s="1"/>
  <c r="H347" i="3"/>
  <c r="O341" i="3"/>
  <c r="N341" i="3" s="1"/>
  <c r="O340" i="3"/>
  <c r="N340" i="3" s="1"/>
  <c r="O339" i="3"/>
  <c r="N339" i="3" s="1"/>
  <c r="AC338" i="3"/>
  <c r="AB338" i="3" s="1"/>
  <c r="V338" i="3"/>
  <c r="U338" i="3" s="1"/>
  <c r="O338" i="3"/>
  <c r="N338" i="3" s="1"/>
  <c r="AC337" i="3"/>
  <c r="AB337" i="3" s="1"/>
  <c r="V337" i="3"/>
  <c r="U337" i="3" s="1"/>
  <c r="O337" i="3"/>
  <c r="AC336" i="3"/>
  <c r="AB336" i="3" s="1"/>
  <c r="V336" i="3"/>
  <c r="U336" i="3" s="1"/>
  <c r="O336" i="3"/>
  <c r="N336" i="3" s="1"/>
  <c r="H336" i="3"/>
  <c r="G336" i="3" s="1"/>
  <c r="AC335" i="3"/>
  <c r="AB335" i="3" s="1"/>
  <c r="V335" i="3"/>
  <c r="U335" i="3" s="1"/>
  <c r="O335" i="3"/>
  <c r="N335" i="3" s="1"/>
  <c r="H335" i="3"/>
  <c r="G335" i="3" s="1"/>
  <c r="AC334" i="3"/>
  <c r="AB334" i="3" s="1"/>
  <c r="V334" i="3"/>
  <c r="U334" i="3" s="1"/>
  <c r="O334" i="3"/>
  <c r="N334" i="3" s="1"/>
  <c r="H334" i="3"/>
  <c r="G334" i="3" s="1"/>
  <c r="AC333" i="3"/>
  <c r="AB333" i="3" s="1"/>
  <c r="V333" i="3"/>
  <c r="U333" i="3" s="1"/>
  <c r="O333" i="3"/>
  <c r="N333" i="3" s="1"/>
  <c r="H333" i="3"/>
  <c r="G333" i="3" s="1"/>
  <c r="AC332" i="3"/>
  <c r="AB332" i="3" s="1"/>
  <c r="V332" i="3"/>
  <c r="U332" i="3" s="1"/>
  <c r="O332" i="3"/>
  <c r="N332" i="3" s="1"/>
  <c r="H332" i="3"/>
  <c r="G332" i="3" s="1"/>
  <c r="AC331" i="3"/>
  <c r="AB331" i="3" s="1"/>
  <c r="V331" i="3"/>
  <c r="U331" i="3" s="1"/>
  <c r="O331" i="3"/>
  <c r="N331" i="3" s="1"/>
  <c r="H331" i="3"/>
  <c r="G331" i="3" s="1"/>
  <c r="AC330" i="3"/>
  <c r="AB330" i="3" s="1"/>
  <c r="V330" i="3"/>
  <c r="U330" i="3" s="1"/>
  <c r="O330" i="3"/>
  <c r="N330" i="3" s="1"/>
  <c r="H330" i="3"/>
  <c r="G330" i="3" s="1"/>
  <c r="AC329" i="3"/>
  <c r="AB329" i="3" s="1"/>
  <c r="V329" i="3"/>
  <c r="U329" i="3" s="1"/>
  <c r="O329" i="3"/>
  <c r="N329" i="3" s="1"/>
  <c r="H329" i="3"/>
  <c r="G329" i="3" s="1"/>
  <c r="AC328" i="3"/>
  <c r="AB328" i="3" s="1"/>
  <c r="V328" i="3"/>
  <c r="U328" i="3" s="1"/>
  <c r="O328" i="3"/>
  <c r="N328" i="3" s="1"/>
  <c r="H328" i="3"/>
  <c r="G328" i="3" s="1"/>
  <c r="AC327" i="3"/>
  <c r="AB327" i="3" s="1"/>
  <c r="V327" i="3"/>
  <c r="U327" i="3" s="1"/>
  <c r="O327" i="3"/>
  <c r="N327" i="3" s="1"/>
  <c r="H327" i="3"/>
  <c r="G327" i="3" s="1"/>
  <c r="AC326" i="3"/>
  <c r="AB326" i="3" s="1"/>
  <c r="V326" i="3"/>
  <c r="U326" i="3" s="1"/>
  <c r="O326" i="3"/>
  <c r="N326" i="3" s="1"/>
  <c r="H326" i="3"/>
  <c r="G326" i="3" s="1"/>
  <c r="AC325" i="3"/>
  <c r="AB325" i="3" s="1"/>
  <c r="V325" i="3"/>
  <c r="U325" i="3" s="1"/>
  <c r="O325" i="3"/>
  <c r="N325" i="3" s="1"/>
  <c r="H325" i="3"/>
  <c r="G325" i="3" s="1"/>
  <c r="AC324" i="3"/>
  <c r="AB324" i="3" s="1"/>
  <c r="V324" i="3"/>
  <c r="U324" i="3" s="1"/>
  <c r="O324" i="3"/>
  <c r="N324" i="3" s="1"/>
  <c r="H324" i="3"/>
  <c r="G324" i="3" s="1"/>
  <c r="AC323" i="3"/>
  <c r="AB323" i="3" s="1"/>
  <c r="V323" i="3"/>
  <c r="U323" i="3" s="1"/>
  <c r="O323" i="3"/>
  <c r="N323" i="3" s="1"/>
  <c r="H323" i="3"/>
  <c r="G323" i="3" s="1"/>
  <c r="AC322" i="3"/>
  <c r="V322" i="3"/>
  <c r="U322" i="3" s="1"/>
  <c r="O322" i="3"/>
  <c r="N322" i="3" s="1"/>
  <c r="H322" i="3"/>
  <c r="G322" i="3" s="1"/>
  <c r="V316" i="3"/>
  <c r="U316" i="3" s="1"/>
  <c r="V315" i="3"/>
  <c r="U315" i="3" s="1"/>
  <c r="O315" i="3"/>
  <c r="N315" i="3" s="1"/>
  <c r="H315" i="3"/>
  <c r="G315" i="3" s="1"/>
  <c r="V314" i="3"/>
  <c r="U314" i="3" s="1"/>
  <c r="O314" i="3"/>
  <c r="N314" i="3" s="1"/>
  <c r="H314" i="3"/>
  <c r="G314" i="3" s="1"/>
  <c r="V313" i="3"/>
  <c r="U313" i="3" s="1"/>
  <c r="O313" i="3"/>
  <c r="N313" i="3" s="1"/>
  <c r="H313" i="3"/>
  <c r="G313" i="3" s="1"/>
  <c r="V312" i="3"/>
  <c r="U312" i="3" s="1"/>
  <c r="O312" i="3"/>
  <c r="N312" i="3" s="1"/>
  <c r="H312" i="3"/>
  <c r="G312" i="3" s="1"/>
  <c r="V311" i="3"/>
  <c r="U311" i="3" s="1"/>
  <c r="O311" i="3"/>
  <c r="N311" i="3" s="1"/>
  <c r="H311" i="3"/>
  <c r="G311" i="3" s="1"/>
  <c r="V310" i="3"/>
  <c r="U310" i="3" s="1"/>
  <c r="O310" i="3"/>
  <c r="N310" i="3" s="1"/>
  <c r="H310" i="3"/>
  <c r="G310" i="3" s="1"/>
  <c r="V309" i="3"/>
  <c r="U309" i="3" s="1"/>
  <c r="O309" i="3"/>
  <c r="N309" i="3" s="1"/>
  <c r="H309" i="3"/>
  <c r="G309" i="3" s="1"/>
  <c r="V308" i="3"/>
  <c r="U308" i="3" s="1"/>
  <c r="O308" i="3"/>
  <c r="N308" i="3" s="1"/>
  <c r="H308" i="3"/>
  <c r="G308" i="3" s="1"/>
  <c r="V307" i="3"/>
  <c r="U307" i="3" s="1"/>
  <c r="O307" i="3"/>
  <c r="H307" i="3"/>
  <c r="G307" i="3" s="1"/>
  <c r="V306" i="3"/>
  <c r="U306" i="3" s="1"/>
  <c r="O306" i="3"/>
  <c r="N306" i="3" s="1"/>
  <c r="H306" i="3"/>
  <c r="G306" i="3" s="1"/>
  <c r="V305" i="3"/>
  <c r="U305" i="3" s="1"/>
  <c r="O305" i="3"/>
  <c r="N305" i="3" s="1"/>
  <c r="H305" i="3"/>
  <c r="V304" i="3"/>
  <c r="U304" i="3" s="1"/>
  <c r="O304" i="3"/>
  <c r="N304" i="3" s="1"/>
  <c r="H304" i="3"/>
  <c r="G304" i="3" s="1"/>
  <c r="Z303" i="3"/>
  <c r="V303" i="3"/>
  <c r="U303" i="3" s="1"/>
  <c r="O303" i="3"/>
  <c r="N303" i="3" s="1"/>
  <c r="H303" i="3"/>
  <c r="G303" i="3" s="1"/>
  <c r="Z302" i="3"/>
  <c r="V302" i="3"/>
  <c r="U302" i="3" s="1"/>
  <c r="O302" i="3"/>
  <c r="N302" i="3" s="1"/>
  <c r="H302" i="3"/>
  <c r="G302" i="3" s="1"/>
  <c r="V301" i="3"/>
  <c r="O301" i="3"/>
  <c r="N301" i="3" s="1"/>
  <c r="H301" i="3"/>
  <c r="G301" i="3" s="1"/>
  <c r="G255" i="3"/>
  <c r="F255" i="3" s="1"/>
  <c r="G254" i="3"/>
  <c r="F254" i="3" s="1"/>
  <c r="G253" i="3"/>
  <c r="F253" i="3" s="1"/>
  <c r="G252" i="3"/>
  <c r="F252" i="3" s="1"/>
  <c r="G251" i="3"/>
  <c r="F251" i="3" s="1"/>
  <c r="G250" i="3"/>
  <c r="F250" i="3" s="1"/>
  <c r="G249" i="3"/>
  <c r="F249" i="3" s="1"/>
  <c r="G248" i="3"/>
  <c r="F248" i="3" s="1"/>
  <c r="G247" i="3"/>
  <c r="F247" i="3" s="1"/>
  <c r="G246" i="3"/>
  <c r="F246" i="3" s="1"/>
  <c r="N245" i="3"/>
  <c r="M245" i="3" s="1"/>
  <c r="G245" i="3"/>
  <c r="F245" i="3" s="1"/>
  <c r="N244" i="3"/>
  <c r="M244" i="3" s="1"/>
  <c r="G244" i="3"/>
  <c r="F244" i="3" s="1"/>
  <c r="N243" i="3"/>
  <c r="M243" i="3" s="1"/>
  <c r="G243" i="3"/>
  <c r="F243" i="3" s="1"/>
  <c r="N242" i="3"/>
  <c r="M242" i="3" s="1"/>
  <c r="G242" i="3"/>
  <c r="F242" i="3" s="1"/>
  <c r="N241" i="3"/>
  <c r="M241" i="3" s="1"/>
  <c r="G241" i="3"/>
  <c r="F241" i="3" s="1"/>
  <c r="U240" i="3"/>
  <c r="T240" i="3" s="1"/>
  <c r="N240" i="3"/>
  <c r="M240" i="3" s="1"/>
  <c r="G240" i="3"/>
  <c r="F240" i="3" s="1"/>
  <c r="U239" i="3"/>
  <c r="T239" i="3" s="1"/>
  <c r="N239" i="3"/>
  <c r="M239" i="3" s="1"/>
  <c r="G239" i="3"/>
  <c r="F239" i="3" s="1"/>
  <c r="U238" i="3"/>
  <c r="T238" i="3" s="1"/>
  <c r="N238" i="3"/>
  <c r="M238" i="3" s="1"/>
  <c r="G238" i="3"/>
  <c r="F238" i="3" s="1"/>
  <c r="U237" i="3"/>
  <c r="T237" i="3" s="1"/>
  <c r="N237" i="3"/>
  <c r="M237" i="3" s="1"/>
  <c r="G237" i="3"/>
  <c r="F237" i="3" s="1"/>
  <c r="U236" i="3"/>
  <c r="T236" i="3" s="1"/>
  <c r="N236" i="3"/>
  <c r="M236" i="3" s="1"/>
  <c r="G236" i="3"/>
  <c r="F236" i="3" s="1"/>
  <c r="U235" i="3"/>
  <c r="T235" i="3" s="1"/>
  <c r="N235" i="3"/>
  <c r="M235" i="3" s="1"/>
  <c r="G235" i="3"/>
  <c r="F235" i="3" s="1"/>
  <c r="U234" i="3"/>
  <c r="T234" i="3" s="1"/>
  <c r="N234" i="3"/>
  <c r="M234" i="3" s="1"/>
  <c r="G234" i="3"/>
  <c r="F234" i="3" s="1"/>
  <c r="U233" i="3"/>
  <c r="T233" i="3" s="1"/>
  <c r="N233" i="3"/>
  <c r="M233" i="3" s="1"/>
  <c r="G233" i="3"/>
  <c r="F233" i="3" s="1"/>
  <c r="U232" i="3"/>
  <c r="T232" i="3" s="1"/>
  <c r="N232" i="3"/>
  <c r="M232" i="3" s="1"/>
  <c r="G232" i="3"/>
  <c r="F232" i="3" s="1"/>
  <c r="U231" i="3"/>
  <c r="T231" i="3" s="1"/>
  <c r="N231" i="3"/>
  <c r="M231" i="3" s="1"/>
  <c r="G231" i="3"/>
  <c r="N225" i="3"/>
  <c r="M225" i="3" s="1"/>
  <c r="N224" i="3"/>
  <c r="M224" i="3" s="1"/>
  <c r="N223" i="3"/>
  <c r="M223" i="3" s="1"/>
  <c r="N222" i="3"/>
  <c r="M222" i="3" s="1"/>
  <c r="N221" i="3"/>
  <c r="M221" i="3" s="1"/>
  <c r="N220" i="3"/>
  <c r="M220" i="3" s="1"/>
  <c r="N219" i="3"/>
  <c r="M219" i="3" s="1"/>
  <c r="G219" i="3"/>
  <c r="F219" i="3" s="1"/>
  <c r="N218" i="3"/>
  <c r="M218" i="3" s="1"/>
  <c r="G218" i="3"/>
  <c r="F218" i="3" s="1"/>
  <c r="N217" i="3"/>
  <c r="M217" i="3" s="1"/>
  <c r="G217" i="3"/>
  <c r="F217" i="3" s="1"/>
  <c r="N216" i="3"/>
  <c r="M216" i="3" s="1"/>
  <c r="G216" i="3"/>
  <c r="F216" i="3" s="1"/>
  <c r="U215" i="3"/>
  <c r="T215" i="3" s="1"/>
  <c r="N215" i="3"/>
  <c r="M215" i="3" s="1"/>
  <c r="G215" i="3"/>
  <c r="F215" i="3" s="1"/>
  <c r="U214" i="3"/>
  <c r="T214" i="3" s="1"/>
  <c r="N214" i="3"/>
  <c r="M214" i="3" s="1"/>
  <c r="G214" i="3"/>
  <c r="F214" i="3" s="1"/>
  <c r="U213" i="3"/>
  <c r="T213" i="3" s="1"/>
  <c r="N213" i="3"/>
  <c r="M213" i="3" s="1"/>
  <c r="G213" i="3"/>
  <c r="F213" i="3" s="1"/>
  <c r="U212" i="3"/>
  <c r="T212" i="3" s="1"/>
  <c r="N212" i="3"/>
  <c r="M212" i="3" s="1"/>
  <c r="G212" i="3"/>
  <c r="F212" i="3" s="1"/>
  <c r="U211" i="3"/>
  <c r="T211" i="3" s="1"/>
  <c r="N211" i="3"/>
  <c r="M211" i="3" s="1"/>
  <c r="G211" i="3"/>
  <c r="F211" i="3" s="1"/>
  <c r="U210" i="3"/>
  <c r="T210" i="3" s="1"/>
  <c r="N210" i="3"/>
  <c r="M210" i="3" s="1"/>
  <c r="G210" i="3"/>
  <c r="F210" i="3" s="1"/>
  <c r="U209" i="3"/>
  <c r="T209" i="3" s="1"/>
  <c r="N209" i="3"/>
  <c r="M209" i="3" s="1"/>
  <c r="G209" i="3"/>
  <c r="F209" i="3" s="1"/>
  <c r="U208" i="3"/>
  <c r="T208" i="3" s="1"/>
  <c r="N208" i="3"/>
  <c r="M208" i="3" s="1"/>
  <c r="G208" i="3"/>
  <c r="F208" i="3" s="1"/>
  <c r="U207" i="3"/>
  <c r="T207" i="3" s="1"/>
  <c r="N207" i="3"/>
  <c r="M207" i="3" s="1"/>
  <c r="G207" i="3"/>
  <c r="F207" i="3" s="1"/>
  <c r="U206" i="3"/>
  <c r="T206" i="3" s="1"/>
  <c r="N206" i="3"/>
  <c r="M206" i="3" s="1"/>
  <c r="G206" i="3"/>
  <c r="F206" i="3" s="1"/>
  <c r="U205" i="3"/>
  <c r="T205" i="3" s="1"/>
  <c r="N205" i="3"/>
  <c r="M205" i="3" s="1"/>
  <c r="G205" i="3"/>
  <c r="F205" i="3" s="1"/>
  <c r="N204" i="3"/>
  <c r="M204" i="3" s="1"/>
  <c r="G204" i="3"/>
  <c r="F204" i="3" s="1"/>
  <c r="G198" i="3"/>
  <c r="F198" i="3" s="1"/>
  <c r="G197" i="3"/>
  <c r="F197" i="3" s="1"/>
  <c r="U196" i="3"/>
  <c r="T196" i="3" s="1"/>
  <c r="G196" i="3"/>
  <c r="F196" i="3" s="1"/>
  <c r="U195" i="3"/>
  <c r="T195" i="3" s="1"/>
  <c r="N195" i="3"/>
  <c r="M195" i="3" s="1"/>
  <c r="G195" i="3"/>
  <c r="F195" i="3" s="1"/>
  <c r="U194" i="3"/>
  <c r="T194" i="3" s="1"/>
  <c r="N194" i="3"/>
  <c r="M194" i="3" s="1"/>
  <c r="G194" i="3"/>
  <c r="F194" i="3" s="1"/>
  <c r="U193" i="3"/>
  <c r="T193" i="3" s="1"/>
  <c r="N193" i="3"/>
  <c r="M193" i="3" s="1"/>
  <c r="G193" i="3"/>
  <c r="F193" i="3" s="1"/>
  <c r="U192" i="3"/>
  <c r="T192" i="3" s="1"/>
  <c r="N192" i="3"/>
  <c r="M192" i="3" s="1"/>
  <c r="G192" i="3"/>
  <c r="F192" i="3" s="1"/>
  <c r="U191" i="3"/>
  <c r="T191" i="3" s="1"/>
  <c r="N191" i="3"/>
  <c r="M191" i="3" s="1"/>
  <c r="G191" i="3"/>
  <c r="F191" i="3" s="1"/>
  <c r="U190" i="3"/>
  <c r="T190" i="3" s="1"/>
  <c r="N190" i="3"/>
  <c r="M190" i="3" s="1"/>
  <c r="G190" i="3"/>
  <c r="F190" i="3" s="1"/>
  <c r="U189" i="3"/>
  <c r="T189" i="3" s="1"/>
  <c r="N189" i="3"/>
  <c r="M189" i="3" s="1"/>
  <c r="G189" i="3"/>
  <c r="F189" i="3" s="1"/>
  <c r="U188" i="3"/>
  <c r="T188" i="3" s="1"/>
  <c r="N188" i="3"/>
  <c r="M188" i="3" s="1"/>
  <c r="G188" i="3"/>
  <c r="F188" i="3" s="1"/>
  <c r="U187" i="3"/>
  <c r="T187" i="3" s="1"/>
  <c r="N187" i="3"/>
  <c r="M187" i="3" s="1"/>
  <c r="G187" i="3"/>
  <c r="F187" i="3" s="1"/>
  <c r="U186" i="3"/>
  <c r="T186" i="3" s="1"/>
  <c r="N186" i="3"/>
  <c r="M186" i="3" s="1"/>
  <c r="G186" i="3"/>
  <c r="F186" i="3" s="1"/>
  <c r="U185" i="3"/>
  <c r="T185" i="3" s="1"/>
  <c r="N185" i="3"/>
  <c r="M185" i="3" s="1"/>
  <c r="G185" i="3"/>
  <c r="F185" i="3" s="1"/>
  <c r="U184" i="3"/>
  <c r="T184" i="3" s="1"/>
  <c r="N184" i="3"/>
  <c r="M184" i="3" s="1"/>
  <c r="G184" i="3"/>
  <c r="U183" i="3"/>
  <c r="T183" i="3" s="1"/>
  <c r="N183" i="3"/>
  <c r="M183" i="3" s="1"/>
  <c r="G183" i="3"/>
  <c r="F183" i="3" s="1"/>
  <c r="U182" i="3"/>
  <c r="T182" i="3" s="1"/>
  <c r="N182" i="3"/>
  <c r="M182" i="3" s="1"/>
  <c r="N142" i="3"/>
  <c r="M142" i="3" s="1"/>
  <c r="N141" i="3"/>
  <c r="M141" i="3" s="1"/>
  <c r="N140" i="3"/>
  <c r="M140" i="3" s="1"/>
  <c r="U139" i="3"/>
  <c r="T139" i="3" s="1"/>
  <c r="N139" i="3"/>
  <c r="M139" i="3" s="1"/>
  <c r="G139" i="3"/>
  <c r="F139" i="3" s="1"/>
  <c r="U138" i="3"/>
  <c r="T138" i="3" s="1"/>
  <c r="N138" i="3"/>
  <c r="M138" i="3" s="1"/>
  <c r="G138" i="3"/>
  <c r="F138" i="3" s="1"/>
  <c r="U137" i="3"/>
  <c r="T137" i="3" s="1"/>
  <c r="N137" i="3"/>
  <c r="M137" i="3" s="1"/>
  <c r="G137" i="3"/>
  <c r="F137" i="3" s="1"/>
  <c r="U136" i="3"/>
  <c r="T136" i="3" s="1"/>
  <c r="N136" i="3"/>
  <c r="M136" i="3" s="1"/>
  <c r="G136" i="3"/>
  <c r="F136" i="3" s="1"/>
  <c r="U135" i="3"/>
  <c r="T135" i="3" s="1"/>
  <c r="N135" i="3"/>
  <c r="M135" i="3" s="1"/>
  <c r="G135" i="3"/>
  <c r="F135" i="3" s="1"/>
  <c r="U134" i="3"/>
  <c r="T134" i="3" s="1"/>
  <c r="N134" i="3"/>
  <c r="M134" i="3" s="1"/>
  <c r="G134" i="3"/>
  <c r="F134" i="3" s="1"/>
  <c r="U133" i="3"/>
  <c r="T133" i="3" s="1"/>
  <c r="N133" i="3"/>
  <c r="M133" i="3" s="1"/>
  <c r="G133" i="3"/>
  <c r="F133" i="3" s="1"/>
  <c r="U132" i="3"/>
  <c r="T132" i="3" s="1"/>
  <c r="N132" i="3"/>
  <c r="M132" i="3" s="1"/>
  <c r="G132" i="3"/>
  <c r="F132" i="3" s="1"/>
  <c r="U131" i="3"/>
  <c r="T131" i="3" s="1"/>
  <c r="N131" i="3"/>
  <c r="M131" i="3" s="1"/>
  <c r="G131" i="3"/>
  <c r="F131" i="3" s="1"/>
  <c r="U130" i="3"/>
  <c r="T130" i="3" s="1"/>
  <c r="N130" i="3"/>
  <c r="M130" i="3" s="1"/>
  <c r="G130" i="3"/>
  <c r="F130" i="3" s="1"/>
  <c r="U129" i="3"/>
  <c r="T129" i="3" s="1"/>
  <c r="N129" i="3"/>
  <c r="M129" i="3" s="1"/>
  <c r="G129" i="3"/>
  <c r="F129" i="3" s="1"/>
  <c r="U128" i="3"/>
  <c r="T128" i="3" s="1"/>
  <c r="N128" i="3"/>
  <c r="M128" i="3" s="1"/>
  <c r="G128" i="3"/>
  <c r="F128" i="3" s="1"/>
  <c r="U127" i="3"/>
  <c r="T127" i="3" s="1"/>
  <c r="N127" i="3"/>
  <c r="M127" i="3" s="1"/>
  <c r="G127" i="3"/>
  <c r="G122" i="3"/>
  <c r="F122" i="3" s="1"/>
  <c r="G121" i="3"/>
  <c r="F121" i="3" s="1"/>
  <c r="G120" i="3"/>
  <c r="F120" i="3" s="1"/>
  <c r="G119" i="3"/>
  <c r="F119" i="3" s="1"/>
  <c r="N118" i="3"/>
  <c r="M118" i="3" s="1"/>
  <c r="G118" i="3"/>
  <c r="F118" i="3" s="1"/>
  <c r="N117" i="3"/>
  <c r="M117" i="3" s="1"/>
  <c r="G117" i="3"/>
  <c r="F117" i="3" s="1"/>
  <c r="N116" i="3"/>
  <c r="M116" i="3" s="1"/>
  <c r="G116" i="3"/>
  <c r="F116" i="3" s="1"/>
  <c r="N115" i="3"/>
  <c r="M115" i="3" s="1"/>
  <c r="G115" i="3"/>
  <c r="F115" i="3" s="1"/>
  <c r="N114" i="3"/>
  <c r="M114" i="3" s="1"/>
  <c r="G114" i="3"/>
  <c r="F114" i="3" s="1"/>
  <c r="N113" i="3"/>
  <c r="M113" i="3" s="1"/>
  <c r="G113" i="3"/>
  <c r="F113" i="3" s="1"/>
  <c r="N112" i="3"/>
  <c r="M112" i="3" s="1"/>
  <c r="G112" i="3"/>
  <c r="F112" i="3" s="1"/>
  <c r="U111" i="3"/>
  <c r="T111" i="3" s="1"/>
  <c r="N111" i="3"/>
  <c r="M111" i="3" s="1"/>
  <c r="G111" i="3"/>
  <c r="F111" i="3" s="1"/>
  <c r="U110" i="3"/>
  <c r="T110" i="3" s="1"/>
  <c r="N110" i="3"/>
  <c r="M110" i="3" s="1"/>
  <c r="G110" i="3"/>
  <c r="F110" i="3" s="1"/>
  <c r="U109" i="3"/>
  <c r="T109" i="3" s="1"/>
  <c r="N109" i="3"/>
  <c r="M109" i="3" s="1"/>
  <c r="G109" i="3"/>
  <c r="F109" i="3" s="1"/>
  <c r="U108" i="3"/>
  <c r="T108" i="3" s="1"/>
  <c r="N108" i="3"/>
  <c r="M108" i="3" s="1"/>
  <c r="G108" i="3"/>
  <c r="F108" i="3" s="1"/>
  <c r="U107" i="3"/>
  <c r="T107" i="3" s="1"/>
  <c r="N107" i="3"/>
  <c r="M107" i="3" s="1"/>
  <c r="G107" i="3"/>
  <c r="F107" i="3" s="1"/>
  <c r="U106" i="3"/>
  <c r="T106" i="3" s="1"/>
  <c r="N106" i="3"/>
  <c r="M106" i="3" s="1"/>
  <c r="G106" i="3"/>
  <c r="F106" i="3" s="1"/>
  <c r="U105" i="3"/>
  <c r="T105" i="3" s="1"/>
  <c r="N105" i="3"/>
  <c r="M105" i="3" s="1"/>
  <c r="G105" i="3"/>
  <c r="F105" i="3" s="1"/>
  <c r="U104" i="3"/>
  <c r="T104" i="3" s="1"/>
  <c r="N104" i="3"/>
  <c r="M104" i="3" s="1"/>
  <c r="G104" i="3"/>
  <c r="F104" i="3" s="1"/>
  <c r="U103" i="3"/>
  <c r="T103" i="3" s="1"/>
  <c r="N103" i="3"/>
  <c r="M103" i="3" s="1"/>
  <c r="G103" i="3"/>
  <c r="F103" i="3" s="1"/>
  <c r="U102" i="3"/>
  <c r="T102" i="3" s="1"/>
  <c r="N102" i="3"/>
  <c r="M102" i="3" s="1"/>
  <c r="G102" i="3"/>
  <c r="F102" i="3" s="1"/>
  <c r="U101" i="3"/>
  <c r="T101" i="3" s="1"/>
  <c r="N101" i="3"/>
  <c r="M101" i="3" s="1"/>
  <c r="G101" i="3"/>
  <c r="F101" i="3" s="1"/>
  <c r="U100" i="3"/>
  <c r="T100" i="3" s="1"/>
  <c r="N100" i="3"/>
  <c r="M100" i="3" s="1"/>
  <c r="G100" i="3"/>
  <c r="F100" i="3" s="1"/>
  <c r="U99" i="3"/>
  <c r="T99" i="3" s="1"/>
  <c r="N99" i="3"/>
  <c r="M99" i="3" s="1"/>
  <c r="G99" i="3"/>
  <c r="F99" i="3" s="1"/>
  <c r="U98" i="3"/>
  <c r="T98" i="3" s="1"/>
  <c r="N98" i="3"/>
  <c r="M98" i="3" s="1"/>
  <c r="G98" i="3"/>
  <c r="F98" i="3" s="1"/>
  <c r="U97" i="3"/>
  <c r="N97" i="3"/>
  <c r="M97" i="3" s="1"/>
  <c r="G97" i="3"/>
  <c r="F97" i="3" s="1"/>
  <c r="U91" i="3"/>
  <c r="T91" i="3" s="1"/>
  <c r="U90" i="3"/>
  <c r="T90" i="3" s="1"/>
  <c r="U89" i="3"/>
  <c r="T89" i="3" s="1"/>
  <c r="N89" i="3"/>
  <c r="M89" i="3" s="1"/>
  <c r="U88" i="3"/>
  <c r="T88" i="3" s="1"/>
  <c r="N88" i="3"/>
  <c r="M88" i="3" s="1"/>
  <c r="U87" i="3"/>
  <c r="T87" i="3" s="1"/>
  <c r="N87" i="3"/>
  <c r="M87" i="3" s="1"/>
  <c r="G87" i="3"/>
  <c r="F87" i="3" s="1"/>
  <c r="U86" i="3"/>
  <c r="T86" i="3" s="1"/>
  <c r="N86" i="3"/>
  <c r="M86" i="3" s="1"/>
  <c r="G86" i="3"/>
  <c r="F86" i="3" s="1"/>
  <c r="U85" i="3"/>
  <c r="T85" i="3" s="1"/>
  <c r="N85" i="3"/>
  <c r="M85" i="3" s="1"/>
  <c r="G85" i="3"/>
  <c r="F85" i="3" s="1"/>
  <c r="U84" i="3"/>
  <c r="T84" i="3" s="1"/>
  <c r="N84" i="3"/>
  <c r="M84" i="3" s="1"/>
  <c r="G84" i="3"/>
  <c r="F84" i="3" s="1"/>
  <c r="U83" i="3"/>
  <c r="T83" i="3" s="1"/>
  <c r="N83" i="3"/>
  <c r="M83" i="3" s="1"/>
  <c r="G83" i="3"/>
  <c r="F83" i="3" s="1"/>
  <c r="U82" i="3"/>
  <c r="T82" i="3" s="1"/>
  <c r="N82" i="3"/>
  <c r="M82" i="3" s="1"/>
  <c r="G82" i="3"/>
  <c r="F82" i="3" s="1"/>
  <c r="U81" i="3"/>
  <c r="T81" i="3" s="1"/>
  <c r="N81" i="3"/>
  <c r="M81" i="3" s="1"/>
  <c r="U80" i="3"/>
  <c r="T80" i="3" s="1"/>
  <c r="N80" i="3"/>
  <c r="M80" i="3" s="1"/>
  <c r="G80" i="3"/>
  <c r="F80" i="3" s="1"/>
  <c r="U79" i="3"/>
  <c r="T79" i="3" s="1"/>
  <c r="N79" i="3"/>
  <c r="M79" i="3" s="1"/>
  <c r="G79" i="3"/>
  <c r="F79" i="3" s="1"/>
  <c r="U78" i="3"/>
  <c r="T78" i="3" s="1"/>
  <c r="N78" i="3"/>
  <c r="M78" i="3" s="1"/>
  <c r="G78" i="3"/>
  <c r="F78" i="3" s="1"/>
  <c r="U77" i="3"/>
  <c r="T77" i="3" s="1"/>
  <c r="N77" i="3"/>
  <c r="M77" i="3" s="1"/>
  <c r="G77" i="3"/>
  <c r="F77" i="3" s="1"/>
  <c r="U76" i="3"/>
  <c r="T76" i="3" s="1"/>
  <c r="N76" i="3"/>
  <c r="M76" i="3" s="1"/>
  <c r="G76" i="3"/>
  <c r="F76" i="3" s="1"/>
  <c r="U75" i="3"/>
  <c r="T75" i="3" s="1"/>
  <c r="N75" i="3"/>
  <c r="M75" i="3" s="1"/>
  <c r="G75" i="3"/>
  <c r="F75" i="3" s="1"/>
  <c r="U74" i="3"/>
  <c r="T74" i="3" s="1"/>
  <c r="N74" i="3"/>
  <c r="M74" i="3" s="1"/>
  <c r="G74" i="3"/>
  <c r="F74" i="3" s="1"/>
  <c r="U73" i="3"/>
  <c r="N73" i="3"/>
  <c r="M73" i="3" s="1"/>
  <c r="G73" i="3"/>
  <c r="F73" i="3" s="1"/>
  <c r="V477" i="3" l="1"/>
  <c r="G199" i="3"/>
  <c r="H316" i="3"/>
  <c r="U460" i="3"/>
  <c r="T477" i="3" s="1"/>
  <c r="H601" i="3"/>
  <c r="M90" i="3"/>
  <c r="N143" i="3"/>
  <c r="G88" i="3"/>
  <c r="AC339" i="3"/>
  <c r="H475" i="3"/>
  <c r="V542" i="3"/>
  <c r="H564" i="3"/>
  <c r="H661" i="3"/>
  <c r="H714" i="3"/>
  <c r="V721" i="3"/>
  <c r="U557" i="3"/>
  <c r="O590" i="3"/>
  <c r="E88" i="3"/>
  <c r="O565" i="3"/>
  <c r="T216" i="3"/>
  <c r="O316" i="3"/>
  <c r="O424" i="3"/>
  <c r="N452" i="3"/>
  <c r="AC477" i="3"/>
  <c r="V557" i="3"/>
  <c r="O688" i="3"/>
  <c r="H366" i="3"/>
  <c r="U216" i="3"/>
  <c r="O342" i="3"/>
  <c r="V430" i="3"/>
  <c r="O452" i="3"/>
  <c r="V593" i="3"/>
  <c r="G140" i="3"/>
  <c r="M143" i="3"/>
  <c r="N226" i="3"/>
  <c r="N90" i="3"/>
  <c r="U140" i="3"/>
  <c r="G220" i="3"/>
  <c r="V317" i="3"/>
  <c r="V371" i="3"/>
  <c r="V455" i="3"/>
  <c r="V689" i="3"/>
  <c r="N565" i="3"/>
  <c r="M226" i="3"/>
  <c r="V663" i="3"/>
  <c r="H689" i="3"/>
  <c r="U92" i="3"/>
  <c r="U112" i="3"/>
  <c r="G256" i="3"/>
  <c r="V339" i="3"/>
  <c r="G460" i="3"/>
  <c r="G475" i="3" s="1"/>
  <c r="O537" i="3"/>
  <c r="G547" i="3"/>
  <c r="F564" i="3" s="1"/>
  <c r="G689" i="3"/>
  <c r="F88" i="3"/>
  <c r="F689" i="3"/>
  <c r="N708" i="3"/>
  <c r="M708" i="3"/>
  <c r="M660" i="3"/>
  <c r="N660" i="3"/>
  <c r="N688" i="3"/>
  <c r="T689" i="3"/>
  <c r="M688" i="3"/>
  <c r="U640" i="3"/>
  <c r="O660" i="3"/>
  <c r="U694" i="3"/>
  <c r="U689" i="3"/>
  <c r="G640" i="3"/>
  <c r="G694" i="3"/>
  <c r="O708" i="3"/>
  <c r="N590" i="3"/>
  <c r="G533" i="3"/>
  <c r="U593" i="3"/>
  <c r="AB567" i="3"/>
  <c r="AA567" i="3"/>
  <c r="U518" i="3"/>
  <c r="H533" i="3"/>
  <c r="N520" i="3"/>
  <c r="T593" i="3"/>
  <c r="M565" i="3"/>
  <c r="M590" i="3"/>
  <c r="F533" i="3"/>
  <c r="AC567" i="3"/>
  <c r="T557" i="3"/>
  <c r="G572" i="3"/>
  <c r="M452" i="3"/>
  <c r="M477" i="3"/>
  <c r="N477" i="3"/>
  <c r="F427" i="3"/>
  <c r="G427" i="3"/>
  <c r="G448" i="3"/>
  <c r="N424" i="3"/>
  <c r="O477" i="3"/>
  <c r="H427" i="3"/>
  <c r="F448" i="3"/>
  <c r="U413" i="3"/>
  <c r="M424" i="3"/>
  <c r="H448" i="3"/>
  <c r="AB460" i="3"/>
  <c r="U435" i="3"/>
  <c r="F337" i="3"/>
  <c r="G337" i="3"/>
  <c r="U339" i="3"/>
  <c r="T339" i="3"/>
  <c r="Y348" i="3"/>
  <c r="N366" i="3"/>
  <c r="M366" i="3"/>
  <c r="Y349" i="3"/>
  <c r="U301" i="3"/>
  <c r="N307" i="3"/>
  <c r="H337" i="3"/>
  <c r="G305" i="3"/>
  <c r="G316" i="3" s="1"/>
  <c r="N337" i="3"/>
  <c r="N342" i="3" s="1"/>
  <c r="O366" i="3"/>
  <c r="AB322" i="3"/>
  <c r="G347" i="3"/>
  <c r="T371" i="3"/>
  <c r="U371" i="3"/>
  <c r="F220" i="3"/>
  <c r="T197" i="3"/>
  <c r="S197" i="3"/>
  <c r="M196" i="3"/>
  <c r="L196" i="3"/>
  <c r="M246" i="3"/>
  <c r="L246" i="3"/>
  <c r="T241" i="3"/>
  <c r="S241" i="3"/>
  <c r="E220" i="3"/>
  <c r="U197" i="3"/>
  <c r="S216" i="3"/>
  <c r="N246" i="3"/>
  <c r="N196" i="3"/>
  <c r="F231" i="3"/>
  <c r="L226" i="3"/>
  <c r="U241" i="3"/>
  <c r="F184" i="3"/>
  <c r="S140" i="3"/>
  <c r="F123" i="3"/>
  <c r="E123" i="3"/>
  <c r="M119" i="3"/>
  <c r="L119" i="3"/>
  <c r="T140" i="3"/>
  <c r="T97" i="3"/>
  <c r="N119" i="3"/>
  <c r="G123" i="3"/>
  <c r="F127" i="3"/>
  <c r="T73" i="3"/>
  <c r="L90" i="3"/>
  <c r="L143" i="3"/>
  <c r="Y301" i="3" l="1"/>
  <c r="U477" i="3"/>
  <c r="M342" i="3"/>
  <c r="G564" i="3"/>
  <c r="F316" i="3"/>
  <c r="F475" i="3"/>
  <c r="G714" i="3"/>
  <c r="F714" i="3"/>
  <c r="U721" i="3"/>
  <c r="T721" i="3"/>
  <c r="G661" i="3"/>
  <c r="F661" i="3"/>
  <c r="U663" i="3"/>
  <c r="T663" i="3"/>
  <c r="U542" i="3"/>
  <c r="T542" i="3"/>
  <c r="G601" i="3"/>
  <c r="F601" i="3"/>
  <c r="M537" i="3"/>
  <c r="N537" i="3"/>
  <c r="AB477" i="3"/>
  <c r="AA477" i="3"/>
  <c r="T430" i="3"/>
  <c r="U430" i="3"/>
  <c r="U455" i="3"/>
  <c r="T455" i="3"/>
  <c r="U317" i="3"/>
  <c r="Y303" i="3" s="1"/>
  <c r="T317" i="3"/>
  <c r="AB339" i="3"/>
  <c r="AA339" i="3"/>
  <c r="G366" i="3"/>
  <c r="F366" i="3"/>
  <c r="Y347" i="3"/>
  <c r="M316" i="3"/>
  <c r="N316" i="3"/>
  <c r="Y302" i="3" s="1"/>
  <c r="F256" i="3"/>
  <c r="E256" i="3"/>
  <c r="F199" i="3"/>
  <c r="E199" i="3"/>
  <c r="T112" i="3"/>
  <c r="S112" i="3"/>
  <c r="T92" i="3"/>
  <c r="S92" i="3"/>
  <c r="F140" i="3"/>
  <c r="E140" i="3"/>
</calcChain>
</file>

<file path=xl/sharedStrings.xml><?xml version="1.0" encoding="utf-8"?>
<sst xmlns="http://schemas.openxmlformats.org/spreadsheetml/2006/main" count="741" uniqueCount="133">
  <si>
    <t>CX3596</t>
  </si>
  <si>
    <t>ASI neurons</t>
  </si>
  <si>
    <t>ID</t>
  </si>
  <si>
    <t>Blebs</t>
  </si>
  <si>
    <t>Outgrowth</t>
  </si>
  <si>
    <t>-</t>
  </si>
  <si>
    <t>--</t>
  </si>
  <si>
    <t>yes</t>
  </si>
  <si>
    <t>Necrotic</t>
  </si>
  <si>
    <t>damaged</t>
  </si>
  <si>
    <t>heavily damaged</t>
  </si>
  <si>
    <t>OE3010</t>
  </si>
  <si>
    <t>ASJ nerons</t>
  </si>
  <si>
    <t>no expression</t>
  </si>
  <si>
    <t>OH1422</t>
  </si>
  <si>
    <t>OLL neurons</t>
  </si>
  <si>
    <t>Damaged</t>
  </si>
  <si>
    <t>AVG blebs</t>
  </si>
  <si>
    <t>I</t>
  </si>
  <si>
    <t>II</t>
  </si>
  <si>
    <t>III</t>
  </si>
  <si>
    <t>PY6457</t>
  </si>
  <si>
    <t>ASK neuron</t>
  </si>
  <si>
    <t>MT21910</t>
  </si>
  <si>
    <t>I2 neurons</t>
  </si>
  <si>
    <t>BL5717</t>
  </si>
  <si>
    <t>PHC neurons</t>
  </si>
  <si>
    <t>*</t>
  </si>
  <si>
    <t>PHC</t>
  </si>
  <si>
    <t>I2</t>
  </si>
  <si>
    <t>OLL</t>
  </si>
  <si>
    <t>ASI</t>
  </si>
  <si>
    <t>ASK</t>
  </si>
  <si>
    <t>ASJ</t>
  </si>
  <si>
    <t>Neuron</t>
  </si>
  <si>
    <t>blebbs</t>
  </si>
  <si>
    <t>outgrowths</t>
  </si>
  <si>
    <t>necrotic</t>
  </si>
  <si>
    <t>***</t>
  </si>
  <si>
    <t>.</t>
  </si>
  <si>
    <t>L4 stage</t>
  </si>
  <si>
    <t>Adult day 1</t>
  </si>
  <si>
    <t>Adult day 4</t>
  </si>
  <si>
    <t>Adult day 7</t>
  </si>
  <si>
    <t>Figure 2C</t>
  </si>
  <si>
    <t>Pairwise Neuron Comparison</t>
  </si>
  <si>
    <t>emmeans(m, pairwise ~ neuron)</t>
  </si>
  <si>
    <t>$emmeans</t>
  </si>
  <si>
    <t xml:space="preserve"> neuron emmean    SE  df asymp.LCL asymp.UCL</t>
  </si>
  <si>
    <t xml:space="preserve"> ASI    -0.201 0.129 Inf   -0.4533    0.0513</t>
  </si>
  <si>
    <t xml:space="preserve"> ASJ    -0.159 0.125 Inf   -0.4041    0.0854</t>
  </si>
  <si>
    <t xml:space="preserve"> ASK     0.272 0.119 Inf    0.0392    0.5058</t>
  </si>
  <si>
    <t xml:space="preserve"> I2     -2.993 0.226 Inf   -3.4362   -2.5488</t>
  </si>
  <si>
    <t xml:space="preserve"> OLL    -2.753 0.201 Inf   -3.1461   -2.3596</t>
  </si>
  <si>
    <t xml:space="preserve"> PHC    -1.999 0.163 Inf   -2.3175   -1.6800</t>
  </si>
  <si>
    <t xml:space="preserve">Confidence level used: 0.95 </t>
  </si>
  <si>
    <t>$contrasts</t>
  </si>
  <si>
    <t xml:space="preserve"> contrast  estimate    SE  df z.ratio p.value</t>
  </si>
  <si>
    <t xml:space="preserve"> ASI - ASJ  -0.0416 0.179 Inf  -0.232  0.9999</t>
  </si>
  <si>
    <t xml:space="preserve"> ASI - ASK  -0.4735 0.175 Inf  -2.698  0.0756</t>
  </si>
  <si>
    <t xml:space="preserve"> ASI - I2    2.7915 0.260 Inf  10.749  &lt;.0001</t>
  </si>
  <si>
    <t xml:space="preserve"> ASI - OLL   2.5519 0.238 Inf  10.740  &lt;.0001</t>
  </si>
  <si>
    <t xml:space="preserve"> ASI - PHC   1.7977 0.207 Inf   8.700  &lt;.0001</t>
  </si>
  <si>
    <t xml:space="preserve"> ASJ - ASK  -0.4318 0.173 Inf  -2.501  0.1236</t>
  </si>
  <si>
    <t xml:space="preserve"> ASJ - I2    2.8331 0.258 Inf  10.985  &lt;.0001</t>
  </si>
  <si>
    <t xml:space="preserve"> ASJ - OLL   2.5935 0.236 Inf  11.006  &lt;.0001</t>
  </si>
  <si>
    <t xml:space="preserve"> ASJ - PHC   1.8394 0.204 Inf   9.000  &lt;.0001</t>
  </si>
  <si>
    <t xml:space="preserve"> ASK - I2    3.2650 0.257 Inf  12.726  &lt;.0001</t>
  </si>
  <si>
    <t xml:space="preserve"> ASK - OLL   3.0253 0.234 Inf  12.921  &lt;.0001</t>
  </si>
  <si>
    <t xml:space="preserve"> ASK - PHC   2.2712 0.202 Inf  11.219  &lt;.0001</t>
  </si>
  <si>
    <t xml:space="preserve"> I2 - OLL   -0.2396 0.298 Inf  -0.805  0.9668</t>
  </si>
  <si>
    <t xml:space="preserve"> I2 - PHC   -0.9938 0.274 Inf  -3.624  0.0039</t>
  </si>
  <si>
    <t xml:space="preserve"> OLL - PHC  -0.7541 0.254 Inf  -2.975  0.0348</t>
  </si>
  <si>
    <t>P value adjustment: tukey method for comparing a family of 6 estimates</t>
  </si>
  <si>
    <t>m=clm(score ~neuron*time_numeric, data=df, weights=count, link='logit')</t>
  </si>
  <si>
    <t>formula: score ~ time_numeric</t>
  </si>
  <si>
    <t xml:space="preserve"> link  threshold nobs logLik  AIC    niter max.grad cond.H </t>
  </si>
  <si>
    <t xml:space="preserve"> logit flexible  235  -223.78 453.56 4(0)  4.10e-08 6.1e+01</t>
  </si>
  <si>
    <t>Coefficients:</t>
  </si>
  <si>
    <t xml:space="preserve">             Estimate Std. Error z value Pr(&gt;|z|)    </t>
  </si>
  <si>
    <t>time_numeric  0.39443    0.05399   7.306 2.76e-13 ***</t>
  </si>
  <si>
    <t>---</t>
  </si>
  <si>
    <t>Signif. codes:  0 ‘***’ 0.001 ‘**’ 0.01 ‘*’ 0.05 ‘.’ 0.1 ‘ ’ 1</t>
  </si>
  <si>
    <t>Threshold coefficients:</t>
  </si>
  <si>
    <t xml:space="preserve">             Estimate Std. Error z value</t>
  </si>
  <si>
    <t>Healthy|Mild   0.5466     0.1824   2.996</t>
  </si>
  <si>
    <t>Mild|Severe    2.1191     0.2347   9.031</t>
  </si>
  <si>
    <t>Slopes per Neuron</t>
  </si>
  <si>
    <t>Slope estimate</t>
  </si>
  <si>
    <t>pvlaue</t>
  </si>
  <si>
    <t>BH_adjusted_pvalue</t>
  </si>
  <si>
    <t xml:space="preserve"> logit flexible  219  -237.03 480.07 4(0)  1.01e-13 6.4e+01</t>
  </si>
  <si>
    <t xml:space="preserve">             Estimate Std. Error z value Pr(&gt;|z|)  </t>
  </si>
  <si>
    <t>time_numeric  0.09573    0.04502   2.127   0.0335 *</t>
  </si>
  <si>
    <t>Healthy|Mild  -0.3393     0.1840  -1.844</t>
  </si>
  <si>
    <t>Mild|Severe    1.2077     0.2016   5.990</t>
  </si>
  <si>
    <t xml:space="preserve"> logit flexible  260  -114.98 235.97 5(0)  3.34e-07 1.9e+02</t>
  </si>
  <si>
    <t>time_numeric  0.16510    0.06661   2.479   0.0132 *</t>
  </si>
  <si>
    <t>Healthy|Mild   2.4526     0.3172   7.733</t>
  </si>
  <si>
    <t>Mild|Severe    4.1688     0.4679   8.911</t>
  </si>
  <si>
    <t xml:space="preserve"> logit flexible  244  -243.30 492.60 4(0)  3.84e-07 6.3e+01</t>
  </si>
  <si>
    <t>time_numeric  0.27710    0.04517   6.135 8.54e-10 ***</t>
  </si>
  <si>
    <t>Healthy|Mild  -0.4625     0.1786  -2.589</t>
  </si>
  <si>
    <t>Mild|Severe    1.4509     0.2045   7.095</t>
  </si>
  <si>
    <t xml:space="preserve"> link  threshold nobs logLik AIC    niter max.grad cond.H </t>
  </si>
  <si>
    <t xml:space="preserve"> logit flexible  248  -97.08 200.17 5(0)  4.03e-07 1.8e+02</t>
  </si>
  <si>
    <t xml:space="preserve">             Estimate Std. Error z value Pr(&gt;|z|)</t>
  </si>
  <si>
    <t>time_numeric  0.11911    0.07475   1.594    0.111</t>
  </si>
  <si>
    <t>Healthy|Mild   2.5703     0.3608   7.124</t>
  </si>
  <si>
    <t>Mild|Severe    3.9728     0.4872   8.155</t>
  </si>
  <si>
    <t xml:space="preserve"> logit flexible  257  -170.58 347.16 6(0)  5.56e-09 1.3e+02</t>
  </si>
  <si>
    <t>time_numeric  0.19609    0.05377   3.647 0.000265 ***</t>
  </si>
  <si>
    <t>Healthy|Mild   1.8714     0.2499   7.490</t>
  </si>
  <si>
    <t>Mild|Severe    2.6967     0.2866   9.409</t>
  </si>
  <si>
    <t xml:space="preserve"> contrast  estimate     SE  df asymp.LCL asymp.UCL z.ratio p.value</t>
  </si>
  <si>
    <t xml:space="preserve"> ASI - ASJ   0.2951 0.0679 Inf   0.09587    0.4942   4.348  0.0002</t>
  </si>
  <si>
    <t xml:space="preserve"> ASI - ASK   0.1423 0.0658 Inf  -0.05097    0.3356   2.161  0.0767</t>
  </si>
  <si>
    <t xml:space="preserve"> ASI - I2    0.2708 0.0907 Inf   0.00461    0.5370   2.986  0.0212</t>
  </si>
  <si>
    <t xml:space="preserve"> ASI - OLL   0.2264 0.0840 Inf  -0.02023    0.4730   2.694  0.0353</t>
  </si>
  <si>
    <t xml:space="preserve"> ASI - PHC   0.1782 0.0746 Inf  -0.04092    0.3973   2.387  0.0510</t>
  </si>
  <si>
    <t xml:space="preserve"> ASJ - ASK  -0.1528 0.0614 Inf  -0.33283    0.0273  -2.490  0.0479</t>
  </si>
  <si>
    <t xml:space="preserve"> ASJ - I2   -0.0242 0.0871 Inf  -0.27996    0.2315  -0.278  0.7809</t>
  </si>
  <si>
    <t xml:space="preserve"> ASJ - OLL  -0.0687 0.0802 Inf  -0.30398    0.1666  -0.857  0.5339</t>
  </si>
  <si>
    <t xml:space="preserve"> ASJ - PHC  -0.1169 0.0704 Inf  -0.32343    0.0897  -1.661  0.2072</t>
  </si>
  <si>
    <t xml:space="preserve"> ASK - I2    0.1285 0.0859 Inf  -0.12352    0.3806   1.497  0.2521</t>
  </si>
  <si>
    <t xml:space="preserve"> ASK - OLL   0.0841 0.0788 Inf  -0.14718    0.3153   1.067  0.4742</t>
  </si>
  <si>
    <t xml:space="preserve"> ASK - PHC   0.0359 0.0687 Inf  -0.16591    0.2376   0.522  0.6944</t>
  </si>
  <si>
    <t xml:space="preserve"> I2 - OLL   -0.0444 0.1000 Inf  -0.33814    0.2492  -0.444  0.7038</t>
  </si>
  <si>
    <t xml:space="preserve"> I2 - PHC   -0.0926 0.0924 Inf  -0.36392    0.1786  -1.002  0.4742</t>
  </si>
  <si>
    <t xml:space="preserve"> OLL - PHC  -0.0482 0.0859 Inf  -0.30032    0.2039  -0.561  0.6944</t>
  </si>
  <si>
    <t xml:space="preserve">Conf-level adjustment: bonferroni method for 15 estimates </t>
  </si>
  <si>
    <t>P value adjustment: BH method for 15 tests</t>
  </si>
  <si>
    <t>Pairwise Slope Comparison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</si>
</sst>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6" formatCode="0.0000"/>
  </numFmts>
  <fonts count="11" x14ac:knownFonts="1">
    <font>
      <sz val="12"/>
      <color theme="1"/>
      <name val="Calibri"/>
      <family val="2"/>
      <scheme val="minor"/>
    </font>
    <font>
      <sz val="12"/>
      <color rgb="FFFF0000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rgb="FF000000"/>
      <name val="Calibri"/>
      <family val="2"/>
      <scheme val="minor"/>
    </font>
    <font>
      <sz val="12"/>
      <color theme="6"/>
      <name val="Calibri"/>
      <family val="2"/>
      <scheme val="minor"/>
    </font>
    <font>
      <sz val="10"/>
      <name val="Arial"/>
      <family val="2"/>
      <charset val="1"/>
    </font>
    <font>
      <i/>
      <sz val="12"/>
      <color theme="4"/>
      <name val="Calibri"/>
      <family val="2"/>
      <scheme val="minor"/>
    </font>
    <font>
      <sz val="12"/>
      <color theme="0" tint="-0.499984740745262"/>
      <name val="Calibri"/>
      <family val="2"/>
      <scheme val="minor"/>
    </font>
    <font>
      <sz val="12"/>
      <color theme="0" tint="-0.499984740745262"/>
      <name val="Arial"/>
      <family val="2"/>
    </font>
    <font>
      <sz val="10"/>
      <name val="Arial"/>
      <family val="2"/>
    </font>
    <font>
      <b/>
      <sz val="1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9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4">
    <xf numFmtId="0" fontId="0" fillId="0" borderId="0"/>
    <xf numFmtId="0" fontId="9" fillId="0" borderId="0"/>
    <xf numFmtId="0" fontId="5" fillId="0" borderId="0"/>
    <xf numFmtId="0" fontId="5" fillId="0" borderId="0"/>
  </cellStyleXfs>
  <cellXfs count="37">
    <xf numFmtId="0" fontId="0" fillId="0" borderId="0" xfId="0"/>
    <xf numFmtId="0" fontId="0" fillId="0" borderId="0" xfId="0" applyAlignment="1">
      <alignment vertical="center"/>
    </xf>
    <xf numFmtId="0" fontId="0" fillId="2" borderId="0" xfId="0" applyFill="1"/>
    <xf numFmtId="0" fontId="0" fillId="3" borderId="0" xfId="0" applyFill="1"/>
    <xf numFmtId="0" fontId="3" fillId="0" borderId="1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0" fillId="0" borderId="2" xfId="0" applyBorder="1"/>
    <xf numFmtId="0" fontId="0" fillId="0" borderId="2" xfId="0" applyBorder="1" applyAlignment="1">
      <alignment horizontal="center" vertical="center"/>
    </xf>
    <xf numFmtId="0" fontId="1" fillId="0" borderId="0" xfId="0" quotePrefix="1" applyFont="1" applyAlignment="1">
      <alignment horizontal="center" vertical="center"/>
    </xf>
    <xf numFmtId="0" fontId="0" fillId="0" borderId="0" xfId="0" quotePrefix="1" applyAlignment="1">
      <alignment horizontal="center" vertical="center"/>
    </xf>
    <xf numFmtId="0" fontId="2" fillId="0" borderId="0" xfId="0" applyFont="1"/>
    <xf numFmtId="16" fontId="1" fillId="0" borderId="0" xfId="0" applyNumberFormat="1" applyFont="1" applyAlignment="1">
      <alignment horizontal="center" vertical="center"/>
    </xf>
    <xf numFmtId="0" fontId="3" fillId="0" borderId="0" xfId="0" applyFont="1"/>
    <xf numFmtId="0" fontId="0" fillId="0" borderId="1" xfId="0" applyBorder="1"/>
    <xf numFmtId="0" fontId="0" fillId="0" borderId="0" xfId="0" applyAlignment="1">
      <alignment horizontal="center"/>
    </xf>
    <xf numFmtId="0" fontId="0" fillId="0" borderId="0" xfId="0" quotePrefix="1"/>
    <xf numFmtId="2" fontId="0" fillId="0" borderId="2" xfId="0" applyNumberFormat="1" applyBorder="1"/>
    <xf numFmtId="2" fontId="0" fillId="0" borderId="2" xfId="0" applyNumberFormat="1" applyBorder="1" applyAlignment="1">
      <alignment horizontal="center" vertical="center"/>
    </xf>
    <xf numFmtId="0" fontId="4" fillId="0" borderId="0" xfId="0" applyFont="1"/>
    <xf numFmtId="2" fontId="0" fillId="0" borderId="0" xfId="0" applyNumberFormat="1"/>
    <xf numFmtId="2" fontId="0" fillId="0" borderId="0" xfId="0" applyNumberFormat="1" applyAlignment="1">
      <alignment horizontal="center" vertical="center"/>
    </xf>
    <xf numFmtId="0" fontId="6" fillId="0" borderId="1" xfId="0" applyFont="1" applyBorder="1"/>
    <xf numFmtId="0" fontId="6" fillId="0" borderId="0" xfId="0" applyFont="1"/>
    <xf numFmtId="0" fontId="6" fillId="0" borderId="0" xfId="0" applyFont="1" applyAlignment="1">
      <alignment horizontal="center" vertical="center"/>
    </xf>
    <xf numFmtId="2" fontId="6" fillId="0" borderId="2" xfId="0" applyNumberFormat="1" applyFont="1" applyBorder="1"/>
    <xf numFmtId="2" fontId="6" fillId="0" borderId="2" xfId="0" applyNumberFormat="1" applyFont="1" applyBorder="1" applyAlignment="1">
      <alignment horizontal="center" vertical="center"/>
    </xf>
    <xf numFmtId="0" fontId="0" fillId="4" borderId="0" xfId="0" applyFill="1"/>
    <xf numFmtId="166" fontId="0" fillId="0" borderId="0" xfId="0" applyNumberFormat="1"/>
    <xf numFmtId="0" fontId="7" fillId="0" borderId="0" xfId="0" applyFont="1"/>
    <xf numFmtId="0" fontId="8" fillId="0" borderId="0" xfId="0" applyFont="1"/>
    <xf numFmtId="0" fontId="5" fillId="0" borderId="0" xfId="2"/>
    <xf numFmtId="0" fontId="5" fillId="0" borderId="0" xfId="3"/>
    <xf numFmtId="11" fontId="5" fillId="0" borderId="0" xfId="3" applyNumberFormat="1"/>
    <xf numFmtId="0" fontId="10" fillId="0" borderId="0" xfId="2" applyFont="1"/>
  </cellXfs>
  <cellStyles count="4">
    <cellStyle name="Normal" xfId="0" builtinId="0"/>
    <cellStyle name="Standard 2" xfId="1" xr:uid="{6DA2F94F-B54C-4742-90CD-2EB944BD8193}"/>
    <cellStyle name="Standard 3" xfId="2" xr:uid="{6B5A5F9D-1793-404B-81E9-29339E1BE55E}"/>
    <cellStyle name="Standard_Fig.2" xfId="3" xr:uid="{6CE9D779-B9D4-4A4C-A4AC-CF39D718CAD2}"/>
  </cellStyles>
  <dxfs count="0"/>
  <tableStyles count="0" defaultTableStyle="TableStyleMedium2" defaultPivotStyle="PivotStyleLight16"/>
  <colors>
    <mruColors>
      <color rgb="FFEBF9F8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8C9522-B1C1-5548-88C5-B3A57D60A8DB}">
  <dimension ref="B3:AM742"/>
  <sheetViews>
    <sheetView tabSelected="1" zoomScale="75" zoomScaleNormal="48" workbookViewId="0">
      <selection activeCell="G19" sqref="G19"/>
    </sheetView>
  </sheetViews>
  <sheetFormatPr baseColWidth="10" defaultRowHeight="16" x14ac:dyDescent="0.2"/>
  <cols>
    <col min="1" max="1" width="3.5" customWidth="1"/>
    <col min="10" max="15" width="11.6640625" bestFit="1" customWidth="1"/>
  </cols>
  <sheetData>
    <row r="3" spans="2:39" s="29" customFormat="1" x14ac:dyDescent="0.2">
      <c r="B3" s="29" t="s">
        <v>44</v>
      </c>
    </row>
    <row r="4" spans="2:39" x14ac:dyDescent="0.2">
      <c r="B4" s="13" t="s">
        <v>45</v>
      </c>
      <c r="I4" s="13" t="s">
        <v>87</v>
      </c>
      <c r="AM4" s="36" t="s">
        <v>132</v>
      </c>
    </row>
    <row r="5" spans="2:39" x14ac:dyDescent="0.2">
      <c r="B5" t="s">
        <v>74</v>
      </c>
    </row>
    <row r="6" spans="2:39" x14ac:dyDescent="0.2">
      <c r="B6" t="s">
        <v>46</v>
      </c>
      <c r="AM6" s="33" t="s">
        <v>114</v>
      </c>
    </row>
    <row r="7" spans="2:39" x14ac:dyDescent="0.2">
      <c r="AM7" s="33" t="s">
        <v>115</v>
      </c>
    </row>
    <row r="8" spans="2:39" x14ac:dyDescent="0.2">
      <c r="C8" s="33" t="s">
        <v>47</v>
      </c>
      <c r="I8" s="34" t="s">
        <v>34</v>
      </c>
      <c r="J8" s="34" t="s">
        <v>88</v>
      </c>
      <c r="K8" s="34" t="s">
        <v>89</v>
      </c>
      <c r="L8" s="34" t="s">
        <v>90</v>
      </c>
      <c r="M8" s="34"/>
      <c r="AM8" s="33" t="s">
        <v>116</v>
      </c>
    </row>
    <row r="9" spans="2:39" x14ac:dyDescent="0.2">
      <c r="C9" s="33" t="s">
        <v>48</v>
      </c>
      <c r="I9" s="34" t="s">
        <v>29</v>
      </c>
      <c r="J9" s="34">
        <v>0.11910999999999999</v>
      </c>
      <c r="K9" s="34">
        <v>0.111</v>
      </c>
      <c r="L9" s="35">
        <v>0.11103449999999999</v>
      </c>
      <c r="M9" s="34"/>
      <c r="AM9" s="33" t="s">
        <v>117</v>
      </c>
    </row>
    <row r="10" spans="2:39" x14ac:dyDescent="0.2">
      <c r="C10" s="33" t="s">
        <v>49</v>
      </c>
      <c r="I10" s="34" t="s">
        <v>30</v>
      </c>
      <c r="J10" s="34">
        <v>0.1651</v>
      </c>
      <c r="K10" s="34">
        <v>1.32E-2</v>
      </c>
      <c r="L10" s="35">
        <v>1.9774440000000001E-2</v>
      </c>
      <c r="M10" s="34" t="s">
        <v>27</v>
      </c>
      <c r="AM10" s="33" t="s">
        <v>118</v>
      </c>
    </row>
    <row r="11" spans="2:39" x14ac:dyDescent="0.2">
      <c r="C11" s="33" t="s">
        <v>50</v>
      </c>
      <c r="I11" s="34" t="s">
        <v>28</v>
      </c>
      <c r="J11" s="34">
        <v>0.19608999999999999</v>
      </c>
      <c r="K11" s="34">
        <v>2.6499999999999999E-4</v>
      </c>
      <c r="L11" s="35">
        <v>5.3044349999999997E-4</v>
      </c>
      <c r="M11" s="34" t="s">
        <v>38</v>
      </c>
      <c r="AM11" s="33" t="s">
        <v>119</v>
      </c>
    </row>
    <row r="12" spans="2:39" x14ac:dyDescent="0.2">
      <c r="C12" s="33" t="s">
        <v>51</v>
      </c>
      <c r="I12" s="34" t="s">
        <v>31</v>
      </c>
      <c r="J12" s="34">
        <v>0.39443</v>
      </c>
      <c r="K12" s="35">
        <v>2.7599999999999999E-13</v>
      </c>
      <c r="L12" s="35">
        <v>1.653455E-12</v>
      </c>
      <c r="M12" s="34" t="s">
        <v>38</v>
      </c>
      <c r="AM12" s="33" t="s">
        <v>120</v>
      </c>
    </row>
    <row r="13" spans="2:39" x14ac:dyDescent="0.2">
      <c r="C13" s="33" t="s">
        <v>52</v>
      </c>
      <c r="I13" s="34" t="s">
        <v>33</v>
      </c>
      <c r="J13" s="34">
        <v>9.5729999999999996E-2</v>
      </c>
      <c r="K13" s="34">
        <v>3.3500000000000002E-2</v>
      </c>
      <c r="L13" s="35">
        <v>4.014438E-2</v>
      </c>
      <c r="M13" s="34" t="s">
        <v>39</v>
      </c>
      <c r="AM13" s="33" t="s">
        <v>121</v>
      </c>
    </row>
    <row r="14" spans="2:39" x14ac:dyDescent="0.2">
      <c r="C14" s="33" t="s">
        <v>53</v>
      </c>
      <c r="I14" s="34" t="s">
        <v>32</v>
      </c>
      <c r="J14" s="34">
        <v>0.27710000000000001</v>
      </c>
      <c r="K14" s="35">
        <v>8.5400000000000005E-10</v>
      </c>
      <c r="L14" s="35">
        <v>2.5624909999999998E-9</v>
      </c>
      <c r="M14" s="34" t="s">
        <v>38</v>
      </c>
      <c r="AM14" s="33" t="s">
        <v>122</v>
      </c>
    </row>
    <row r="15" spans="2:39" x14ac:dyDescent="0.2">
      <c r="C15" s="33" t="s">
        <v>54</v>
      </c>
      <c r="AM15" s="33" t="s">
        <v>123</v>
      </c>
    </row>
    <row r="16" spans="2:39" x14ac:dyDescent="0.2">
      <c r="AM16" s="33" t="s">
        <v>124</v>
      </c>
    </row>
    <row r="17" spans="3:39" x14ac:dyDescent="0.2">
      <c r="C17" s="33" t="s">
        <v>55</v>
      </c>
      <c r="AM17" s="33" t="s">
        <v>125</v>
      </c>
    </row>
    <row r="18" spans="3:39" x14ac:dyDescent="0.2">
      <c r="AM18" s="33" t="s">
        <v>126</v>
      </c>
    </row>
    <row r="19" spans="3:39" x14ac:dyDescent="0.2">
      <c r="C19" s="33" t="s">
        <v>56</v>
      </c>
      <c r="I19" s="33" t="s">
        <v>31</v>
      </c>
      <c r="J19" s="33" t="s">
        <v>75</v>
      </c>
      <c r="N19" s="33" t="s">
        <v>33</v>
      </c>
      <c r="O19" s="33" t="s">
        <v>75</v>
      </c>
      <c r="S19" s="33" t="s">
        <v>30</v>
      </c>
      <c r="T19" s="33" t="s">
        <v>75</v>
      </c>
      <c r="X19" s="33" t="s">
        <v>32</v>
      </c>
      <c r="Y19" s="33" t="s">
        <v>75</v>
      </c>
      <c r="AC19" s="33" t="s">
        <v>29</v>
      </c>
      <c r="AD19" s="33" t="s">
        <v>75</v>
      </c>
      <c r="AH19" s="33" t="s">
        <v>28</v>
      </c>
      <c r="AI19" s="33" t="s">
        <v>75</v>
      </c>
      <c r="AM19" s="33" t="s">
        <v>127</v>
      </c>
    </row>
    <row r="20" spans="3:39" x14ac:dyDescent="0.2">
      <c r="C20" s="33" t="s">
        <v>57</v>
      </c>
      <c r="I20" s="33"/>
      <c r="J20" s="33"/>
      <c r="AM20" s="33" t="s">
        <v>128</v>
      </c>
    </row>
    <row r="21" spans="3:39" x14ac:dyDescent="0.2">
      <c r="C21" s="33" t="s">
        <v>58</v>
      </c>
      <c r="I21" s="33"/>
      <c r="J21" s="33"/>
      <c r="AM21" s="33" t="s">
        <v>129</v>
      </c>
    </row>
    <row r="22" spans="3:39" x14ac:dyDescent="0.2">
      <c r="C22" s="33" t="s">
        <v>59</v>
      </c>
      <c r="I22" s="33"/>
      <c r="J22" s="33" t="s">
        <v>76</v>
      </c>
      <c r="N22" s="33"/>
      <c r="O22" s="33" t="s">
        <v>76</v>
      </c>
      <c r="S22" s="33"/>
      <c r="T22" s="33" t="s">
        <v>76</v>
      </c>
      <c r="X22" s="33"/>
      <c r="Y22" s="33" t="s">
        <v>76</v>
      </c>
      <c r="AC22" s="33"/>
      <c r="AD22" s="33" t="s">
        <v>104</v>
      </c>
      <c r="AH22" s="33"/>
      <c r="AI22" s="33" t="s">
        <v>76</v>
      </c>
    </row>
    <row r="23" spans="3:39" x14ac:dyDescent="0.2">
      <c r="C23" s="33" t="s">
        <v>60</v>
      </c>
      <c r="I23" s="33"/>
      <c r="J23" s="33" t="s">
        <v>77</v>
      </c>
      <c r="N23" s="33"/>
      <c r="O23" s="33" t="s">
        <v>91</v>
      </c>
      <c r="S23" s="33"/>
      <c r="T23" s="33" t="s">
        <v>96</v>
      </c>
      <c r="X23" s="33"/>
      <c r="Y23" s="33" t="s">
        <v>100</v>
      </c>
      <c r="AC23" s="33"/>
      <c r="AD23" s="33" t="s">
        <v>105</v>
      </c>
      <c r="AH23" s="33"/>
      <c r="AI23" s="33" t="s">
        <v>110</v>
      </c>
      <c r="AM23" s="33" t="s">
        <v>55</v>
      </c>
    </row>
    <row r="24" spans="3:39" x14ac:dyDescent="0.2">
      <c r="C24" s="33" t="s">
        <v>61</v>
      </c>
      <c r="AM24" s="33" t="s">
        <v>130</v>
      </c>
    </row>
    <row r="25" spans="3:39" x14ac:dyDescent="0.2">
      <c r="C25" s="33" t="s">
        <v>62</v>
      </c>
      <c r="I25" s="33"/>
      <c r="J25" s="33" t="s">
        <v>78</v>
      </c>
      <c r="N25" s="33"/>
      <c r="O25" s="33" t="s">
        <v>78</v>
      </c>
      <c r="S25" s="33"/>
      <c r="T25" s="33" t="s">
        <v>78</v>
      </c>
      <c r="X25" s="33"/>
      <c r="Y25" s="33" t="s">
        <v>78</v>
      </c>
      <c r="AC25" s="33"/>
      <c r="AD25" s="33" t="s">
        <v>78</v>
      </c>
      <c r="AH25" s="33"/>
      <c r="AI25" s="33" t="s">
        <v>78</v>
      </c>
      <c r="AM25" s="33" t="s">
        <v>131</v>
      </c>
    </row>
    <row r="26" spans="3:39" x14ac:dyDescent="0.2">
      <c r="C26" s="33" t="s">
        <v>63</v>
      </c>
      <c r="I26" s="33"/>
      <c r="J26" s="33" t="s">
        <v>79</v>
      </c>
      <c r="N26" s="33"/>
      <c r="O26" s="33" t="s">
        <v>92</v>
      </c>
      <c r="S26" s="33"/>
      <c r="T26" s="33" t="s">
        <v>92</v>
      </c>
      <c r="X26" s="33"/>
      <c r="Y26" s="33" t="s">
        <v>79</v>
      </c>
      <c r="AC26" s="33"/>
      <c r="AD26" s="33" t="s">
        <v>106</v>
      </c>
      <c r="AH26" s="33"/>
      <c r="AI26" s="33" t="s">
        <v>79</v>
      </c>
    </row>
    <row r="27" spans="3:39" x14ac:dyDescent="0.2">
      <c r="C27" s="33" t="s">
        <v>64</v>
      </c>
      <c r="I27" s="33"/>
      <c r="J27" s="33" t="s">
        <v>80</v>
      </c>
      <c r="N27" s="33"/>
      <c r="O27" s="33" t="s">
        <v>93</v>
      </c>
      <c r="S27" s="33"/>
      <c r="T27" s="33" t="s">
        <v>97</v>
      </c>
      <c r="X27" s="33"/>
      <c r="Y27" s="33" t="s">
        <v>101</v>
      </c>
      <c r="AC27" s="33"/>
      <c r="AD27" s="33" t="s">
        <v>107</v>
      </c>
      <c r="AH27" s="33"/>
      <c r="AI27" s="33" t="s">
        <v>111</v>
      </c>
    </row>
    <row r="28" spans="3:39" x14ac:dyDescent="0.2">
      <c r="C28" s="33" t="s">
        <v>65</v>
      </c>
      <c r="I28" s="33"/>
      <c r="J28" s="33" t="s">
        <v>81</v>
      </c>
      <c r="N28" s="33"/>
      <c r="O28" s="33" t="s">
        <v>81</v>
      </c>
      <c r="S28" s="33"/>
      <c r="T28" s="33" t="s">
        <v>81</v>
      </c>
      <c r="X28" s="33"/>
      <c r="Y28" s="33" t="s">
        <v>81</v>
      </c>
      <c r="AH28" s="33"/>
      <c r="AI28" s="33" t="s">
        <v>81</v>
      </c>
    </row>
    <row r="29" spans="3:39" x14ac:dyDescent="0.2">
      <c r="C29" s="33" t="s">
        <v>66</v>
      </c>
      <c r="I29" s="33"/>
      <c r="J29" s="33" t="s">
        <v>82</v>
      </c>
      <c r="N29" s="33"/>
      <c r="O29" s="33" t="s">
        <v>82</v>
      </c>
      <c r="S29" s="33"/>
      <c r="T29" s="33" t="s">
        <v>82</v>
      </c>
      <c r="X29" s="33"/>
      <c r="Y29" s="33" t="s">
        <v>82</v>
      </c>
      <c r="AC29" s="33"/>
      <c r="AD29" s="33" t="s">
        <v>83</v>
      </c>
      <c r="AH29" s="33"/>
      <c r="AI29" s="33" t="s">
        <v>82</v>
      </c>
    </row>
    <row r="30" spans="3:39" x14ac:dyDescent="0.2">
      <c r="C30" s="33" t="s">
        <v>67</v>
      </c>
      <c r="AC30" s="33"/>
      <c r="AD30" s="33" t="s">
        <v>84</v>
      </c>
    </row>
    <row r="31" spans="3:39" x14ac:dyDescent="0.2">
      <c r="C31" s="33" t="s">
        <v>68</v>
      </c>
      <c r="I31" s="33"/>
      <c r="J31" s="33" t="s">
        <v>83</v>
      </c>
      <c r="N31" s="33"/>
      <c r="O31" s="33" t="s">
        <v>83</v>
      </c>
      <c r="S31" s="33"/>
      <c r="T31" s="33" t="s">
        <v>83</v>
      </c>
      <c r="X31" s="33"/>
      <c r="Y31" s="33" t="s">
        <v>83</v>
      </c>
      <c r="AC31" s="33"/>
      <c r="AD31" s="33" t="s">
        <v>108</v>
      </c>
      <c r="AH31" s="33"/>
      <c r="AI31" s="33" t="s">
        <v>83</v>
      </c>
    </row>
    <row r="32" spans="3:39" x14ac:dyDescent="0.2">
      <c r="C32" s="33" t="s">
        <v>69</v>
      </c>
      <c r="I32" s="33"/>
      <c r="J32" s="33" t="s">
        <v>84</v>
      </c>
      <c r="N32" s="33"/>
      <c r="O32" s="33" t="s">
        <v>84</v>
      </c>
      <c r="S32" s="33"/>
      <c r="T32" s="33" t="s">
        <v>84</v>
      </c>
      <c r="X32" s="33"/>
      <c r="Y32" s="33" t="s">
        <v>84</v>
      </c>
      <c r="AC32" s="33"/>
      <c r="AD32" s="33" t="s">
        <v>109</v>
      </c>
      <c r="AH32" s="33"/>
      <c r="AI32" s="33" t="s">
        <v>84</v>
      </c>
    </row>
    <row r="33" spans="2:35" x14ac:dyDescent="0.2">
      <c r="C33" s="33" t="s">
        <v>70</v>
      </c>
      <c r="I33" s="33"/>
      <c r="J33" s="33" t="s">
        <v>85</v>
      </c>
      <c r="N33" s="33"/>
      <c r="O33" s="33" t="s">
        <v>94</v>
      </c>
      <c r="S33" s="33"/>
      <c r="T33" s="33" t="s">
        <v>98</v>
      </c>
      <c r="X33" s="33"/>
      <c r="Y33" s="33" t="s">
        <v>102</v>
      </c>
      <c r="AH33" s="33"/>
      <c r="AI33" s="33" t="s">
        <v>112</v>
      </c>
    </row>
    <row r="34" spans="2:35" x14ac:dyDescent="0.2">
      <c r="C34" s="33" t="s">
        <v>71</v>
      </c>
      <c r="I34" s="33"/>
      <c r="J34" s="33" t="s">
        <v>86</v>
      </c>
      <c r="N34" s="33"/>
      <c r="O34" s="33" t="s">
        <v>95</v>
      </c>
      <c r="S34" s="33"/>
      <c r="T34" s="33" t="s">
        <v>99</v>
      </c>
      <c r="X34" s="33"/>
      <c r="Y34" s="33" t="s">
        <v>103</v>
      </c>
      <c r="AH34" s="33"/>
      <c r="AI34" s="33" t="s">
        <v>113</v>
      </c>
    </row>
    <row r="35" spans="2:35" x14ac:dyDescent="0.2">
      <c r="C35" s="33" t="s">
        <v>72</v>
      </c>
    </row>
    <row r="37" spans="2:35" x14ac:dyDescent="0.2">
      <c r="C37" s="33" t="s">
        <v>73</v>
      </c>
    </row>
    <row r="38" spans="2:35" s="2" customFormat="1" x14ac:dyDescent="0.2"/>
    <row r="40" spans="2:35" x14ac:dyDescent="0.2">
      <c r="B40" s="13" t="s">
        <v>0</v>
      </c>
      <c r="C40" s="13" t="s">
        <v>1</v>
      </c>
    </row>
    <row r="41" spans="2:35" x14ac:dyDescent="0.2">
      <c r="B41" s="3" t="s">
        <v>40</v>
      </c>
      <c r="C41" s="3"/>
      <c r="D41" s="3"/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  <c r="AA41" s="3"/>
      <c r="AB41" s="3"/>
      <c r="AC41" s="3"/>
      <c r="AD41" s="3"/>
    </row>
    <row r="43" spans="2:35" x14ac:dyDescent="0.2">
      <c r="B43" s="16" t="s">
        <v>2</v>
      </c>
      <c r="C43" s="16" t="s">
        <v>35</v>
      </c>
      <c r="D43" s="16" t="s">
        <v>36</v>
      </c>
      <c r="E43" s="16" t="s">
        <v>37</v>
      </c>
      <c r="I43" s="16" t="s">
        <v>2</v>
      </c>
      <c r="J43" s="16" t="s">
        <v>35</v>
      </c>
      <c r="K43" s="16" t="s">
        <v>36</v>
      </c>
      <c r="L43" s="16" t="s">
        <v>37</v>
      </c>
      <c r="P43" s="16" t="s">
        <v>2</v>
      </c>
      <c r="Q43" s="16" t="s">
        <v>35</v>
      </c>
      <c r="R43" s="16" t="s">
        <v>36</v>
      </c>
      <c r="S43" s="16" t="s">
        <v>37</v>
      </c>
      <c r="W43" s="16" t="s">
        <v>2</v>
      </c>
      <c r="X43" s="16" t="s">
        <v>35</v>
      </c>
      <c r="Y43" s="16" t="s">
        <v>36</v>
      </c>
      <c r="Z43" s="16" t="s">
        <v>37</v>
      </c>
    </row>
    <row r="44" spans="2:35" x14ac:dyDescent="0.2">
      <c r="B44">
        <v>1</v>
      </c>
      <c r="C44">
        <v>5</v>
      </c>
      <c r="F44" s="7">
        <f>IF(C44&gt;=5, 1,  IF(D44&gt;=2, 1,  IF(E44=1, 1, 0) ) )-G44</f>
        <v>1</v>
      </c>
      <c r="G44" s="7">
        <f>IF(C44&gt;=10, 1,  IF(D44&gt;=3, 1,  IF(E44=1, 1, 0) ) )</f>
        <v>0</v>
      </c>
      <c r="I44">
        <v>1</v>
      </c>
      <c r="J44">
        <v>2</v>
      </c>
      <c r="M44" s="7">
        <f>IF(J44&gt;=5, 1,  IF(K44&gt;=2, 1,  IF(L44=1, 1, 0) ) )-N44</f>
        <v>0</v>
      </c>
      <c r="N44" s="7">
        <f>IF(J44&gt;=10, 1,  IF(K44&gt;=3, 1,  IF(L44=1, 1, 0) ) )</f>
        <v>0</v>
      </c>
      <c r="P44">
        <v>1</v>
      </c>
      <c r="Q44">
        <v>9</v>
      </c>
      <c r="T44" s="7">
        <f>IF(Q44&gt;=5, 1,  IF(R44&gt;=2, 1,  IF(S44=1, 1, 0) ) )-U44</f>
        <v>1</v>
      </c>
      <c r="U44" s="7">
        <f>IF(Q44&gt;=10, 1,  IF(R44&gt;=3, 1,  IF(S44=1, 1, 0) ) )</f>
        <v>0</v>
      </c>
      <c r="W44">
        <v>1</v>
      </c>
      <c r="X44">
        <v>6</v>
      </c>
      <c r="AA44" s="7">
        <f>IF(X44&gt;=5, 1,  IF(Y44&gt;=2, 1,  IF(Z44=1, 1, 0) ) )-AB44</f>
        <v>1</v>
      </c>
      <c r="AB44" s="7">
        <f>IF(X44&gt;=10, 1,  IF(Y44&gt;=3, 1,  IF(Z44=1, 1, 0) ) )</f>
        <v>0</v>
      </c>
    </row>
    <row r="45" spans="2:35" x14ac:dyDescent="0.2">
      <c r="B45">
        <v>2</v>
      </c>
      <c r="C45">
        <v>1</v>
      </c>
      <c r="F45" s="7">
        <f t="shared" ref="F45:F63" si="0">IF(C45&gt;=5, 1,  IF(D45&gt;=2, 1,  IF(E45=1, 1, 0) ) )-G45</f>
        <v>0</v>
      </c>
      <c r="G45" s="7">
        <f t="shared" ref="G45:G63" si="1">IF(C45&gt;=10, 1,  IF(D45&gt;=3, 1,  IF(E45=1, 1, 0) ) )</f>
        <v>0</v>
      </c>
      <c r="I45">
        <v>2</v>
      </c>
      <c r="J45">
        <v>0</v>
      </c>
      <c r="M45" s="7">
        <f t="shared" ref="M45:M56" si="2">IF(J45&gt;=5, 1,  IF(K45&gt;=2, 1,  IF(L45=1, 1, 0) ) )-N45</f>
        <v>0</v>
      </c>
      <c r="N45" s="7">
        <f t="shared" ref="N45:N56" si="3">IF(J45&gt;=10, 1,  IF(K45&gt;=3, 1,  IF(L45=1, 1, 0) ) )</f>
        <v>0</v>
      </c>
      <c r="P45">
        <v>2</v>
      </c>
      <c r="Q45">
        <v>0</v>
      </c>
      <c r="T45" s="7">
        <f t="shared" ref="T45:T66" si="4">IF(Q45&gt;=5, 1,  IF(R45&gt;=2, 1,  IF(S45=1, 1, 0) ) )-U45</f>
        <v>0</v>
      </c>
      <c r="U45" s="7">
        <f t="shared" ref="U45:U66" si="5">IF(Q45&gt;=10, 1,  IF(R45&gt;=3, 1,  IF(S45=1, 1, 0) ) )</f>
        <v>0</v>
      </c>
      <c r="W45">
        <v>2</v>
      </c>
      <c r="X45">
        <v>3</v>
      </c>
      <c r="AA45" s="7">
        <f t="shared" ref="AA45:AA65" si="6">IF(X45&gt;=5, 1,  IF(Y45&gt;=2, 1,  IF(Z45=1, 1, 0) ) )-AB45</f>
        <v>0</v>
      </c>
      <c r="AB45" s="7">
        <f t="shared" ref="AB45:AB65" si="7">IF(X45&gt;=10, 1,  IF(Y45&gt;=3, 1,  IF(Z45=1, 1, 0) ) )</f>
        <v>0</v>
      </c>
    </row>
    <row r="46" spans="2:35" x14ac:dyDescent="0.2">
      <c r="B46">
        <v>3</v>
      </c>
      <c r="C46">
        <v>5</v>
      </c>
      <c r="F46" s="7">
        <f t="shared" si="0"/>
        <v>1</v>
      </c>
      <c r="G46" s="7">
        <f t="shared" si="1"/>
        <v>0</v>
      </c>
      <c r="I46">
        <v>3</v>
      </c>
      <c r="J46">
        <v>0</v>
      </c>
      <c r="M46" s="7">
        <f t="shared" si="2"/>
        <v>0</v>
      </c>
      <c r="N46" s="7">
        <f t="shared" si="3"/>
        <v>0</v>
      </c>
      <c r="P46">
        <v>3</v>
      </c>
      <c r="Q46">
        <v>9</v>
      </c>
      <c r="T46" s="7">
        <f t="shared" si="4"/>
        <v>1</v>
      </c>
      <c r="U46" s="7">
        <f t="shared" si="5"/>
        <v>0</v>
      </c>
      <c r="W46">
        <v>3</v>
      </c>
      <c r="X46">
        <v>0</v>
      </c>
      <c r="AA46" s="7">
        <f t="shared" si="6"/>
        <v>0</v>
      </c>
      <c r="AB46" s="7">
        <f t="shared" si="7"/>
        <v>0</v>
      </c>
    </row>
    <row r="47" spans="2:35" x14ac:dyDescent="0.2">
      <c r="B47">
        <v>4</v>
      </c>
      <c r="C47">
        <v>2</v>
      </c>
      <c r="F47" s="7">
        <f t="shared" si="0"/>
        <v>0</v>
      </c>
      <c r="G47" s="7">
        <f t="shared" si="1"/>
        <v>0</v>
      </c>
      <c r="I47">
        <v>4</v>
      </c>
      <c r="J47">
        <v>8</v>
      </c>
      <c r="M47" s="7">
        <f t="shared" si="2"/>
        <v>1</v>
      </c>
      <c r="N47" s="7">
        <f t="shared" si="3"/>
        <v>0</v>
      </c>
      <c r="P47">
        <v>4</v>
      </c>
      <c r="Q47">
        <v>0</v>
      </c>
      <c r="T47" s="7">
        <f t="shared" si="4"/>
        <v>0</v>
      </c>
      <c r="U47" s="7">
        <f t="shared" si="5"/>
        <v>0</v>
      </c>
      <c r="W47">
        <v>4</v>
      </c>
      <c r="X47">
        <v>10</v>
      </c>
      <c r="Y47">
        <v>1</v>
      </c>
      <c r="AA47" s="7">
        <f t="shared" si="6"/>
        <v>0</v>
      </c>
      <c r="AB47" s="7">
        <f t="shared" si="7"/>
        <v>1</v>
      </c>
    </row>
    <row r="48" spans="2:35" x14ac:dyDescent="0.2">
      <c r="B48">
        <v>5</v>
      </c>
      <c r="C48">
        <v>1</v>
      </c>
      <c r="F48" s="7">
        <f t="shared" si="0"/>
        <v>0</v>
      </c>
      <c r="G48" s="7">
        <f t="shared" si="1"/>
        <v>0</v>
      </c>
      <c r="I48">
        <v>5</v>
      </c>
      <c r="J48">
        <v>1</v>
      </c>
      <c r="M48" s="7">
        <f t="shared" si="2"/>
        <v>0</v>
      </c>
      <c r="N48" s="7">
        <f t="shared" si="3"/>
        <v>0</v>
      </c>
      <c r="P48">
        <v>5</v>
      </c>
      <c r="Q48">
        <v>0</v>
      </c>
      <c r="T48" s="7">
        <f t="shared" si="4"/>
        <v>0</v>
      </c>
      <c r="U48" s="7">
        <f t="shared" si="5"/>
        <v>0</v>
      </c>
      <c r="W48">
        <v>5</v>
      </c>
      <c r="X48">
        <v>1</v>
      </c>
      <c r="AA48" s="7">
        <f t="shared" si="6"/>
        <v>0</v>
      </c>
      <c r="AB48" s="7">
        <f t="shared" si="7"/>
        <v>0</v>
      </c>
    </row>
    <row r="49" spans="2:28" x14ac:dyDescent="0.2">
      <c r="B49">
        <v>6</v>
      </c>
      <c r="C49">
        <v>1</v>
      </c>
      <c r="F49" s="7">
        <f t="shared" si="0"/>
        <v>0</v>
      </c>
      <c r="G49" s="7">
        <f t="shared" si="1"/>
        <v>0</v>
      </c>
      <c r="I49">
        <v>6</v>
      </c>
      <c r="J49">
        <v>1</v>
      </c>
      <c r="M49" s="7">
        <f t="shared" si="2"/>
        <v>0</v>
      </c>
      <c r="N49" s="7">
        <f t="shared" si="3"/>
        <v>0</v>
      </c>
      <c r="P49">
        <v>6</v>
      </c>
      <c r="Q49">
        <v>5</v>
      </c>
      <c r="T49" s="7">
        <f t="shared" si="4"/>
        <v>1</v>
      </c>
      <c r="U49" s="7">
        <f t="shared" si="5"/>
        <v>0</v>
      </c>
      <c r="W49">
        <v>6</v>
      </c>
      <c r="X49">
        <v>1</v>
      </c>
      <c r="AA49" s="7">
        <f t="shared" si="6"/>
        <v>0</v>
      </c>
      <c r="AB49" s="7">
        <f t="shared" si="7"/>
        <v>0</v>
      </c>
    </row>
    <row r="50" spans="2:28" x14ac:dyDescent="0.2">
      <c r="B50">
        <v>7</v>
      </c>
      <c r="C50">
        <v>3</v>
      </c>
      <c r="F50" s="7">
        <f t="shared" si="0"/>
        <v>0</v>
      </c>
      <c r="G50" s="7">
        <f t="shared" si="1"/>
        <v>0</v>
      </c>
      <c r="I50">
        <v>7</v>
      </c>
      <c r="J50">
        <v>2</v>
      </c>
      <c r="M50" s="7">
        <f t="shared" si="2"/>
        <v>0</v>
      </c>
      <c r="N50" s="7">
        <f t="shared" si="3"/>
        <v>0</v>
      </c>
      <c r="P50">
        <v>7</v>
      </c>
      <c r="Q50">
        <v>2</v>
      </c>
      <c r="T50" s="7">
        <f t="shared" si="4"/>
        <v>0</v>
      </c>
      <c r="U50" s="7">
        <f t="shared" si="5"/>
        <v>0</v>
      </c>
      <c r="W50">
        <v>7</v>
      </c>
      <c r="X50">
        <v>1</v>
      </c>
      <c r="AA50" s="7">
        <f t="shared" si="6"/>
        <v>0</v>
      </c>
      <c r="AB50" s="7">
        <f t="shared" si="7"/>
        <v>0</v>
      </c>
    </row>
    <row r="51" spans="2:28" x14ac:dyDescent="0.2">
      <c r="B51">
        <v>8</v>
      </c>
      <c r="C51">
        <v>5</v>
      </c>
      <c r="F51" s="7">
        <f t="shared" si="0"/>
        <v>1</v>
      </c>
      <c r="G51" s="7">
        <f t="shared" si="1"/>
        <v>0</v>
      </c>
      <c r="I51">
        <v>8</v>
      </c>
      <c r="J51">
        <v>7</v>
      </c>
      <c r="M51" s="7">
        <f t="shared" si="2"/>
        <v>1</v>
      </c>
      <c r="N51" s="7">
        <f t="shared" si="3"/>
        <v>0</v>
      </c>
      <c r="P51">
        <v>8</v>
      </c>
      <c r="Q51">
        <v>3</v>
      </c>
      <c r="T51" s="7">
        <f t="shared" si="4"/>
        <v>0</v>
      </c>
      <c r="U51" s="7">
        <f t="shared" si="5"/>
        <v>0</v>
      </c>
      <c r="W51">
        <v>8</v>
      </c>
      <c r="X51">
        <v>1</v>
      </c>
      <c r="AA51" s="7">
        <f t="shared" si="6"/>
        <v>0</v>
      </c>
      <c r="AB51" s="7">
        <f t="shared" si="7"/>
        <v>0</v>
      </c>
    </row>
    <row r="52" spans="2:28" x14ac:dyDescent="0.2">
      <c r="B52">
        <v>9</v>
      </c>
      <c r="C52">
        <v>20</v>
      </c>
      <c r="D52">
        <v>2</v>
      </c>
      <c r="F52" s="7">
        <f t="shared" si="0"/>
        <v>0</v>
      </c>
      <c r="G52" s="7">
        <f t="shared" si="1"/>
        <v>1</v>
      </c>
      <c r="I52">
        <v>9</v>
      </c>
      <c r="J52">
        <v>5</v>
      </c>
      <c r="M52" s="7">
        <f t="shared" si="2"/>
        <v>1</v>
      </c>
      <c r="N52" s="7">
        <f t="shared" si="3"/>
        <v>0</v>
      </c>
      <c r="P52">
        <v>9</v>
      </c>
      <c r="Q52">
        <v>5</v>
      </c>
      <c r="T52" s="7">
        <f t="shared" si="4"/>
        <v>1</v>
      </c>
      <c r="U52" s="7">
        <f t="shared" si="5"/>
        <v>0</v>
      </c>
      <c r="W52">
        <v>9</v>
      </c>
      <c r="X52">
        <v>3</v>
      </c>
      <c r="AA52" s="7">
        <f t="shared" si="6"/>
        <v>0</v>
      </c>
      <c r="AB52" s="7">
        <f t="shared" si="7"/>
        <v>0</v>
      </c>
    </row>
    <row r="53" spans="2:28" x14ac:dyDescent="0.2">
      <c r="B53">
        <v>10</v>
      </c>
      <c r="C53">
        <v>0</v>
      </c>
      <c r="F53" s="7">
        <f t="shared" si="0"/>
        <v>0</v>
      </c>
      <c r="G53" s="7">
        <f t="shared" si="1"/>
        <v>0</v>
      </c>
      <c r="I53">
        <v>10</v>
      </c>
      <c r="J53">
        <v>1</v>
      </c>
      <c r="M53" s="7">
        <f t="shared" si="2"/>
        <v>0</v>
      </c>
      <c r="N53" s="7">
        <f t="shared" si="3"/>
        <v>0</v>
      </c>
      <c r="P53">
        <v>10</v>
      </c>
      <c r="Q53">
        <v>0</v>
      </c>
      <c r="T53" s="7">
        <f t="shared" si="4"/>
        <v>0</v>
      </c>
      <c r="U53" s="7">
        <f t="shared" si="5"/>
        <v>0</v>
      </c>
      <c r="W53">
        <v>10</v>
      </c>
      <c r="X53">
        <v>5</v>
      </c>
      <c r="AA53" s="7">
        <f t="shared" si="6"/>
        <v>1</v>
      </c>
      <c r="AB53" s="7">
        <f t="shared" si="7"/>
        <v>0</v>
      </c>
    </row>
    <row r="54" spans="2:28" x14ac:dyDescent="0.2">
      <c r="B54">
        <v>11</v>
      </c>
      <c r="C54">
        <v>0</v>
      </c>
      <c r="F54" s="7">
        <f t="shared" si="0"/>
        <v>0</v>
      </c>
      <c r="G54" s="7">
        <f t="shared" si="1"/>
        <v>0</v>
      </c>
      <c r="I54">
        <v>11</v>
      </c>
      <c r="J54">
        <v>5</v>
      </c>
      <c r="K54">
        <v>1</v>
      </c>
      <c r="M54" s="7">
        <f t="shared" si="2"/>
        <v>1</v>
      </c>
      <c r="N54" s="7">
        <f t="shared" si="3"/>
        <v>0</v>
      </c>
      <c r="P54">
        <v>11</v>
      </c>
      <c r="S54">
        <v>1</v>
      </c>
      <c r="T54" s="7">
        <f t="shared" si="4"/>
        <v>0</v>
      </c>
      <c r="U54" s="7">
        <f t="shared" si="5"/>
        <v>1</v>
      </c>
      <c r="W54">
        <v>11</v>
      </c>
      <c r="X54">
        <v>3</v>
      </c>
      <c r="AA54" s="7">
        <f t="shared" si="6"/>
        <v>0</v>
      </c>
      <c r="AB54" s="7">
        <f t="shared" si="7"/>
        <v>0</v>
      </c>
    </row>
    <row r="55" spans="2:28" x14ac:dyDescent="0.2">
      <c r="B55">
        <v>12</v>
      </c>
      <c r="E55">
        <v>1</v>
      </c>
      <c r="F55" s="7">
        <f t="shared" si="0"/>
        <v>0</v>
      </c>
      <c r="G55" s="7">
        <f t="shared" si="1"/>
        <v>1</v>
      </c>
      <c r="I55">
        <v>12</v>
      </c>
      <c r="J55">
        <v>0</v>
      </c>
      <c r="M55" s="7">
        <f t="shared" si="2"/>
        <v>0</v>
      </c>
      <c r="N55" s="7">
        <f t="shared" si="3"/>
        <v>0</v>
      </c>
      <c r="P55">
        <v>12</v>
      </c>
      <c r="S55">
        <v>1</v>
      </c>
      <c r="T55" s="7">
        <f t="shared" si="4"/>
        <v>0</v>
      </c>
      <c r="U55" s="7">
        <f t="shared" si="5"/>
        <v>1</v>
      </c>
      <c r="W55">
        <v>12</v>
      </c>
      <c r="Z55">
        <v>1</v>
      </c>
      <c r="AA55" s="7">
        <f t="shared" si="6"/>
        <v>0</v>
      </c>
      <c r="AB55" s="7">
        <f t="shared" si="7"/>
        <v>1</v>
      </c>
    </row>
    <row r="56" spans="2:28" x14ac:dyDescent="0.2">
      <c r="B56">
        <v>13</v>
      </c>
      <c r="C56">
        <v>1</v>
      </c>
      <c r="F56" s="7">
        <f t="shared" si="0"/>
        <v>0</v>
      </c>
      <c r="G56" s="7">
        <f t="shared" si="1"/>
        <v>0</v>
      </c>
      <c r="I56">
        <v>13</v>
      </c>
      <c r="J56">
        <v>23</v>
      </c>
      <c r="M56" s="7">
        <f t="shared" si="2"/>
        <v>0</v>
      </c>
      <c r="N56" s="7">
        <f t="shared" si="3"/>
        <v>1</v>
      </c>
      <c r="P56">
        <v>13</v>
      </c>
      <c r="Q56">
        <v>6</v>
      </c>
      <c r="T56" s="7">
        <f t="shared" si="4"/>
        <v>1</v>
      </c>
      <c r="U56" s="7">
        <f t="shared" si="5"/>
        <v>0</v>
      </c>
      <c r="W56">
        <v>13</v>
      </c>
      <c r="X56">
        <v>0</v>
      </c>
      <c r="AA56" s="7">
        <f t="shared" si="6"/>
        <v>0</v>
      </c>
      <c r="AB56" s="7">
        <f t="shared" si="7"/>
        <v>0</v>
      </c>
    </row>
    <row r="57" spans="2:28" x14ac:dyDescent="0.2">
      <c r="B57">
        <v>14</v>
      </c>
      <c r="C57">
        <v>6</v>
      </c>
      <c r="F57" s="7">
        <f t="shared" si="0"/>
        <v>1</v>
      </c>
      <c r="G57" s="7">
        <f t="shared" si="1"/>
        <v>0</v>
      </c>
      <c r="K57" s="21">
        <f>COUNT(I44:I56)</f>
        <v>13</v>
      </c>
      <c r="L57" s="19">
        <f>(   (K57-SUM(M44:N56)) / K57   )</f>
        <v>0.61538461538461542</v>
      </c>
      <c r="M57" s="20">
        <f>SUM(M44:M56)/K57</f>
        <v>0.30769230769230771</v>
      </c>
      <c r="N57" s="20">
        <f>SUM(N44:N56)/K57</f>
        <v>7.6923076923076927E-2</v>
      </c>
      <c r="P57">
        <v>14</v>
      </c>
      <c r="Q57">
        <v>0</v>
      </c>
      <c r="T57" s="7">
        <f t="shared" si="4"/>
        <v>0</v>
      </c>
      <c r="U57" s="7">
        <f t="shared" si="5"/>
        <v>0</v>
      </c>
      <c r="W57">
        <v>14</v>
      </c>
      <c r="X57">
        <v>2</v>
      </c>
      <c r="AA57" s="7">
        <f t="shared" si="6"/>
        <v>0</v>
      </c>
      <c r="AB57" s="7">
        <f t="shared" si="7"/>
        <v>0</v>
      </c>
    </row>
    <row r="58" spans="2:28" x14ac:dyDescent="0.2">
      <c r="B58">
        <v>15</v>
      </c>
      <c r="C58">
        <v>2</v>
      </c>
      <c r="F58" s="7">
        <f t="shared" si="0"/>
        <v>0</v>
      </c>
      <c r="G58" s="7">
        <f t="shared" si="1"/>
        <v>0</v>
      </c>
      <c r="P58">
        <v>15</v>
      </c>
      <c r="S58">
        <v>1</v>
      </c>
      <c r="T58" s="7">
        <f t="shared" si="4"/>
        <v>0</v>
      </c>
      <c r="U58" s="7">
        <f t="shared" si="5"/>
        <v>1</v>
      </c>
      <c r="W58">
        <v>15</v>
      </c>
      <c r="X58">
        <v>2</v>
      </c>
      <c r="AA58" s="7">
        <f t="shared" si="6"/>
        <v>0</v>
      </c>
      <c r="AB58" s="7">
        <f t="shared" si="7"/>
        <v>0</v>
      </c>
    </row>
    <row r="59" spans="2:28" x14ac:dyDescent="0.2">
      <c r="B59">
        <v>16</v>
      </c>
      <c r="C59">
        <v>0</v>
      </c>
      <c r="F59" s="7">
        <f t="shared" si="0"/>
        <v>0</v>
      </c>
      <c r="G59" s="7">
        <f t="shared" si="1"/>
        <v>0</v>
      </c>
      <c r="P59">
        <v>16</v>
      </c>
      <c r="Q59">
        <v>0</v>
      </c>
      <c r="T59" s="7">
        <f t="shared" si="4"/>
        <v>0</v>
      </c>
      <c r="U59" s="7">
        <f t="shared" si="5"/>
        <v>0</v>
      </c>
      <c r="W59">
        <v>16</v>
      </c>
      <c r="X59">
        <v>2</v>
      </c>
      <c r="AA59" s="7">
        <f t="shared" si="6"/>
        <v>0</v>
      </c>
      <c r="AB59" s="7">
        <f t="shared" si="7"/>
        <v>0</v>
      </c>
    </row>
    <row r="60" spans="2:28" x14ac:dyDescent="0.2">
      <c r="B60">
        <v>17</v>
      </c>
      <c r="C60">
        <v>2</v>
      </c>
      <c r="F60" s="7">
        <f t="shared" si="0"/>
        <v>0</v>
      </c>
      <c r="G60" s="7">
        <f t="shared" si="1"/>
        <v>0</v>
      </c>
      <c r="P60">
        <v>17</v>
      </c>
      <c r="Q60">
        <v>9</v>
      </c>
      <c r="R60">
        <v>2</v>
      </c>
      <c r="T60" s="7">
        <f t="shared" si="4"/>
        <v>1</v>
      </c>
      <c r="U60" s="7">
        <f t="shared" si="5"/>
        <v>0</v>
      </c>
      <c r="W60">
        <v>17</v>
      </c>
      <c r="X60">
        <v>0</v>
      </c>
      <c r="AA60" s="7">
        <f t="shared" si="6"/>
        <v>0</v>
      </c>
      <c r="AB60" s="7">
        <f t="shared" si="7"/>
        <v>0</v>
      </c>
    </row>
    <row r="61" spans="2:28" x14ac:dyDescent="0.2">
      <c r="B61">
        <v>18</v>
      </c>
      <c r="C61">
        <v>1</v>
      </c>
      <c r="F61" s="7">
        <f t="shared" si="0"/>
        <v>0</v>
      </c>
      <c r="G61" s="7">
        <f t="shared" si="1"/>
        <v>0</v>
      </c>
      <c r="P61">
        <v>18</v>
      </c>
      <c r="Q61">
        <v>0</v>
      </c>
      <c r="R61">
        <v>5</v>
      </c>
      <c r="T61" s="7">
        <f t="shared" si="4"/>
        <v>0</v>
      </c>
      <c r="U61" s="7">
        <f t="shared" si="5"/>
        <v>1</v>
      </c>
      <c r="W61">
        <v>18</v>
      </c>
      <c r="X61">
        <v>7</v>
      </c>
      <c r="AA61" s="7">
        <f t="shared" si="6"/>
        <v>1</v>
      </c>
      <c r="AB61" s="7">
        <f t="shared" si="7"/>
        <v>0</v>
      </c>
    </row>
    <row r="62" spans="2:28" x14ac:dyDescent="0.2">
      <c r="B62">
        <v>19</v>
      </c>
      <c r="C62">
        <v>2</v>
      </c>
      <c r="F62" s="7">
        <f t="shared" si="0"/>
        <v>0</v>
      </c>
      <c r="G62" s="7">
        <f t="shared" si="1"/>
        <v>0</v>
      </c>
      <c r="P62">
        <v>19</v>
      </c>
      <c r="Q62">
        <v>4</v>
      </c>
      <c r="T62" s="7">
        <f t="shared" si="4"/>
        <v>0</v>
      </c>
      <c r="U62" s="7">
        <f t="shared" si="5"/>
        <v>0</v>
      </c>
      <c r="W62">
        <v>19</v>
      </c>
      <c r="X62">
        <v>5</v>
      </c>
      <c r="AA62" s="7">
        <f t="shared" si="6"/>
        <v>1</v>
      </c>
      <c r="AB62" s="7">
        <f t="shared" si="7"/>
        <v>0</v>
      </c>
    </row>
    <row r="63" spans="2:28" x14ac:dyDescent="0.2">
      <c r="B63">
        <v>20</v>
      </c>
      <c r="C63">
        <v>6</v>
      </c>
      <c r="F63" s="7">
        <f t="shared" si="0"/>
        <v>1</v>
      </c>
      <c r="G63" s="7">
        <f t="shared" si="1"/>
        <v>0</v>
      </c>
      <c r="P63">
        <v>20</v>
      </c>
      <c r="Q63">
        <v>0</v>
      </c>
      <c r="T63" s="7">
        <f t="shared" si="4"/>
        <v>0</v>
      </c>
      <c r="U63" s="7">
        <f t="shared" si="5"/>
        <v>0</v>
      </c>
      <c r="W63">
        <v>20</v>
      </c>
      <c r="X63">
        <v>6</v>
      </c>
      <c r="AA63" s="7">
        <f t="shared" si="6"/>
        <v>1</v>
      </c>
      <c r="AB63" s="7">
        <f t="shared" si="7"/>
        <v>0</v>
      </c>
    </row>
    <row r="64" spans="2:28" x14ac:dyDescent="0.2">
      <c r="D64" s="21">
        <f>COUNT(B44:B63)</f>
        <v>20</v>
      </c>
      <c r="E64" s="19">
        <f>(   (D64-SUM(F44:G63)) / D64   )</f>
        <v>0.65</v>
      </c>
      <c r="F64" s="20">
        <f>SUM(F44:F63)/D64</f>
        <v>0.25</v>
      </c>
      <c r="G64" s="20">
        <f>SUM(G44:G63)/D64</f>
        <v>0.1</v>
      </c>
      <c r="P64">
        <v>21</v>
      </c>
      <c r="Q64">
        <v>1</v>
      </c>
      <c r="R64">
        <v>1</v>
      </c>
      <c r="T64" s="7">
        <f t="shared" si="4"/>
        <v>0</v>
      </c>
      <c r="U64" s="7">
        <f t="shared" si="5"/>
        <v>0</v>
      </c>
      <c r="W64">
        <v>21</v>
      </c>
      <c r="X64">
        <v>5</v>
      </c>
      <c r="AA64" s="7">
        <f t="shared" si="6"/>
        <v>1</v>
      </c>
      <c r="AB64" s="7">
        <f t="shared" si="7"/>
        <v>0</v>
      </c>
    </row>
    <row r="65" spans="2:28" x14ac:dyDescent="0.2">
      <c r="D65" s="21"/>
      <c r="E65" s="22"/>
      <c r="F65" s="23"/>
      <c r="G65" s="23"/>
      <c r="P65">
        <v>22</v>
      </c>
      <c r="Q65">
        <v>0</v>
      </c>
      <c r="T65" s="7">
        <f t="shared" si="4"/>
        <v>0</v>
      </c>
      <c r="U65" s="7">
        <f t="shared" si="5"/>
        <v>0</v>
      </c>
      <c r="W65">
        <v>22</v>
      </c>
      <c r="X65">
        <v>5</v>
      </c>
      <c r="AA65" s="7">
        <f t="shared" si="6"/>
        <v>1</v>
      </c>
      <c r="AB65" s="7">
        <f t="shared" si="7"/>
        <v>0</v>
      </c>
    </row>
    <row r="66" spans="2:28" x14ac:dyDescent="0.2">
      <c r="D66" s="21"/>
      <c r="E66" s="22"/>
      <c r="F66" s="23"/>
      <c r="G66" s="23"/>
      <c r="P66">
        <v>23</v>
      </c>
      <c r="Q66">
        <v>0</v>
      </c>
      <c r="T66" s="7">
        <f t="shared" si="4"/>
        <v>0</v>
      </c>
      <c r="U66" s="7">
        <f t="shared" si="5"/>
        <v>0</v>
      </c>
      <c r="Y66" s="21">
        <f>COUNT(W44:W65)</f>
        <v>22</v>
      </c>
      <c r="Z66" s="19">
        <f>(   (Y66-SUM(AA44:AB65)) / Y66   )</f>
        <v>0.59090909090909094</v>
      </c>
      <c r="AA66" s="20">
        <f>SUM(AA44:AA65)/Y66</f>
        <v>0.31818181818181818</v>
      </c>
      <c r="AB66" s="20">
        <f>SUM(AB44:AB65)/Y66</f>
        <v>9.0909090909090912E-2</v>
      </c>
    </row>
    <row r="67" spans="2:28" x14ac:dyDescent="0.2">
      <c r="D67" s="21"/>
      <c r="E67" s="22"/>
      <c r="F67" s="23"/>
      <c r="G67" s="23"/>
      <c r="R67" s="21">
        <f>COUNT(P44:P66)</f>
        <v>23</v>
      </c>
      <c r="S67" s="19">
        <f>(   (R67-SUM(T44:U66)) / R67   )</f>
        <v>0.56521739130434778</v>
      </c>
      <c r="T67" s="20">
        <f>SUM(T44:T66)/R67</f>
        <v>0.2608695652173913</v>
      </c>
      <c r="U67" s="20">
        <f>SUM(U44:U66)/R67</f>
        <v>0.17391304347826086</v>
      </c>
    </row>
    <row r="70" spans="2:28" x14ac:dyDescent="0.2">
      <c r="B70" s="3" t="s">
        <v>41</v>
      </c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</row>
    <row r="72" spans="2:28" x14ac:dyDescent="0.2">
      <c r="B72" s="4" t="s">
        <v>2</v>
      </c>
      <c r="C72" s="4" t="s">
        <v>3</v>
      </c>
      <c r="D72" s="4" t="s">
        <v>4</v>
      </c>
      <c r="E72" s="4" t="s">
        <v>8</v>
      </c>
      <c r="F72" s="5" t="s">
        <v>9</v>
      </c>
      <c r="G72" s="5" t="s">
        <v>10</v>
      </c>
      <c r="H72" s="5"/>
      <c r="I72" s="6" t="s">
        <v>2</v>
      </c>
      <c r="J72" s="6" t="s">
        <v>3</v>
      </c>
      <c r="K72" s="6" t="s">
        <v>4</v>
      </c>
      <c r="L72" s="4" t="s">
        <v>8</v>
      </c>
      <c r="M72" s="5" t="s">
        <v>9</v>
      </c>
      <c r="N72" s="5" t="s">
        <v>10</v>
      </c>
      <c r="P72" s="6" t="s">
        <v>2</v>
      </c>
      <c r="Q72" s="6" t="s">
        <v>3</v>
      </c>
      <c r="R72" s="6" t="s">
        <v>4</v>
      </c>
      <c r="S72" s="4" t="s">
        <v>8</v>
      </c>
      <c r="T72" s="5" t="s">
        <v>9</v>
      </c>
      <c r="U72" s="5" t="s">
        <v>10</v>
      </c>
    </row>
    <row r="73" spans="2:28" x14ac:dyDescent="0.2">
      <c r="B73" s="5">
        <v>1</v>
      </c>
      <c r="C73" s="5">
        <v>3</v>
      </c>
      <c r="D73" s="5"/>
      <c r="E73" s="5"/>
      <c r="F73" s="7">
        <f>IF(C73&gt;=5, 1,  IF(D73&gt;=2, 1,  IF(E73="yes", 1, 0) ) )-G73</f>
        <v>0</v>
      </c>
      <c r="G73" s="7">
        <f>IF(C73&gt;=10, 1,  IF(D73&gt;=3, 1,  IF(E73="yes", 1, 0) ) )</f>
        <v>0</v>
      </c>
      <c r="H73" s="7"/>
      <c r="I73" s="7">
        <v>1</v>
      </c>
      <c r="J73" s="7">
        <v>2</v>
      </c>
      <c r="K73" s="7"/>
      <c r="L73" s="7"/>
      <c r="M73" s="7">
        <f>IF(J73&gt;=5, 1,  IF(K73&gt;=2, 1,  IF(L73="yes", 1, 0) ) )-N73</f>
        <v>0</v>
      </c>
      <c r="N73" s="7">
        <f>IF(J73&gt;=10, 1,  IF(K73&gt;=3, 1,  IF(L73="yes", 1, 0) ) )</f>
        <v>0</v>
      </c>
      <c r="O73" s="7"/>
      <c r="P73" s="7">
        <v>1</v>
      </c>
      <c r="Q73" s="7">
        <v>4</v>
      </c>
      <c r="R73" s="7"/>
      <c r="S73" s="7"/>
      <c r="T73" s="7">
        <f>IF(Q73&gt;=5, 1,  IF(R73&gt;=2, 1,  IF(S73="yes", 1, 0) ) )-U73</f>
        <v>0</v>
      </c>
      <c r="U73" s="7">
        <f>IF(Q73&gt;=10, 1,  IF(R73&gt;=3, 1,  IF(S73="yes", 1, 0) ) )</f>
        <v>0</v>
      </c>
    </row>
    <row r="74" spans="2:28" x14ac:dyDescent="0.2">
      <c r="B74" s="5">
        <v>2</v>
      </c>
      <c r="C74" s="5">
        <v>0</v>
      </c>
      <c r="D74" s="5"/>
      <c r="E74" s="5"/>
      <c r="F74" s="7">
        <f t="shared" ref="F74:F87" si="8">IF(C74&gt;=5, 1,  IF(D74&gt;=2, 1,  IF(E74="yes", 1, 0) ) )-G74</f>
        <v>0</v>
      </c>
      <c r="G74" s="7">
        <f t="shared" ref="G74:G87" si="9">IF(C74&gt;=10, 1,  IF(D74&gt;=3, 1,  IF(E74="yes", 1, 0) ) )</f>
        <v>0</v>
      </c>
      <c r="H74" s="7"/>
      <c r="I74" s="7">
        <v>2</v>
      </c>
      <c r="J74" s="7">
        <v>1</v>
      </c>
      <c r="K74" s="7">
        <v>1</v>
      </c>
      <c r="L74" s="7"/>
      <c r="M74" s="7">
        <f t="shared" ref="M74:M89" si="10">IF(J74&gt;=5, 1,  IF(K74&gt;=2, 1,  IF(L74="yes", 1, 0) ) )-N74</f>
        <v>0</v>
      </c>
      <c r="N74" s="7">
        <f t="shared" ref="N74:N89" si="11">IF(J74&gt;=10, 1,  IF(K74&gt;=3, 1,  IF(L74="yes", 1, 0) ) )</f>
        <v>0</v>
      </c>
      <c r="O74" s="7"/>
      <c r="P74" s="7">
        <v>2</v>
      </c>
      <c r="Q74" s="7">
        <v>4</v>
      </c>
      <c r="R74" s="7"/>
      <c r="S74" s="7"/>
      <c r="T74" s="7">
        <f t="shared" ref="T74:T91" si="12">IF(Q74&gt;=5, 1,  IF(R74&gt;=2, 1,  IF(S74="yes", 1, 0) ) )-U74</f>
        <v>0</v>
      </c>
      <c r="U74" s="7">
        <f t="shared" ref="U74:U91" si="13">IF(Q74&gt;=10, 1,  IF(R74&gt;=3, 1,  IF(S74="yes", 1, 0) ) )</f>
        <v>0</v>
      </c>
    </row>
    <row r="75" spans="2:28" x14ac:dyDescent="0.2">
      <c r="B75" s="5">
        <v>3</v>
      </c>
      <c r="C75" s="8">
        <v>12</v>
      </c>
      <c r="D75" s="5">
        <v>2</v>
      </c>
      <c r="E75" s="5"/>
      <c r="F75" s="7">
        <f t="shared" si="8"/>
        <v>0</v>
      </c>
      <c r="G75" s="7">
        <f t="shared" si="9"/>
        <v>1</v>
      </c>
      <c r="H75" s="7"/>
      <c r="I75" s="7">
        <v>3</v>
      </c>
      <c r="J75" s="7">
        <v>2</v>
      </c>
      <c r="K75" s="7">
        <v>1</v>
      </c>
      <c r="L75" s="7"/>
      <c r="M75" s="7">
        <f t="shared" si="10"/>
        <v>0</v>
      </c>
      <c r="N75" s="7">
        <f t="shared" si="11"/>
        <v>0</v>
      </c>
      <c r="O75" s="7"/>
      <c r="P75" s="7">
        <v>3</v>
      </c>
      <c r="Q75" s="8">
        <v>9</v>
      </c>
      <c r="R75" s="7"/>
      <c r="S75" s="7"/>
      <c r="T75" s="7">
        <f t="shared" si="12"/>
        <v>1</v>
      </c>
      <c r="U75" s="7">
        <f t="shared" si="13"/>
        <v>0</v>
      </c>
    </row>
    <row r="76" spans="2:28" x14ac:dyDescent="0.2">
      <c r="B76" s="5">
        <v>4</v>
      </c>
      <c r="C76" s="5">
        <v>1</v>
      </c>
      <c r="D76" s="5"/>
      <c r="E76" s="5"/>
      <c r="F76" s="7">
        <f t="shared" si="8"/>
        <v>0</v>
      </c>
      <c r="G76" s="7">
        <f t="shared" si="9"/>
        <v>0</v>
      </c>
      <c r="H76" s="7"/>
      <c r="I76" s="7">
        <v>4</v>
      </c>
      <c r="J76" s="8">
        <v>8</v>
      </c>
      <c r="K76" s="7">
        <v>2</v>
      </c>
      <c r="L76" s="7"/>
      <c r="M76" s="7">
        <f t="shared" si="10"/>
        <v>1</v>
      </c>
      <c r="N76" s="7">
        <f t="shared" si="11"/>
        <v>0</v>
      </c>
      <c r="O76" s="7"/>
      <c r="P76" s="7">
        <v>4</v>
      </c>
      <c r="Q76" s="7">
        <v>4</v>
      </c>
      <c r="R76" s="7"/>
      <c r="S76" s="7"/>
      <c r="T76" s="7">
        <f t="shared" si="12"/>
        <v>0</v>
      </c>
      <c r="U76" s="7">
        <f t="shared" si="13"/>
        <v>0</v>
      </c>
    </row>
    <row r="77" spans="2:28" x14ac:dyDescent="0.2">
      <c r="B77" s="5">
        <v>5</v>
      </c>
      <c r="C77" s="5">
        <v>3</v>
      </c>
      <c r="D77" s="5"/>
      <c r="E77" s="5"/>
      <c r="F77" s="7">
        <f t="shared" si="8"/>
        <v>0</v>
      </c>
      <c r="G77" s="7">
        <f t="shared" si="9"/>
        <v>0</v>
      </c>
      <c r="H77" s="7"/>
      <c r="I77" s="7">
        <v>5</v>
      </c>
      <c r="J77" s="8">
        <v>5</v>
      </c>
      <c r="K77" s="7">
        <v>1</v>
      </c>
      <c r="L77" s="7"/>
      <c r="M77" s="7">
        <f t="shared" si="10"/>
        <v>1</v>
      </c>
      <c r="N77" s="7">
        <f t="shared" si="11"/>
        <v>0</v>
      </c>
      <c r="O77" s="7"/>
      <c r="P77" s="7">
        <v>5</v>
      </c>
      <c r="Q77" s="7">
        <v>3</v>
      </c>
      <c r="R77" s="7"/>
      <c r="S77" s="7"/>
      <c r="T77" s="7">
        <f t="shared" si="12"/>
        <v>0</v>
      </c>
      <c r="U77" s="7">
        <f t="shared" si="13"/>
        <v>0</v>
      </c>
    </row>
    <row r="78" spans="2:28" x14ac:dyDescent="0.2">
      <c r="B78" s="5">
        <v>6</v>
      </c>
      <c r="C78" s="5">
        <v>1</v>
      </c>
      <c r="D78" s="8">
        <v>2</v>
      </c>
      <c r="E78" s="5"/>
      <c r="F78" s="7">
        <f t="shared" si="8"/>
        <v>1</v>
      </c>
      <c r="G78" s="7">
        <f t="shared" si="9"/>
        <v>0</v>
      </c>
      <c r="H78" s="7"/>
      <c r="I78" s="7">
        <v>6</v>
      </c>
      <c r="J78" s="8">
        <v>5</v>
      </c>
      <c r="K78" s="7">
        <v>1</v>
      </c>
      <c r="L78" s="7"/>
      <c r="M78" s="7">
        <f t="shared" si="10"/>
        <v>1</v>
      </c>
      <c r="N78" s="7">
        <f t="shared" si="11"/>
        <v>0</v>
      </c>
      <c r="O78" s="7"/>
      <c r="P78" s="7">
        <v>6</v>
      </c>
      <c r="Q78" s="8">
        <v>11</v>
      </c>
      <c r="R78" s="7"/>
      <c r="S78" s="7"/>
      <c r="T78" s="7">
        <f t="shared" si="12"/>
        <v>0</v>
      </c>
      <c r="U78" s="7">
        <f t="shared" si="13"/>
        <v>1</v>
      </c>
    </row>
    <row r="79" spans="2:28" x14ac:dyDescent="0.2">
      <c r="B79" s="5">
        <v>7</v>
      </c>
      <c r="C79" s="5">
        <v>1</v>
      </c>
      <c r="D79" s="5"/>
      <c r="E79" s="5"/>
      <c r="F79" s="7">
        <f t="shared" si="8"/>
        <v>0</v>
      </c>
      <c r="G79" s="7">
        <f t="shared" si="9"/>
        <v>0</v>
      </c>
      <c r="H79" s="7"/>
      <c r="I79" s="7">
        <v>7</v>
      </c>
      <c r="J79" s="8">
        <v>6</v>
      </c>
      <c r="L79" s="7"/>
      <c r="M79" s="7">
        <f t="shared" si="10"/>
        <v>1</v>
      </c>
      <c r="N79" s="7">
        <f t="shared" si="11"/>
        <v>0</v>
      </c>
      <c r="O79" s="7"/>
      <c r="P79" s="7">
        <v>7</v>
      </c>
      <c r="Q79" s="8">
        <v>9</v>
      </c>
      <c r="R79" s="7"/>
      <c r="S79" s="7"/>
      <c r="T79" s="7">
        <f t="shared" si="12"/>
        <v>1</v>
      </c>
      <c r="U79" s="7">
        <f t="shared" si="13"/>
        <v>0</v>
      </c>
    </row>
    <row r="80" spans="2:28" x14ac:dyDescent="0.2">
      <c r="B80" s="5">
        <v>8</v>
      </c>
      <c r="C80" s="5">
        <v>1</v>
      </c>
      <c r="D80" s="5"/>
      <c r="E80" s="5"/>
      <c r="F80" s="7">
        <f t="shared" si="8"/>
        <v>0</v>
      </c>
      <c r="G80" s="7">
        <f t="shared" si="9"/>
        <v>0</v>
      </c>
      <c r="H80" s="7"/>
      <c r="I80" s="7">
        <v>8</v>
      </c>
      <c r="J80" s="7">
        <v>4</v>
      </c>
      <c r="K80" s="7">
        <v>1</v>
      </c>
      <c r="L80" s="7"/>
      <c r="M80" s="7">
        <f t="shared" si="10"/>
        <v>0</v>
      </c>
      <c r="N80" s="7">
        <f t="shared" si="11"/>
        <v>0</v>
      </c>
      <c r="O80" s="7"/>
      <c r="P80" s="7">
        <v>8</v>
      </c>
      <c r="Q80" s="7">
        <v>3</v>
      </c>
      <c r="R80" s="7">
        <v>1</v>
      </c>
      <c r="S80" s="7"/>
      <c r="T80" s="7">
        <f t="shared" si="12"/>
        <v>0</v>
      </c>
      <c r="U80" s="7">
        <f t="shared" si="13"/>
        <v>0</v>
      </c>
    </row>
    <row r="81" spans="2:21" x14ac:dyDescent="0.2">
      <c r="B81" s="5">
        <v>9</v>
      </c>
      <c r="C81" s="5" t="s">
        <v>5</v>
      </c>
      <c r="D81" s="5" t="s">
        <v>5</v>
      </c>
      <c r="E81" s="8">
        <v>1</v>
      </c>
      <c r="F81" s="7">
        <f t="shared" si="8"/>
        <v>0</v>
      </c>
      <c r="G81" s="7">
        <f>IF(C81&gt;=10, 1,  IF(D81&gt;=3, 1,  IF(E81="yes", 1, 0) ) )</f>
        <v>1</v>
      </c>
      <c r="H81" s="7"/>
      <c r="I81" s="7">
        <v>9</v>
      </c>
      <c r="J81" s="8">
        <v>7</v>
      </c>
      <c r="K81" s="7">
        <v>1</v>
      </c>
      <c r="L81" s="7"/>
      <c r="M81" s="7">
        <f t="shared" si="10"/>
        <v>1</v>
      </c>
      <c r="N81" s="7">
        <f t="shared" si="11"/>
        <v>0</v>
      </c>
      <c r="O81" s="7"/>
      <c r="P81" s="7">
        <v>10</v>
      </c>
      <c r="Q81" s="7">
        <v>4</v>
      </c>
      <c r="R81" s="7"/>
      <c r="S81" s="7"/>
      <c r="T81" s="7">
        <f t="shared" si="12"/>
        <v>0</v>
      </c>
      <c r="U81" s="7">
        <f t="shared" si="13"/>
        <v>0</v>
      </c>
    </row>
    <row r="82" spans="2:21" x14ac:dyDescent="0.2">
      <c r="B82" s="5">
        <v>10</v>
      </c>
      <c r="C82" s="8">
        <v>6</v>
      </c>
      <c r="D82" s="5"/>
      <c r="E82" s="5"/>
      <c r="F82" s="7">
        <f t="shared" si="8"/>
        <v>1</v>
      </c>
      <c r="G82" s="7">
        <f t="shared" si="9"/>
        <v>0</v>
      </c>
      <c r="H82" s="7"/>
      <c r="I82" s="7">
        <v>10</v>
      </c>
      <c r="J82" s="8">
        <v>7</v>
      </c>
      <c r="K82" s="7">
        <v>1</v>
      </c>
      <c r="L82" s="7"/>
      <c r="M82" s="7">
        <f t="shared" si="10"/>
        <v>1</v>
      </c>
      <c r="N82" s="7">
        <f t="shared" si="11"/>
        <v>0</v>
      </c>
      <c r="O82" s="7"/>
      <c r="P82" s="7">
        <v>11</v>
      </c>
      <c r="Q82" s="8">
        <v>5</v>
      </c>
      <c r="R82" s="7"/>
      <c r="S82" s="7"/>
      <c r="T82" s="7">
        <f t="shared" si="12"/>
        <v>1</v>
      </c>
      <c r="U82" s="7">
        <f t="shared" si="13"/>
        <v>0</v>
      </c>
    </row>
    <row r="83" spans="2:21" x14ac:dyDescent="0.2">
      <c r="B83" s="5">
        <v>11</v>
      </c>
      <c r="C83" s="5">
        <v>2</v>
      </c>
      <c r="D83" s="5"/>
      <c r="E83" s="5"/>
      <c r="F83" s="7">
        <f t="shared" si="8"/>
        <v>0</v>
      </c>
      <c r="G83" s="7">
        <f t="shared" si="9"/>
        <v>0</v>
      </c>
      <c r="H83" s="7"/>
      <c r="I83" s="7">
        <v>11</v>
      </c>
      <c r="J83" s="7">
        <v>4</v>
      </c>
      <c r="K83" s="7">
        <v>1</v>
      </c>
      <c r="L83" s="7"/>
      <c r="M83" s="7">
        <f t="shared" si="10"/>
        <v>0</v>
      </c>
      <c r="N83" s="7">
        <f t="shared" si="11"/>
        <v>0</v>
      </c>
      <c r="O83" s="7"/>
      <c r="P83" s="7">
        <v>12</v>
      </c>
      <c r="Q83" s="8">
        <v>5</v>
      </c>
      <c r="R83" s="7">
        <v>2</v>
      </c>
      <c r="S83" s="7"/>
      <c r="T83" s="7">
        <f t="shared" si="12"/>
        <v>1</v>
      </c>
      <c r="U83" s="7">
        <f t="shared" si="13"/>
        <v>0</v>
      </c>
    </row>
    <row r="84" spans="2:21" x14ac:dyDescent="0.2">
      <c r="B84" s="5">
        <v>12</v>
      </c>
      <c r="C84" s="5">
        <v>3</v>
      </c>
      <c r="D84" s="5"/>
      <c r="E84" s="5"/>
      <c r="F84" s="7">
        <f t="shared" si="8"/>
        <v>0</v>
      </c>
      <c r="G84" s="7">
        <f t="shared" si="9"/>
        <v>0</v>
      </c>
      <c r="H84" s="7"/>
      <c r="I84" s="7">
        <v>12</v>
      </c>
      <c r="J84" s="7">
        <v>3</v>
      </c>
      <c r="K84" s="7">
        <v>1</v>
      </c>
      <c r="L84" s="7"/>
      <c r="M84" s="7">
        <f t="shared" si="10"/>
        <v>0</v>
      </c>
      <c r="N84" s="7">
        <f t="shared" si="11"/>
        <v>0</v>
      </c>
      <c r="O84" s="7"/>
      <c r="P84" s="7">
        <v>13</v>
      </c>
      <c r="Q84" s="7">
        <v>2</v>
      </c>
      <c r="R84" s="7">
        <v>1</v>
      </c>
      <c r="S84" s="7"/>
      <c r="T84" s="7">
        <f t="shared" si="12"/>
        <v>0</v>
      </c>
      <c r="U84" s="7">
        <f t="shared" si="13"/>
        <v>0</v>
      </c>
    </row>
    <row r="85" spans="2:21" x14ac:dyDescent="0.2">
      <c r="B85" s="5">
        <v>13</v>
      </c>
      <c r="C85" s="5">
        <v>3</v>
      </c>
      <c r="D85" s="5"/>
      <c r="E85" s="5"/>
      <c r="F85" s="7">
        <f t="shared" si="8"/>
        <v>0</v>
      </c>
      <c r="G85" s="7">
        <f t="shared" si="9"/>
        <v>0</v>
      </c>
      <c r="H85" s="7"/>
      <c r="I85" s="7">
        <v>13</v>
      </c>
      <c r="J85" s="7">
        <v>2</v>
      </c>
      <c r="K85" s="7"/>
      <c r="L85" s="7"/>
      <c r="M85" s="7">
        <f t="shared" si="10"/>
        <v>0</v>
      </c>
      <c r="N85" s="7">
        <f t="shared" si="11"/>
        <v>0</v>
      </c>
      <c r="O85" s="7"/>
      <c r="P85" s="7">
        <v>14</v>
      </c>
      <c r="Q85" s="8">
        <v>6</v>
      </c>
      <c r="R85" s="7"/>
      <c r="S85" s="7"/>
      <c r="T85" s="7">
        <f t="shared" si="12"/>
        <v>1</v>
      </c>
      <c r="U85" s="7">
        <f t="shared" si="13"/>
        <v>0</v>
      </c>
    </row>
    <row r="86" spans="2:21" x14ac:dyDescent="0.2">
      <c r="B86" s="5">
        <v>14</v>
      </c>
      <c r="C86" s="5" t="s">
        <v>5</v>
      </c>
      <c r="D86" s="5" t="s">
        <v>5</v>
      </c>
      <c r="E86" s="8">
        <v>1</v>
      </c>
      <c r="F86" s="7">
        <f t="shared" si="8"/>
        <v>0</v>
      </c>
      <c r="G86" s="7">
        <f t="shared" si="9"/>
        <v>1</v>
      </c>
      <c r="H86" s="7"/>
      <c r="I86" s="7">
        <v>14</v>
      </c>
      <c r="J86" s="7">
        <v>4</v>
      </c>
      <c r="K86" s="7">
        <v>1</v>
      </c>
      <c r="L86" s="7"/>
      <c r="M86" s="7">
        <f t="shared" si="10"/>
        <v>0</v>
      </c>
      <c r="N86" s="7">
        <f t="shared" si="11"/>
        <v>0</v>
      </c>
      <c r="O86" s="7"/>
      <c r="P86" s="7">
        <v>15</v>
      </c>
      <c r="Q86" s="8">
        <v>5</v>
      </c>
      <c r="R86" s="7">
        <v>1</v>
      </c>
      <c r="S86" s="7"/>
      <c r="T86" s="7">
        <f t="shared" si="12"/>
        <v>1</v>
      </c>
      <c r="U86" s="7">
        <f t="shared" si="13"/>
        <v>0</v>
      </c>
    </row>
    <row r="87" spans="2:21" x14ac:dyDescent="0.2">
      <c r="B87" s="5">
        <v>15</v>
      </c>
      <c r="C87" s="5">
        <v>2</v>
      </c>
      <c r="D87" s="5"/>
      <c r="E87" s="5"/>
      <c r="F87" s="7">
        <f t="shared" si="8"/>
        <v>0</v>
      </c>
      <c r="G87" s="7">
        <f t="shared" si="9"/>
        <v>0</v>
      </c>
      <c r="H87" s="7"/>
      <c r="I87" s="7">
        <v>15</v>
      </c>
      <c r="J87" s="7">
        <v>4</v>
      </c>
      <c r="K87" s="7"/>
      <c r="L87" s="7"/>
      <c r="M87" s="7">
        <f t="shared" si="10"/>
        <v>0</v>
      </c>
      <c r="N87" s="7">
        <f t="shared" si="11"/>
        <v>0</v>
      </c>
      <c r="O87" s="7"/>
      <c r="P87" s="7">
        <v>16</v>
      </c>
      <c r="Q87" s="8">
        <v>5</v>
      </c>
      <c r="R87" s="7">
        <v>1</v>
      </c>
      <c r="S87" s="7"/>
      <c r="T87" s="7">
        <f t="shared" si="12"/>
        <v>1</v>
      </c>
      <c r="U87" s="7">
        <f t="shared" si="13"/>
        <v>0</v>
      </c>
    </row>
    <row r="88" spans="2:21" x14ac:dyDescent="0.2">
      <c r="E88" s="9">
        <f>(COUNT(F73:F87)-SUM(F73:G87))/COUNT(F73:F87)</f>
        <v>0.66666666666666663</v>
      </c>
      <c r="F88" s="10">
        <f>SUM(F73:F87)/COUNT(F73:F87)</f>
        <v>0.13333333333333333</v>
      </c>
      <c r="G88" s="10">
        <f>SUM(G73:G87)/COUNT(G73:G87)</f>
        <v>0.2</v>
      </c>
      <c r="H88" s="7"/>
      <c r="I88" s="7">
        <v>16</v>
      </c>
      <c r="J88" s="7">
        <v>4</v>
      </c>
      <c r="K88" s="8">
        <v>3</v>
      </c>
      <c r="L88" s="7"/>
      <c r="M88" s="7">
        <f t="shared" si="10"/>
        <v>0</v>
      </c>
      <c r="N88" s="7">
        <f t="shared" si="11"/>
        <v>1</v>
      </c>
      <c r="O88" s="7"/>
      <c r="P88" s="7">
        <v>17</v>
      </c>
      <c r="Q88" s="8">
        <v>5</v>
      </c>
      <c r="R88" s="7">
        <v>1</v>
      </c>
      <c r="S88" s="7"/>
      <c r="T88" s="7">
        <f t="shared" si="12"/>
        <v>1</v>
      </c>
      <c r="U88" s="7">
        <f t="shared" si="13"/>
        <v>0</v>
      </c>
    </row>
    <row r="89" spans="2:21" x14ac:dyDescent="0.2">
      <c r="I89" s="7">
        <v>17</v>
      </c>
      <c r="J89" s="7">
        <v>4</v>
      </c>
      <c r="K89" s="7">
        <v>0</v>
      </c>
      <c r="L89" s="7"/>
      <c r="M89" s="7">
        <f t="shared" si="10"/>
        <v>0</v>
      </c>
      <c r="N89" s="7">
        <f t="shared" si="11"/>
        <v>0</v>
      </c>
      <c r="O89" s="7"/>
      <c r="P89" s="7">
        <v>18</v>
      </c>
      <c r="Q89" s="8">
        <v>6</v>
      </c>
      <c r="R89" s="7"/>
      <c r="S89" s="7"/>
      <c r="T89" s="7">
        <f t="shared" si="12"/>
        <v>1</v>
      </c>
      <c r="U89" s="7">
        <f t="shared" si="13"/>
        <v>0</v>
      </c>
    </row>
    <row r="90" spans="2:21" x14ac:dyDescent="0.2">
      <c r="L90" s="9">
        <f>(COUNT(M73:M89)-SUM(M73:N89))/COUNT(M73:M89)</f>
        <v>0.58823529411764708</v>
      </c>
      <c r="M90" s="10">
        <f>SUM(M73:M89)/COUNT(M73:M89)</f>
        <v>0.35294117647058826</v>
      </c>
      <c r="N90" s="10">
        <f>SUM(N73:N89)/COUNT(N73:N89)</f>
        <v>5.8823529411764705E-2</v>
      </c>
      <c r="O90" s="7"/>
      <c r="P90" s="7">
        <v>19</v>
      </c>
      <c r="Q90" s="8">
        <v>6</v>
      </c>
      <c r="R90" s="7"/>
      <c r="S90" s="7"/>
      <c r="T90" s="7">
        <f t="shared" si="12"/>
        <v>1</v>
      </c>
      <c r="U90" s="7">
        <f t="shared" si="13"/>
        <v>0</v>
      </c>
    </row>
    <row r="91" spans="2:21" x14ac:dyDescent="0.2">
      <c r="M91" s="7"/>
      <c r="N91" s="7"/>
      <c r="O91" s="7"/>
      <c r="P91" s="7">
        <v>20</v>
      </c>
      <c r="Q91" s="8">
        <v>17</v>
      </c>
      <c r="R91" s="7"/>
      <c r="S91" s="7"/>
      <c r="T91" s="7">
        <f t="shared" si="12"/>
        <v>0</v>
      </c>
      <c r="U91" s="7">
        <f t="shared" si="13"/>
        <v>1</v>
      </c>
    </row>
    <row r="92" spans="2:21" x14ac:dyDescent="0.2">
      <c r="M92" s="7"/>
      <c r="N92" s="7"/>
      <c r="O92" s="7"/>
      <c r="P92" s="7"/>
      <c r="Q92" s="8"/>
      <c r="R92" s="7"/>
      <c r="S92" s="9">
        <f>(COUNT(T73:T91)-SUM(T73:U91))/COUNT(T73:T91)</f>
        <v>0.36842105263157893</v>
      </c>
      <c r="T92" s="10">
        <f>SUM(T73:T91)/COUNT(T73:T91)</f>
        <v>0.52631578947368418</v>
      </c>
      <c r="U92" s="10">
        <f>SUM(U73:U91)/COUNT(U73:U91)</f>
        <v>0.10526315789473684</v>
      </c>
    </row>
    <row r="94" spans="2:21" x14ac:dyDescent="0.2">
      <c r="B94" s="3" t="s">
        <v>42</v>
      </c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</row>
    <row r="96" spans="2:21" x14ac:dyDescent="0.2">
      <c r="B96" s="6" t="s">
        <v>2</v>
      </c>
      <c r="C96" s="6" t="s">
        <v>3</v>
      </c>
      <c r="D96" s="6" t="s">
        <v>4</v>
      </c>
      <c r="E96" s="4" t="s">
        <v>8</v>
      </c>
      <c r="F96" s="5" t="s">
        <v>9</v>
      </c>
      <c r="G96" s="5" t="s">
        <v>10</v>
      </c>
      <c r="I96" s="6" t="s">
        <v>2</v>
      </c>
      <c r="J96" s="6" t="s">
        <v>3</v>
      </c>
      <c r="K96" s="6" t="s">
        <v>4</v>
      </c>
      <c r="L96" s="4" t="s">
        <v>8</v>
      </c>
      <c r="M96" s="5" t="s">
        <v>9</v>
      </c>
      <c r="N96" s="5" t="s">
        <v>10</v>
      </c>
      <c r="P96" s="6" t="s">
        <v>2</v>
      </c>
      <c r="Q96" s="6" t="s">
        <v>3</v>
      </c>
      <c r="R96" s="6" t="s">
        <v>4</v>
      </c>
      <c r="S96" s="4" t="s">
        <v>8</v>
      </c>
      <c r="T96" s="5" t="s">
        <v>9</v>
      </c>
      <c r="U96" s="5" t="s">
        <v>10</v>
      </c>
    </row>
    <row r="97" spans="2:21" x14ac:dyDescent="0.2">
      <c r="B97" s="7">
        <v>1</v>
      </c>
      <c r="C97" s="7">
        <v>3</v>
      </c>
      <c r="D97" s="7">
        <v>2</v>
      </c>
      <c r="E97" s="7"/>
      <c r="F97" s="7">
        <f>IF(C97&gt;=5, 1,  IF(D97&gt;=2, 1,  IF(E97="yes", 1, 0) ) )-G97</f>
        <v>1</v>
      </c>
      <c r="G97" s="7">
        <f>IF(C97&gt;=10, 1,  IF(D97&gt;=3, 1,  IF(E97="yes", 1, 0) ) )</f>
        <v>0</v>
      </c>
      <c r="H97" s="7"/>
      <c r="I97" s="7">
        <v>1</v>
      </c>
      <c r="J97" s="8">
        <v>4</v>
      </c>
      <c r="K97" s="7">
        <v>0</v>
      </c>
      <c r="L97" s="7"/>
      <c r="M97" s="7">
        <f>IF(J97&gt;=5, 1,  IF(K97&gt;=2, 1,  IF(L97="yes", 1, 0) ) )-N97</f>
        <v>0</v>
      </c>
      <c r="N97" s="7">
        <f>IF(J97&gt;=10, 1,  IF(K97&gt;=3, 1,  IF(L97="yes", 1, 0) ) )</f>
        <v>0</v>
      </c>
      <c r="O97" s="7"/>
      <c r="P97" s="7">
        <v>1</v>
      </c>
      <c r="Q97" s="7">
        <v>2</v>
      </c>
      <c r="R97" s="7">
        <v>3</v>
      </c>
      <c r="S97" s="7"/>
      <c r="T97" s="7">
        <f>IF(Q97&gt;=5, 1,  IF(R97&gt;=2, 1,  IF(S97="yes", 1, 0) ) )-U97</f>
        <v>0</v>
      </c>
      <c r="U97" s="7">
        <f>IF(Q97&gt;=10, 1,  IF(R97&gt;=3, 1,  IF(S97="yes", 1, 0) ) )</f>
        <v>1</v>
      </c>
    </row>
    <row r="98" spans="2:21" x14ac:dyDescent="0.2">
      <c r="B98" s="7">
        <v>2</v>
      </c>
      <c r="C98" s="8">
        <v>5</v>
      </c>
      <c r="D98" s="7"/>
      <c r="E98" s="7"/>
      <c r="F98" s="7">
        <f t="shared" ref="F98:F122" si="14">IF(C98&gt;=5, 1,  IF(D98&gt;=2, 1,  IF(E98="yes", 1, 0) ) )-G98</f>
        <v>1</v>
      </c>
      <c r="G98" s="7">
        <f t="shared" ref="G98:G122" si="15">IF(C98&gt;=10, 1,  IF(D98&gt;=3, 1,  IF(E98="yes", 1, 0) ) )</f>
        <v>0</v>
      </c>
      <c r="H98" s="7"/>
      <c r="I98" s="7">
        <v>2</v>
      </c>
      <c r="J98" s="8">
        <v>15</v>
      </c>
      <c r="K98" s="7">
        <v>0</v>
      </c>
      <c r="L98" s="7"/>
      <c r="M98" s="7">
        <f t="shared" ref="M98:M118" si="16">IF(J98&gt;=5, 1,  IF(K98&gt;=2, 1,  IF(L98="yes", 1, 0) ) )-N98</f>
        <v>0</v>
      </c>
      <c r="N98" s="7">
        <f t="shared" ref="N98:N118" si="17">IF(J98&gt;=10, 1,  IF(K98&gt;=3, 1,  IF(L98="yes", 1, 0) ) )</f>
        <v>1</v>
      </c>
      <c r="O98" s="7"/>
      <c r="P98" s="7">
        <v>2</v>
      </c>
      <c r="Q98" s="7">
        <v>5</v>
      </c>
      <c r="R98" s="7"/>
      <c r="S98" s="7"/>
      <c r="T98" s="7">
        <f t="shared" ref="T98:T111" si="18">IF(Q98&gt;=5, 1,  IF(R98&gt;=2, 1,  IF(S98="yes", 1, 0) ) )-U98</f>
        <v>1</v>
      </c>
      <c r="U98" s="7">
        <f t="shared" ref="U98:U111" si="19">IF(Q98&gt;=10, 1,  IF(R98&gt;=3, 1,  IF(S98="yes", 1, 0) ) )</f>
        <v>0</v>
      </c>
    </row>
    <row r="99" spans="2:21" x14ac:dyDescent="0.2">
      <c r="B99" s="7">
        <v>3</v>
      </c>
      <c r="C99" s="8">
        <v>7</v>
      </c>
      <c r="D99" s="7">
        <v>1</v>
      </c>
      <c r="E99" s="7"/>
      <c r="F99" s="7">
        <f t="shared" si="14"/>
        <v>1</v>
      </c>
      <c r="G99" s="7">
        <f t="shared" si="15"/>
        <v>0</v>
      </c>
      <c r="H99" s="7"/>
      <c r="I99" s="7">
        <v>3</v>
      </c>
      <c r="J99" s="8">
        <v>7</v>
      </c>
      <c r="K99" s="7">
        <v>3</v>
      </c>
      <c r="L99" s="7"/>
      <c r="M99" s="7">
        <f t="shared" si="16"/>
        <v>0</v>
      </c>
      <c r="N99" s="7">
        <f t="shared" si="17"/>
        <v>1</v>
      </c>
      <c r="O99" s="7"/>
      <c r="P99" s="7">
        <v>3</v>
      </c>
      <c r="Q99" s="7">
        <v>1</v>
      </c>
      <c r="R99" s="7"/>
      <c r="S99" s="7"/>
      <c r="T99" s="7">
        <f t="shared" si="18"/>
        <v>0</v>
      </c>
      <c r="U99" s="7">
        <f t="shared" si="19"/>
        <v>0</v>
      </c>
    </row>
    <row r="100" spans="2:21" x14ac:dyDescent="0.2">
      <c r="B100" s="7">
        <v>4</v>
      </c>
      <c r="C100" s="7">
        <v>0</v>
      </c>
      <c r="D100" s="8">
        <v>2</v>
      </c>
      <c r="E100" s="7"/>
      <c r="F100" s="7">
        <f t="shared" si="14"/>
        <v>1</v>
      </c>
      <c r="G100" s="7">
        <f t="shared" si="15"/>
        <v>0</v>
      </c>
      <c r="H100" s="7"/>
      <c r="I100" s="7">
        <v>4</v>
      </c>
      <c r="J100" s="7">
        <v>4</v>
      </c>
      <c r="K100" s="7">
        <v>0</v>
      </c>
      <c r="L100" s="7"/>
      <c r="M100" s="7">
        <f t="shared" si="16"/>
        <v>0</v>
      </c>
      <c r="N100" s="7">
        <f t="shared" si="17"/>
        <v>0</v>
      </c>
      <c r="O100" s="7"/>
      <c r="P100" s="7">
        <v>4</v>
      </c>
      <c r="Q100" s="7">
        <v>4</v>
      </c>
      <c r="R100" s="7">
        <v>1</v>
      </c>
      <c r="S100" s="7"/>
      <c r="T100" s="7">
        <f t="shared" si="18"/>
        <v>0</v>
      </c>
      <c r="U100" s="7">
        <f t="shared" si="19"/>
        <v>0</v>
      </c>
    </row>
    <row r="101" spans="2:21" x14ac:dyDescent="0.2">
      <c r="B101" s="7">
        <v>5</v>
      </c>
      <c r="C101" s="8">
        <v>2</v>
      </c>
      <c r="D101" s="8">
        <v>4</v>
      </c>
      <c r="E101" s="7"/>
      <c r="F101" s="7">
        <f t="shared" si="14"/>
        <v>0</v>
      </c>
      <c r="G101" s="7">
        <f t="shared" si="15"/>
        <v>1</v>
      </c>
      <c r="H101" s="7"/>
      <c r="I101" s="7">
        <v>5</v>
      </c>
      <c r="J101" s="7">
        <v>2</v>
      </c>
      <c r="K101" s="7">
        <v>1</v>
      </c>
      <c r="L101" s="7"/>
      <c r="M101" s="7">
        <f t="shared" si="16"/>
        <v>0</v>
      </c>
      <c r="N101" s="7">
        <f t="shared" si="17"/>
        <v>0</v>
      </c>
      <c r="O101" s="7"/>
      <c r="P101" s="7">
        <v>5</v>
      </c>
      <c r="Q101" s="7">
        <v>12</v>
      </c>
      <c r="R101" s="7"/>
      <c r="S101" s="7"/>
      <c r="T101" s="7">
        <f t="shared" si="18"/>
        <v>0</v>
      </c>
      <c r="U101" s="7">
        <f t="shared" si="19"/>
        <v>1</v>
      </c>
    </row>
    <row r="102" spans="2:21" x14ac:dyDescent="0.2">
      <c r="B102" s="7">
        <v>6</v>
      </c>
      <c r="C102" s="8">
        <v>7</v>
      </c>
      <c r="D102" s="7">
        <v>2</v>
      </c>
      <c r="E102" s="7"/>
      <c r="F102" s="7">
        <f t="shared" si="14"/>
        <v>1</v>
      </c>
      <c r="G102" s="7">
        <f t="shared" si="15"/>
        <v>0</v>
      </c>
      <c r="H102" s="7"/>
      <c r="I102" s="7">
        <v>6</v>
      </c>
      <c r="J102" s="8">
        <v>11</v>
      </c>
      <c r="K102" s="7">
        <v>2</v>
      </c>
      <c r="L102" s="7"/>
      <c r="M102" s="7">
        <f t="shared" si="16"/>
        <v>0</v>
      </c>
      <c r="N102" s="7">
        <f t="shared" si="17"/>
        <v>1</v>
      </c>
      <c r="O102" s="7"/>
      <c r="P102" s="7">
        <v>6</v>
      </c>
      <c r="Q102" s="7">
        <v>4</v>
      </c>
      <c r="R102" s="7">
        <v>1</v>
      </c>
      <c r="S102" s="7"/>
      <c r="T102" s="7">
        <f t="shared" si="18"/>
        <v>0</v>
      </c>
      <c r="U102" s="7">
        <f t="shared" si="19"/>
        <v>0</v>
      </c>
    </row>
    <row r="103" spans="2:21" x14ac:dyDescent="0.2">
      <c r="B103" s="7">
        <v>7</v>
      </c>
      <c r="C103" s="8">
        <v>5</v>
      </c>
      <c r="D103" s="7">
        <v>4</v>
      </c>
      <c r="E103" s="7"/>
      <c r="F103" s="7">
        <f t="shared" si="14"/>
        <v>0</v>
      </c>
      <c r="G103" s="7">
        <f t="shared" si="15"/>
        <v>1</v>
      </c>
      <c r="H103" s="7"/>
      <c r="I103" s="7">
        <v>7</v>
      </c>
      <c r="J103" s="8">
        <v>8</v>
      </c>
      <c r="K103" s="7">
        <v>1</v>
      </c>
      <c r="L103" s="7"/>
      <c r="M103" s="7">
        <f t="shared" si="16"/>
        <v>1</v>
      </c>
      <c r="N103" s="7">
        <f t="shared" si="17"/>
        <v>0</v>
      </c>
      <c r="O103" s="7"/>
      <c r="P103" s="7">
        <v>7</v>
      </c>
      <c r="Q103" s="7">
        <v>5</v>
      </c>
      <c r="R103" s="7">
        <v>1</v>
      </c>
      <c r="S103" s="7"/>
      <c r="T103" s="7">
        <f t="shared" si="18"/>
        <v>1</v>
      </c>
      <c r="U103" s="7">
        <f t="shared" si="19"/>
        <v>0</v>
      </c>
    </row>
    <row r="104" spans="2:21" x14ac:dyDescent="0.2">
      <c r="B104" s="7">
        <v>8</v>
      </c>
      <c r="C104" s="7">
        <v>4</v>
      </c>
      <c r="D104" s="7">
        <v>1</v>
      </c>
      <c r="E104" s="7"/>
      <c r="F104" s="7">
        <f t="shared" si="14"/>
        <v>0</v>
      </c>
      <c r="G104" s="7">
        <f t="shared" si="15"/>
        <v>0</v>
      </c>
      <c r="H104" s="7"/>
      <c r="I104" s="7">
        <v>8</v>
      </c>
      <c r="J104" s="8">
        <v>7</v>
      </c>
      <c r="K104" s="7">
        <v>0</v>
      </c>
      <c r="L104" s="7"/>
      <c r="M104" s="7">
        <f t="shared" si="16"/>
        <v>1</v>
      </c>
      <c r="N104" s="7">
        <f t="shared" si="17"/>
        <v>0</v>
      </c>
      <c r="O104" s="7"/>
      <c r="P104" s="7">
        <v>8</v>
      </c>
      <c r="Q104" s="7">
        <v>1</v>
      </c>
      <c r="R104" s="7"/>
      <c r="S104" s="7"/>
      <c r="T104" s="7">
        <f t="shared" si="18"/>
        <v>0</v>
      </c>
      <c r="U104" s="7">
        <f t="shared" si="19"/>
        <v>0</v>
      </c>
    </row>
    <row r="105" spans="2:21" x14ac:dyDescent="0.2">
      <c r="B105" s="7">
        <v>9</v>
      </c>
      <c r="C105" s="7">
        <v>2</v>
      </c>
      <c r="D105" s="7">
        <v>0</v>
      </c>
      <c r="E105" s="7"/>
      <c r="F105" s="7">
        <f t="shared" si="14"/>
        <v>0</v>
      </c>
      <c r="G105" s="7">
        <f t="shared" si="15"/>
        <v>0</v>
      </c>
      <c r="H105" s="7"/>
      <c r="I105" s="7">
        <v>9</v>
      </c>
      <c r="J105" s="8">
        <v>6</v>
      </c>
      <c r="K105" s="7">
        <v>0</v>
      </c>
      <c r="L105" s="7"/>
      <c r="M105" s="7">
        <f t="shared" si="16"/>
        <v>1</v>
      </c>
      <c r="N105" s="7">
        <f t="shared" si="17"/>
        <v>0</v>
      </c>
      <c r="O105" s="7"/>
      <c r="P105" s="7">
        <v>9</v>
      </c>
      <c r="Q105" s="7">
        <v>3</v>
      </c>
      <c r="R105" s="7">
        <v>5</v>
      </c>
      <c r="S105" s="7"/>
      <c r="T105" s="7">
        <f t="shared" si="18"/>
        <v>0</v>
      </c>
      <c r="U105" s="7">
        <f t="shared" si="19"/>
        <v>1</v>
      </c>
    </row>
    <row r="106" spans="2:21" x14ac:dyDescent="0.2">
      <c r="B106" s="7">
        <v>10</v>
      </c>
      <c r="C106" s="11">
        <v>7</v>
      </c>
      <c r="D106" s="12">
        <v>0</v>
      </c>
      <c r="E106" s="7"/>
      <c r="F106" s="7">
        <f t="shared" si="14"/>
        <v>1</v>
      </c>
      <c r="G106" s="7">
        <f t="shared" si="15"/>
        <v>0</v>
      </c>
      <c r="H106" s="7"/>
      <c r="I106" s="7">
        <v>10</v>
      </c>
      <c r="J106" s="11">
        <v>10</v>
      </c>
      <c r="K106" s="12">
        <v>6</v>
      </c>
      <c r="L106" s="7"/>
      <c r="M106" s="7">
        <f t="shared" si="16"/>
        <v>0</v>
      </c>
      <c r="N106" s="7">
        <f t="shared" si="17"/>
        <v>1</v>
      </c>
      <c r="O106" s="7"/>
      <c r="P106" s="7">
        <v>10</v>
      </c>
      <c r="Q106" s="12">
        <v>12</v>
      </c>
      <c r="R106" s="12">
        <v>2</v>
      </c>
      <c r="S106" s="7"/>
      <c r="T106" s="7">
        <f t="shared" si="18"/>
        <v>0</v>
      </c>
      <c r="U106" s="7">
        <f t="shared" si="19"/>
        <v>1</v>
      </c>
    </row>
    <row r="107" spans="2:21" x14ac:dyDescent="0.2">
      <c r="B107" s="7">
        <v>11</v>
      </c>
      <c r="C107" s="7">
        <v>3</v>
      </c>
      <c r="D107" s="8">
        <v>2</v>
      </c>
      <c r="E107" s="7"/>
      <c r="F107" s="7">
        <f t="shared" si="14"/>
        <v>1</v>
      </c>
      <c r="G107" s="7">
        <f t="shared" si="15"/>
        <v>0</v>
      </c>
      <c r="H107" s="7"/>
      <c r="I107" s="7">
        <v>11</v>
      </c>
      <c r="J107" s="7">
        <v>3</v>
      </c>
      <c r="K107" s="7">
        <v>0</v>
      </c>
      <c r="L107" s="7"/>
      <c r="M107" s="7">
        <f t="shared" si="16"/>
        <v>0</v>
      </c>
      <c r="N107" s="7">
        <f t="shared" si="17"/>
        <v>0</v>
      </c>
      <c r="O107" s="7"/>
      <c r="P107" s="7">
        <v>11</v>
      </c>
      <c r="Q107" s="7">
        <v>6</v>
      </c>
      <c r="R107" s="7">
        <v>3</v>
      </c>
      <c r="S107" s="7"/>
      <c r="T107" s="7">
        <f t="shared" si="18"/>
        <v>0</v>
      </c>
      <c r="U107" s="7">
        <f t="shared" si="19"/>
        <v>1</v>
      </c>
    </row>
    <row r="108" spans="2:21" x14ac:dyDescent="0.2">
      <c r="B108" s="7">
        <v>12</v>
      </c>
      <c r="C108" s="7">
        <v>0</v>
      </c>
      <c r="D108" s="7">
        <v>1</v>
      </c>
      <c r="E108" s="7"/>
      <c r="F108" s="7">
        <f t="shared" si="14"/>
        <v>0</v>
      </c>
      <c r="G108" s="7">
        <f t="shared" si="15"/>
        <v>0</v>
      </c>
      <c r="H108" s="7"/>
      <c r="I108" s="7">
        <v>12</v>
      </c>
      <c r="J108" s="11">
        <v>7</v>
      </c>
      <c r="K108" s="12">
        <v>2</v>
      </c>
      <c r="L108" s="7"/>
      <c r="M108" s="7">
        <f t="shared" si="16"/>
        <v>1</v>
      </c>
      <c r="N108" s="7">
        <f t="shared" si="17"/>
        <v>0</v>
      </c>
      <c r="O108" s="7"/>
      <c r="P108" s="7">
        <v>12</v>
      </c>
      <c r="Q108" s="12">
        <v>3</v>
      </c>
      <c r="R108" s="12">
        <v>2</v>
      </c>
      <c r="S108" s="7"/>
      <c r="T108" s="7">
        <f t="shared" si="18"/>
        <v>1</v>
      </c>
      <c r="U108" s="7">
        <f t="shared" si="19"/>
        <v>0</v>
      </c>
    </row>
    <row r="109" spans="2:21" x14ac:dyDescent="0.2">
      <c r="B109" s="7">
        <v>13</v>
      </c>
      <c r="C109" s="7">
        <v>2</v>
      </c>
      <c r="D109" s="7">
        <v>1</v>
      </c>
      <c r="E109" s="7"/>
      <c r="F109" s="7">
        <f t="shared" si="14"/>
        <v>0</v>
      </c>
      <c r="G109" s="7">
        <f t="shared" si="15"/>
        <v>0</v>
      </c>
      <c r="H109" s="7"/>
      <c r="I109" s="7">
        <v>13</v>
      </c>
      <c r="J109" s="7">
        <v>3</v>
      </c>
      <c r="K109" s="7">
        <v>0</v>
      </c>
      <c r="L109" s="7"/>
      <c r="M109" s="7">
        <f t="shared" si="16"/>
        <v>0</v>
      </c>
      <c r="N109" s="7">
        <f t="shared" si="17"/>
        <v>0</v>
      </c>
      <c r="O109" s="7"/>
      <c r="P109" s="7">
        <v>13</v>
      </c>
      <c r="Q109" s="12" t="s">
        <v>6</v>
      </c>
      <c r="R109" s="12" t="s">
        <v>6</v>
      </c>
      <c r="S109" s="7" t="s">
        <v>7</v>
      </c>
      <c r="T109" s="7">
        <f t="shared" si="18"/>
        <v>0</v>
      </c>
      <c r="U109" s="7">
        <f t="shared" si="19"/>
        <v>1</v>
      </c>
    </row>
    <row r="110" spans="2:21" x14ac:dyDescent="0.2">
      <c r="B110" s="7">
        <v>14</v>
      </c>
      <c r="C110" s="8">
        <v>3</v>
      </c>
      <c r="D110" s="8">
        <v>3</v>
      </c>
      <c r="E110" s="7"/>
      <c r="F110" s="7">
        <f t="shared" si="14"/>
        <v>0</v>
      </c>
      <c r="G110" s="7">
        <f t="shared" si="15"/>
        <v>1</v>
      </c>
      <c r="H110" s="7"/>
      <c r="I110" s="7">
        <v>14</v>
      </c>
      <c r="J110" s="7">
        <v>4</v>
      </c>
      <c r="K110" s="8">
        <v>4</v>
      </c>
      <c r="L110" s="7"/>
      <c r="M110" s="7">
        <f t="shared" si="16"/>
        <v>0</v>
      </c>
      <c r="N110" s="7">
        <f t="shared" si="17"/>
        <v>1</v>
      </c>
      <c r="O110" s="7"/>
      <c r="P110" s="7">
        <v>14</v>
      </c>
      <c r="Q110" s="12" t="s">
        <v>6</v>
      </c>
      <c r="R110" s="12" t="s">
        <v>6</v>
      </c>
      <c r="S110" s="7" t="s">
        <v>7</v>
      </c>
      <c r="T110" s="7">
        <f t="shared" si="18"/>
        <v>0</v>
      </c>
      <c r="U110" s="7">
        <f t="shared" si="19"/>
        <v>1</v>
      </c>
    </row>
    <row r="111" spans="2:21" x14ac:dyDescent="0.2">
      <c r="B111" s="7">
        <v>15</v>
      </c>
      <c r="C111" s="12">
        <v>0</v>
      </c>
      <c r="D111" s="11">
        <v>2</v>
      </c>
      <c r="E111" s="7"/>
      <c r="F111" s="7">
        <f t="shared" si="14"/>
        <v>1</v>
      </c>
      <c r="G111" s="7">
        <f t="shared" si="15"/>
        <v>0</v>
      </c>
      <c r="H111" s="7"/>
      <c r="I111" s="7">
        <v>15</v>
      </c>
      <c r="J111" s="12">
        <v>2</v>
      </c>
      <c r="K111" s="12">
        <v>0</v>
      </c>
      <c r="L111" s="7"/>
      <c r="M111" s="7">
        <f t="shared" si="16"/>
        <v>0</v>
      </c>
      <c r="N111" s="7">
        <f t="shared" si="17"/>
        <v>0</v>
      </c>
      <c r="O111" s="7"/>
      <c r="P111" s="7">
        <v>15</v>
      </c>
      <c r="Q111" s="12">
        <v>3</v>
      </c>
      <c r="R111" s="12">
        <v>2</v>
      </c>
      <c r="S111" s="7"/>
      <c r="T111" s="7">
        <f t="shared" si="18"/>
        <v>1</v>
      </c>
      <c r="U111" s="7">
        <f t="shared" si="19"/>
        <v>0</v>
      </c>
    </row>
    <row r="112" spans="2:21" x14ac:dyDescent="0.2">
      <c r="B112" s="7">
        <v>16</v>
      </c>
      <c r="C112" s="7">
        <v>2</v>
      </c>
      <c r="D112" s="8">
        <v>2</v>
      </c>
      <c r="E112" s="7"/>
      <c r="F112" s="7">
        <f t="shared" si="14"/>
        <v>1</v>
      </c>
      <c r="G112" s="7">
        <f t="shared" si="15"/>
        <v>0</v>
      </c>
      <c r="H112" s="7"/>
      <c r="I112" s="7">
        <v>16</v>
      </c>
      <c r="J112" s="8">
        <v>5</v>
      </c>
      <c r="K112" s="7">
        <v>4</v>
      </c>
      <c r="L112" s="7"/>
      <c r="M112" s="7">
        <f t="shared" si="16"/>
        <v>0</v>
      </c>
      <c r="N112" s="7">
        <f t="shared" si="17"/>
        <v>1</v>
      </c>
      <c r="O112" s="7"/>
      <c r="P112" s="7"/>
      <c r="Q112" s="7"/>
      <c r="R112" s="7"/>
      <c r="S112" s="9">
        <f>(COUNT(T96:T111)-SUM(T96:U111))/15</f>
        <v>0.26666666666666666</v>
      </c>
      <c r="T112" s="10">
        <f>SUM(T97:T111)/15</f>
        <v>0.26666666666666666</v>
      </c>
      <c r="U112" s="10">
        <f>SUM(U97:U111)/15</f>
        <v>0.46666666666666667</v>
      </c>
    </row>
    <row r="113" spans="2:21" x14ac:dyDescent="0.2">
      <c r="B113" s="7">
        <v>17</v>
      </c>
      <c r="C113" s="7">
        <v>3</v>
      </c>
      <c r="D113" s="7">
        <v>0</v>
      </c>
      <c r="E113" s="7"/>
      <c r="F113" s="7">
        <f t="shared" si="14"/>
        <v>0</v>
      </c>
      <c r="G113" s="7">
        <f t="shared" si="15"/>
        <v>0</v>
      </c>
      <c r="H113" s="7"/>
      <c r="I113" s="7">
        <v>17</v>
      </c>
      <c r="J113" s="12" t="s">
        <v>6</v>
      </c>
      <c r="K113" s="12" t="s">
        <v>6</v>
      </c>
      <c r="L113" s="8" t="s">
        <v>7</v>
      </c>
      <c r="M113" s="7">
        <f t="shared" si="16"/>
        <v>0</v>
      </c>
      <c r="N113" s="7">
        <f t="shared" si="17"/>
        <v>1</v>
      </c>
      <c r="O113" s="7"/>
      <c r="T113" s="7"/>
    </row>
    <row r="114" spans="2:21" x14ac:dyDescent="0.2">
      <c r="B114" s="7">
        <v>18</v>
      </c>
      <c r="C114" s="8">
        <v>6</v>
      </c>
      <c r="D114" s="7">
        <v>1</v>
      </c>
      <c r="E114" s="7"/>
      <c r="F114" s="7">
        <f t="shared" si="14"/>
        <v>1</v>
      </c>
      <c r="G114" s="7">
        <f t="shared" si="15"/>
        <v>0</v>
      </c>
      <c r="H114" s="7"/>
      <c r="I114" s="7">
        <v>18</v>
      </c>
      <c r="J114" s="12" t="s">
        <v>6</v>
      </c>
      <c r="K114" s="12" t="s">
        <v>6</v>
      </c>
      <c r="L114" s="8" t="s">
        <v>7</v>
      </c>
      <c r="M114" s="7">
        <f t="shared" si="16"/>
        <v>0</v>
      </c>
      <c r="N114" s="7">
        <f t="shared" si="17"/>
        <v>1</v>
      </c>
      <c r="O114" s="7"/>
      <c r="T114" s="7"/>
    </row>
    <row r="115" spans="2:21" x14ac:dyDescent="0.2">
      <c r="B115" s="7">
        <v>19</v>
      </c>
      <c r="C115" s="12">
        <v>3</v>
      </c>
      <c r="D115" s="11">
        <v>2</v>
      </c>
      <c r="E115" s="7"/>
      <c r="F115" s="7">
        <f t="shared" si="14"/>
        <v>1</v>
      </c>
      <c r="G115" s="7">
        <f t="shared" si="15"/>
        <v>0</v>
      </c>
      <c r="H115" s="7"/>
      <c r="I115" s="7">
        <v>19</v>
      </c>
      <c r="J115" s="12" t="s">
        <v>6</v>
      </c>
      <c r="K115" s="12" t="s">
        <v>6</v>
      </c>
      <c r="L115" s="8" t="s">
        <v>7</v>
      </c>
      <c r="M115" s="7">
        <f t="shared" si="16"/>
        <v>0</v>
      </c>
      <c r="N115" s="7">
        <f t="shared" si="17"/>
        <v>1</v>
      </c>
      <c r="O115" s="7"/>
      <c r="T115" s="7"/>
    </row>
    <row r="116" spans="2:21" x14ac:dyDescent="0.2">
      <c r="B116" s="7">
        <v>20</v>
      </c>
      <c r="C116" s="12">
        <v>3</v>
      </c>
      <c r="D116" s="12">
        <v>0</v>
      </c>
      <c r="E116" s="7"/>
      <c r="F116" s="7">
        <f t="shared" si="14"/>
        <v>0</v>
      </c>
      <c r="G116" s="7">
        <f t="shared" si="15"/>
        <v>0</v>
      </c>
      <c r="H116" s="7"/>
      <c r="I116" s="7">
        <v>20</v>
      </c>
      <c r="J116" s="12">
        <v>2</v>
      </c>
      <c r="K116" s="12">
        <v>0</v>
      </c>
      <c r="L116" s="7"/>
      <c r="M116" s="7">
        <f t="shared" si="16"/>
        <v>0</v>
      </c>
      <c r="N116" s="7">
        <f t="shared" si="17"/>
        <v>0</v>
      </c>
      <c r="O116" s="7"/>
    </row>
    <row r="117" spans="2:21" x14ac:dyDescent="0.2">
      <c r="B117" s="7">
        <v>21</v>
      </c>
      <c r="C117" s="7">
        <v>0</v>
      </c>
      <c r="D117" s="8">
        <v>4</v>
      </c>
      <c r="F117" s="7">
        <f t="shared" si="14"/>
        <v>0</v>
      </c>
      <c r="G117" s="7">
        <f t="shared" si="15"/>
        <v>1</v>
      </c>
      <c r="H117" s="7"/>
      <c r="I117" s="7">
        <v>21</v>
      </c>
      <c r="J117" s="8">
        <v>6</v>
      </c>
      <c r="K117" s="7">
        <v>3</v>
      </c>
      <c r="M117" s="7">
        <f t="shared" si="16"/>
        <v>0</v>
      </c>
      <c r="N117" s="7">
        <f t="shared" si="17"/>
        <v>1</v>
      </c>
      <c r="O117" s="7"/>
    </row>
    <row r="118" spans="2:21" x14ac:dyDescent="0.2">
      <c r="B118" s="7">
        <v>22</v>
      </c>
      <c r="C118" s="12">
        <v>2</v>
      </c>
      <c r="D118" s="12">
        <v>0</v>
      </c>
      <c r="E118" s="7"/>
      <c r="F118" s="7">
        <f t="shared" si="14"/>
        <v>0</v>
      </c>
      <c r="G118" s="7">
        <f t="shared" si="15"/>
        <v>0</v>
      </c>
      <c r="H118" s="7"/>
      <c r="I118" s="7">
        <v>22</v>
      </c>
      <c r="J118" s="11">
        <v>6</v>
      </c>
      <c r="K118" s="12">
        <v>0</v>
      </c>
      <c r="L118" s="7"/>
      <c r="M118" s="7">
        <f t="shared" si="16"/>
        <v>1</v>
      </c>
      <c r="N118" s="7">
        <f t="shared" si="17"/>
        <v>0</v>
      </c>
      <c r="O118" s="7"/>
    </row>
    <row r="119" spans="2:21" x14ac:dyDescent="0.2">
      <c r="B119" s="7">
        <v>23</v>
      </c>
      <c r="C119" s="7">
        <v>3</v>
      </c>
      <c r="D119" s="7">
        <v>1</v>
      </c>
      <c r="E119" s="7"/>
      <c r="F119" s="7">
        <f t="shared" si="14"/>
        <v>0</v>
      </c>
      <c r="G119" s="7">
        <f t="shared" si="15"/>
        <v>0</v>
      </c>
      <c r="H119" s="7"/>
      <c r="I119" s="7"/>
      <c r="J119" s="7"/>
      <c r="K119" s="7"/>
      <c r="L119" s="9">
        <f>(COUNT(M97:M118)-SUM(M97:N118))/22</f>
        <v>0.31818181818181818</v>
      </c>
      <c r="M119" s="10">
        <f>SUM(M93:M118)/22</f>
        <v>0.22727272727272727</v>
      </c>
      <c r="N119" s="10">
        <f>SUM(N93:N118)/22</f>
        <v>0.45454545454545453</v>
      </c>
      <c r="O119" s="7"/>
    </row>
    <row r="120" spans="2:21" x14ac:dyDescent="0.2">
      <c r="B120" s="7">
        <v>24</v>
      </c>
      <c r="C120" s="8">
        <v>6</v>
      </c>
      <c r="D120" s="7">
        <v>0</v>
      </c>
      <c r="E120" s="7"/>
      <c r="F120" s="7">
        <f t="shared" si="14"/>
        <v>1</v>
      </c>
      <c r="G120" s="7">
        <f t="shared" si="15"/>
        <v>0</v>
      </c>
      <c r="H120" s="7"/>
    </row>
    <row r="121" spans="2:21" x14ac:dyDescent="0.2">
      <c r="B121" s="7">
        <v>25</v>
      </c>
      <c r="C121" s="7">
        <v>3</v>
      </c>
      <c r="D121" s="8">
        <v>2</v>
      </c>
      <c r="E121" s="7"/>
      <c r="F121" s="7">
        <f t="shared" si="14"/>
        <v>1</v>
      </c>
      <c r="G121" s="7">
        <f t="shared" si="15"/>
        <v>0</v>
      </c>
      <c r="H121" s="7"/>
    </row>
    <row r="122" spans="2:21" x14ac:dyDescent="0.2">
      <c r="B122" s="7">
        <v>26</v>
      </c>
      <c r="C122" s="7">
        <v>4</v>
      </c>
      <c r="D122" s="7">
        <v>0</v>
      </c>
      <c r="F122" s="7">
        <f t="shared" si="14"/>
        <v>0</v>
      </c>
      <c r="G122" s="7">
        <f t="shared" si="15"/>
        <v>0</v>
      </c>
      <c r="H122" s="7"/>
    </row>
    <row r="123" spans="2:21" x14ac:dyDescent="0.2">
      <c r="E123" s="9">
        <f>(COUNT(F97:F122)-SUM(F97:G122))/26</f>
        <v>0.34615384615384615</v>
      </c>
      <c r="F123" s="10">
        <f>SUM(F97:F122)/26</f>
        <v>0.5</v>
      </c>
      <c r="G123" s="10">
        <f>SUM(G97:G122)/26</f>
        <v>0.15384615384615385</v>
      </c>
      <c r="H123" s="7"/>
    </row>
    <row r="124" spans="2:21" x14ac:dyDescent="0.2">
      <c r="B124" s="3" t="s">
        <v>43</v>
      </c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</row>
    <row r="126" spans="2:21" x14ac:dyDescent="0.2">
      <c r="B126" s="6" t="s">
        <v>2</v>
      </c>
      <c r="C126" s="6" t="s">
        <v>3</v>
      </c>
      <c r="D126" s="6" t="s">
        <v>4</v>
      </c>
      <c r="E126" s="4" t="s">
        <v>8</v>
      </c>
      <c r="F126" s="5" t="s">
        <v>9</v>
      </c>
      <c r="G126" s="5" t="s">
        <v>10</v>
      </c>
      <c r="I126" s="6" t="s">
        <v>2</v>
      </c>
      <c r="J126" s="6" t="s">
        <v>3</v>
      </c>
      <c r="K126" s="6" t="s">
        <v>4</v>
      </c>
      <c r="L126" s="4" t="s">
        <v>8</v>
      </c>
      <c r="M126" s="5" t="s">
        <v>9</v>
      </c>
      <c r="N126" s="5" t="s">
        <v>10</v>
      </c>
      <c r="P126" s="6" t="s">
        <v>2</v>
      </c>
      <c r="Q126" s="6" t="s">
        <v>3</v>
      </c>
      <c r="R126" s="6" t="s">
        <v>4</v>
      </c>
      <c r="S126" s="4" t="s">
        <v>8</v>
      </c>
      <c r="T126" s="5" t="s">
        <v>9</v>
      </c>
      <c r="U126" s="5" t="s">
        <v>10</v>
      </c>
    </row>
    <row r="127" spans="2:21" x14ac:dyDescent="0.2">
      <c r="B127" s="7">
        <v>1</v>
      </c>
      <c r="C127" s="8">
        <v>6</v>
      </c>
      <c r="D127" s="7">
        <v>0</v>
      </c>
      <c r="E127" s="7"/>
      <c r="F127" s="7">
        <f>IF(C127&gt;=5, 1,  IF(D127&gt;=2, 1,  IF(E127="yes", 1, 0) ) )-G127</f>
        <v>1</v>
      </c>
      <c r="G127" s="7">
        <f>IF(C127&gt;=10, 1,  IF(D127&gt;=3, 1,  IF(E127="yes", 1, 0) ) )</f>
        <v>0</v>
      </c>
      <c r="H127" s="7"/>
      <c r="I127" s="7">
        <v>1</v>
      </c>
      <c r="J127" s="8">
        <v>8</v>
      </c>
      <c r="K127" s="7">
        <v>0</v>
      </c>
      <c r="L127" s="7"/>
      <c r="M127" s="7">
        <f>IF(J127&gt;=5, 1,  IF(K127&gt;=2, 1,  IF(L127="yes", 1, 0) ) )-N127</f>
        <v>1</v>
      </c>
      <c r="N127" s="7">
        <f>IF(J127&gt;=10, 1,  IF(K127&gt;=3, 1,  IF(L127="yes", 1, 0) ) )</f>
        <v>0</v>
      </c>
      <c r="O127" s="7"/>
      <c r="P127" s="7">
        <v>1</v>
      </c>
      <c r="Q127" s="7">
        <v>16</v>
      </c>
      <c r="R127" s="7">
        <v>3</v>
      </c>
      <c r="S127" s="7"/>
      <c r="T127" s="7">
        <f>IF(Q127&gt;=5, 1,  IF(R127&gt;=2, 1,  IF(S127="yes", 1, 0) ) )-U127</f>
        <v>0</v>
      </c>
      <c r="U127" s="7">
        <f>IF(Q127&gt;=10, 1,  IF(R127&gt;=3, 1,  IF(S127="yes", 1, 0) ) )</f>
        <v>1</v>
      </c>
    </row>
    <row r="128" spans="2:21" x14ac:dyDescent="0.2">
      <c r="B128" s="7">
        <v>2</v>
      </c>
      <c r="C128" s="8">
        <v>5</v>
      </c>
      <c r="D128" s="7">
        <v>0</v>
      </c>
      <c r="E128" s="7"/>
      <c r="F128" s="7">
        <f t="shared" ref="F128:F139" si="20">IF(C128&gt;=5, 1,  IF(D128&gt;=2, 1,  IF(E128="yes", 1, 0) ) )-G128</f>
        <v>1</v>
      </c>
      <c r="G128" s="7">
        <f t="shared" ref="G128:G139" si="21">IF(C128&gt;=10, 1,  IF(D128&gt;=3, 1,  IF(E128="yes", 1, 0) ) )</f>
        <v>0</v>
      </c>
      <c r="H128" s="7"/>
      <c r="I128" s="7">
        <v>2</v>
      </c>
      <c r="J128" s="8">
        <v>14</v>
      </c>
      <c r="K128" s="7">
        <v>4</v>
      </c>
      <c r="L128" s="7"/>
      <c r="M128" s="7">
        <f t="shared" ref="M128:M142" si="22">IF(J128&gt;=5, 1,  IF(K128&gt;=2, 1,  IF(L128="yes", 1, 0) ) )-N128</f>
        <v>0</v>
      </c>
      <c r="N128" s="7">
        <f t="shared" ref="N128:N142" si="23">IF(J128&gt;=10, 1,  IF(K128&gt;=3, 1,  IF(L128="yes", 1, 0) ) )</f>
        <v>1</v>
      </c>
      <c r="O128" s="7"/>
      <c r="P128" s="7">
        <v>2</v>
      </c>
      <c r="Q128" s="7">
        <v>3</v>
      </c>
      <c r="R128" s="7">
        <v>2</v>
      </c>
      <c r="S128" s="7"/>
      <c r="T128" s="7">
        <f t="shared" ref="T128:T139" si="24">IF(Q128&gt;=5, 1,  IF(R128&gt;=2, 1,  IF(S128="yes", 1, 0) ) )-U128</f>
        <v>1</v>
      </c>
      <c r="U128" s="7">
        <f t="shared" ref="U128:U139" si="25">IF(Q128&gt;=10, 1,  IF(R128&gt;=3, 1,  IF(S128="yes", 1, 0) ) )</f>
        <v>0</v>
      </c>
    </row>
    <row r="129" spans="2:21" x14ac:dyDescent="0.2">
      <c r="B129" s="7">
        <v>3</v>
      </c>
      <c r="C129" s="8">
        <v>8</v>
      </c>
      <c r="D129" s="7">
        <v>3</v>
      </c>
      <c r="E129" s="7"/>
      <c r="F129" s="7">
        <f t="shared" si="20"/>
        <v>0</v>
      </c>
      <c r="G129" s="7">
        <f t="shared" si="21"/>
        <v>1</v>
      </c>
      <c r="H129" s="7"/>
      <c r="I129" s="7">
        <v>3</v>
      </c>
      <c r="J129" s="7">
        <v>1</v>
      </c>
      <c r="K129" s="7">
        <v>0</v>
      </c>
      <c r="L129" s="7"/>
      <c r="M129" s="7">
        <f t="shared" si="22"/>
        <v>0</v>
      </c>
      <c r="N129" s="7">
        <f t="shared" si="23"/>
        <v>0</v>
      </c>
      <c r="O129" s="7"/>
      <c r="P129" s="7">
        <v>3</v>
      </c>
      <c r="Q129" s="7">
        <v>3</v>
      </c>
      <c r="R129" s="7">
        <v>3</v>
      </c>
      <c r="S129" s="7"/>
      <c r="T129" s="7">
        <f t="shared" si="24"/>
        <v>0</v>
      </c>
      <c r="U129" s="7">
        <f t="shared" si="25"/>
        <v>1</v>
      </c>
    </row>
    <row r="130" spans="2:21" x14ac:dyDescent="0.2">
      <c r="B130" s="7">
        <v>4</v>
      </c>
      <c r="C130" s="8">
        <v>6</v>
      </c>
      <c r="D130" s="7">
        <v>2</v>
      </c>
      <c r="E130" s="7"/>
      <c r="F130" s="7">
        <f t="shared" si="20"/>
        <v>1</v>
      </c>
      <c r="G130" s="7">
        <f t="shared" si="21"/>
        <v>0</v>
      </c>
      <c r="H130" s="7"/>
      <c r="I130" s="7">
        <v>4</v>
      </c>
      <c r="J130" s="8">
        <v>12</v>
      </c>
      <c r="K130" s="7">
        <v>2</v>
      </c>
      <c r="L130" s="7"/>
      <c r="M130" s="7">
        <f t="shared" si="22"/>
        <v>0</v>
      </c>
      <c r="N130" s="7">
        <f t="shared" si="23"/>
        <v>1</v>
      </c>
      <c r="O130" s="7"/>
      <c r="P130" s="7">
        <v>4</v>
      </c>
      <c r="Q130" s="7">
        <v>7</v>
      </c>
      <c r="R130" s="7">
        <v>1</v>
      </c>
      <c r="S130" s="7"/>
      <c r="T130" s="7">
        <f t="shared" si="24"/>
        <v>1</v>
      </c>
      <c r="U130" s="7">
        <f t="shared" si="25"/>
        <v>0</v>
      </c>
    </row>
    <row r="131" spans="2:21" x14ac:dyDescent="0.2">
      <c r="B131" s="7">
        <v>5</v>
      </c>
      <c r="C131" s="7">
        <v>2</v>
      </c>
      <c r="D131" s="8">
        <v>3</v>
      </c>
      <c r="E131" s="7"/>
      <c r="F131" s="7">
        <f t="shared" si="20"/>
        <v>0</v>
      </c>
      <c r="G131" s="7">
        <f t="shared" si="21"/>
        <v>1</v>
      </c>
      <c r="H131" s="7"/>
      <c r="I131" s="7">
        <v>5</v>
      </c>
      <c r="J131" s="8">
        <v>5</v>
      </c>
      <c r="K131" s="7">
        <v>3</v>
      </c>
      <c r="L131" s="7"/>
      <c r="M131" s="7">
        <f t="shared" si="22"/>
        <v>0</v>
      </c>
      <c r="N131" s="7">
        <f t="shared" si="23"/>
        <v>1</v>
      </c>
      <c r="O131" s="7"/>
      <c r="P131" s="7">
        <v>5</v>
      </c>
      <c r="Q131" s="7">
        <v>13</v>
      </c>
      <c r="R131" s="7">
        <v>6</v>
      </c>
      <c r="S131" s="7"/>
      <c r="T131" s="7">
        <f t="shared" si="24"/>
        <v>0</v>
      </c>
      <c r="U131" s="7">
        <f t="shared" si="25"/>
        <v>1</v>
      </c>
    </row>
    <row r="132" spans="2:21" x14ac:dyDescent="0.2">
      <c r="B132" s="7">
        <v>6</v>
      </c>
      <c r="C132" s="8">
        <v>6</v>
      </c>
      <c r="D132" s="7">
        <v>3</v>
      </c>
      <c r="E132" s="7"/>
      <c r="F132" s="7">
        <f t="shared" si="20"/>
        <v>0</v>
      </c>
      <c r="G132" s="7">
        <f t="shared" si="21"/>
        <v>1</v>
      </c>
      <c r="H132" s="7"/>
      <c r="I132" s="7">
        <v>6</v>
      </c>
      <c r="J132" s="8">
        <v>8</v>
      </c>
      <c r="K132" s="7">
        <v>3</v>
      </c>
      <c r="L132" s="7"/>
      <c r="M132" s="7">
        <f t="shared" si="22"/>
        <v>0</v>
      </c>
      <c r="N132" s="7">
        <f t="shared" si="23"/>
        <v>1</v>
      </c>
      <c r="O132" s="7"/>
      <c r="P132" s="7">
        <v>6</v>
      </c>
      <c r="Q132" s="7">
        <v>15</v>
      </c>
      <c r="R132" s="7">
        <v>4</v>
      </c>
      <c r="S132" s="7"/>
      <c r="T132" s="7">
        <f t="shared" si="24"/>
        <v>0</v>
      </c>
      <c r="U132" s="7">
        <f t="shared" si="25"/>
        <v>1</v>
      </c>
    </row>
    <row r="133" spans="2:21" x14ac:dyDescent="0.2">
      <c r="B133" s="7">
        <v>7</v>
      </c>
      <c r="C133" s="8">
        <v>5</v>
      </c>
      <c r="D133" s="7">
        <v>6</v>
      </c>
      <c r="E133" s="7"/>
      <c r="F133" s="7">
        <f t="shared" si="20"/>
        <v>0</v>
      </c>
      <c r="G133" s="7">
        <f t="shared" si="21"/>
        <v>1</v>
      </c>
      <c r="H133" s="7"/>
      <c r="I133" s="7">
        <v>7</v>
      </c>
      <c r="J133" s="8">
        <v>10</v>
      </c>
      <c r="K133" s="7">
        <v>0</v>
      </c>
      <c r="L133" s="7"/>
      <c r="M133" s="7">
        <f t="shared" si="22"/>
        <v>0</v>
      </c>
      <c r="N133" s="7">
        <f t="shared" si="23"/>
        <v>1</v>
      </c>
      <c r="O133" s="7"/>
      <c r="P133" s="7">
        <v>7</v>
      </c>
      <c r="Q133" s="7">
        <v>11</v>
      </c>
      <c r="R133" s="7">
        <v>6</v>
      </c>
      <c r="S133" s="7"/>
      <c r="T133" s="7">
        <f t="shared" si="24"/>
        <v>0</v>
      </c>
      <c r="U133" s="7">
        <f t="shared" si="25"/>
        <v>1</v>
      </c>
    </row>
    <row r="134" spans="2:21" x14ac:dyDescent="0.2">
      <c r="B134" s="7">
        <v>8</v>
      </c>
      <c r="C134" s="8">
        <v>9</v>
      </c>
      <c r="D134" s="7">
        <v>12</v>
      </c>
      <c r="E134" s="7"/>
      <c r="F134" s="7">
        <f t="shared" si="20"/>
        <v>0</v>
      </c>
      <c r="G134" s="7">
        <f t="shared" si="21"/>
        <v>1</v>
      </c>
      <c r="H134" s="7"/>
      <c r="I134" s="7">
        <v>8</v>
      </c>
      <c r="J134" s="8">
        <v>8</v>
      </c>
      <c r="K134" s="7">
        <v>0</v>
      </c>
      <c r="L134" s="7"/>
      <c r="M134" s="7">
        <f t="shared" si="22"/>
        <v>1</v>
      </c>
      <c r="N134" s="7">
        <f t="shared" si="23"/>
        <v>0</v>
      </c>
      <c r="O134" s="7"/>
      <c r="P134" s="7">
        <v>8</v>
      </c>
      <c r="Q134" s="7">
        <v>14</v>
      </c>
      <c r="R134" s="7">
        <v>2</v>
      </c>
      <c r="S134" s="7"/>
      <c r="T134" s="7">
        <f t="shared" si="24"/>
        <v>0</v>
      </c>
      <c r="U134" s="7">
        <f t="shared" si="25"/>
        <v>1</v>
      </c>
    </row>
    <row r="135" spans="2:21" x14ac:dyDescent="0.2">
      <c r="B135" s="7">
        <v>9</v>
      </c>
      <c r="C135" s="7">
        <v>2</v>
      </c>
      <c r="D135" s="7">
        <v>0</v>
      </c>
      <c r="E135" s="7"/>
      <c r="F135" s="7">
        <f t="shared" si="20"/>
        <v>0</v>
      </c>
      <c r="G135" s="7">
        <f t="shared" si="21"/>
        <v>0</v>
      </c>
      <c r="H135" s="7"/>
      <c r="I135" s="7">
        <v>9</v>
      </c>
      <c r="J135" s="8">
        <v>14</v>
      </c>
      <c r="K135" s="7">
        <v>1</v>
      </c>
      <c r="L135" s="7"/>
      <c r="M135" s="7">
        <f t="shared" si="22"/>
        <v>0</v>
      </c>
      <c r="N135" s="7">
        <f t="shared" si="23"/>
        <v>1</v>
      </c>
      <c r="O135" s="7"/>
      <c r="P135" s="7">
        <v>9</v>
      </c>
      <c r="Q135" s="7">
        <v>3</v>
      </c>
      <c r="R135" s="7">
        <v>7</v>
      </c>
      <c r="S135" s="7"/>
      <c r="T135" s="7">
        <f t="shared" si="24"/>
        <v>0</v>
      </c>
      <c r="U135" s="7">
        <f t="shared" si="25"/>
        <v>1</v>
      </c>
    </row>
    <row r="136" spans="2:21" x14ac:dyDescent="0.2">
      <c r="B136" s="7">
        <v>10</v>
      </c>
      <c r="C136" s="12" t="s">
        <v>6</v>
      </c>
      <c r="D136" s="12" t="s">
        <v>6</v>
      </c>
      <c r="E136" s="8" t="s">
        <v>7</v>
      </c>
      <c r="F136" s="7">
        <f t="shared" si="20"/>
        <v>0</v>
      </c>
      <c r="G136" s="7">
        <f t="shared" si="21"/>
        <v>1</v>
      </c>
      <c r="H136" s="7"/>
      <c r="I136" s="7">
        <v>10</v>
      </c>
      <c r="J136" s="11">
        <v>15</v>
      </c>
      <c r="K136" s="12">
        <v>0</v>
      </c>
      <c r="L136" s="7"/>
      <c r="M136" s="7">
        <f t="shared" si="22"/>
        <v>0</v>
      </c>
      <c r="N136" s="7">
        <f t="shared" si="23"/>
        <v>1</v>
      </c>
      <c r="O136" s="7"/>
      <c r="P136" s="7">
        <v>10</v>
      </c>
      <c r="Q136" s="12" t="s">
        <v>6</v>
      </c>
      <c r="R136" s="12" t="s">
        <v>6</v>
      </c>
      <c r="S136" s="7" t="s">
        <v>7</v>
      </c>
      <c r="T136" s="7">
        <f t="shared" si="24"/>
        <v>0</v>
      </c>
      <c r="U136" s="7">
        <f t="shared" si="25"/>
        <v>1</v>
      </c>
    </row>
    <row r="137" spans="2:21" x14ac:dyDescent="0.2">
      <c r="B137" s="7">
        <v>11</v>
      </c>
      <c r="C137" s="7">
        <v>3</v>
      </c>
      <c r="D137" s="7">
        <v>1</v>
      </c>
      <c r="E137" s="7"/>
      <c r="F137" s="7">
        <f t="shared" si="20"/>
        <v>0</v>
      </c>
      <c r="G137" s="7">
        <f t="shared" si="21"/>
        <v>0</v>
      </c>
      <c r="H137" s="7"/>
      <c r="I137" s="7">
        <v>11</v>
      </c>
      <c r="J137" s="8">
        <v>9</v>
      </c>
      <c r="K137" s="7">
        <v>6</v>
      </c>
      <c r="L137" s="7"/>
      <c r="M137" s="7">
        <f t="shared" si="22"/>
        <v>0</v>
      </c>
      <c r="N137" s="7">
        <f t="shared" si="23"/>
        <v>1</v>
      </c>
      <c r="O137" s="7"/>
      <c r="P137" s="7">
        <v>11</v>
      </c>
      <c r="Q137" s="12">
        <v>3</v>
      </c>
      <c r="R137" s="12">
        <v>14</v>
      </c>
      <c r="S137" s="7"/>
      <c r="T137" s="7">
        <f t="shared" si="24"/>
        <v>0</v>
      </c>
      <c r="U137" s="7">
        <f t="shared" si="25"/>
        <v>1</v>
      </c>
    </row>
    <row r="138" spans="2:21" x14ac:dyDescent="0.2">
      <c r="B138" s="7">
        <v>12</v>
      </c>
      <c r="C138" s="8">
        <v>16</v>
      </c>
      <c r="D138" s="7">
        <v>4</v>
      </c>
      <c r="E138" s="7"/>
      <c r="F138" s="7">
        <f t="shared" si="20"/>
        <v>0</v>
      </c>
      <c r="G138" s="7">
        <f t="shared" si="21"/>
        <v>1</v>
      </c>
      <c r="H138" s="7"/>
      <c r="I138" s="7">
        <v>12</v>
      </c>
      <c r="J138" s="11">
        <v>9</v>
      </c>
      <c r="K138" s="12">
        <v>0</v>
      </c>
      <c r="L138" s="7"/>
      <c r="M138" s="7">
        <f t="shared" si="22"/>
        <v>1</v>
      </c>
      <c r="N138" s="7">
        <f t="shared" si="23"/>
        <v>0</v>
      </c>
      <c r="O138" s="7"/>
      <c r="P138" s="7">
        <v>12</v>
      </c>
      <c r="Q138" s="12" t="s">
        <v>6</v>
      </c>
      <c r="R138" s="12" t="s">
        <v>6</v>
      </c>
      <c r="S138" s="7" t="s">
        <v>7</v>
      </c>
      <c r="T138" s="7">
        <f t="shared" si="24"/>
        <v>0</v>
      </c>
      <c r="U138" s="7">
        <f t="shared" si="25"/>
        <v>1</v>
      </c>
    </row>
    <row r="139" spans="2:21" x14ac:dyDescent="0.2">
      <c r="B139" s="7">
        <v>13</v>
      </c>
      <c r="C139" s="8">
        <v>12</v>
      </c>
      <c r="D139" s="7">
        <v>3</v>
      </c>
      <c r="E139" s="7"/>
      <c r="F139" s="7">
        <f t="shared" si="20"/>
        <v>0</v>
      </c>
      <c r="G139" s="7">
        <f t="shared" si="21"/>
        <v>1</v>
      </c>
      <c r="H139" s="7"/>
      <c r="I139" s="7">
        <v>13</v>
      </c>
      <c r="J139" s="8">
        <v>12</v>
      </c>
      <c r="K139" s="7">
        <v>2</v>
      </c>
      <c r="L139" s="7"/>
      <c r="M139" s="7">
        <f t="shared" si="22"/>
        <v>0</v>
      </c>
      <c r="N139" s="7">
        <f t="shared" si="23"/>
        <v>1</v>
      </c>
      <c r="O139" s="7"/>
      <c r="P139" s="7">
        <v>13</v>
      </c>
      <c r="Q139" s="12">
        <v>4</v>
      </c>
      <c r="R139" s="12">
        <v>1</v>
      </c>
      <c r="S139" s="7"/>
      <c r="T139" s="7">
        <f t="shared" si="24"/>
        <v>0</v>
      </c>
      <c r="U139" s="7">
        <f t="shared" si="25"/>
        <v>0</v>
      </c>
    </row>
    <row r="140" spans="2:21" x14ac:dyDescent="0.2">
      <c r="E140" s="9">
        <f>(COUNT(F124:F139)-SUM(F124:G139))/13</f>
        <v>0.15384615384615385</v>
      </c>
      <c r="F140" s="10">
        <f>SUM(F125:F139)/13</f>
        <v>0.23076923076923078</v>
      </c>
      <c r="G140" s="10">
        <f>SUM(G125:G139)/13</f>
        <v>0.61538461538461542</v>
      </c>
      <c r="H140" s="7"/>
      <c r="I140" s="7">
        <v>14</v>
      </c>
      <c r="J140" s="8">
        <v>9</v>
      </c>
      <c r="K140" s="7">
        <v>6</v>
      </c>
      <c r="L140" s="7"/>
      <c r="M140" s="7">
        <f t="shared" si="22"/>
        <v>0</v>
      </c>
      <c r="N140" s="7">
        <f t="shared" si="23"/>
        <v>1</v>
      </c>
      <c r="O140" s="7"/>
      <c r="P140" s="7"/>
      <c r="Q140" s="12"/>
      <c r="R140" s="12"/>
      <c r="S140" s="9">
        <f>(COUNT(T124:T139)-SUM(T124:U139))/13</f>
        <v>7.6923076923076927E-2</v>
      </c>
      <c r="T140" s="10">
        <f>SUM(T125:T139)/13</f>
        <v>0.15384615384615385</v>
      </c>
      <c r="U140" s="10">
        <f>SUM(U125:U139)/13</f>
        <v>0.76923076923076927</v>
      </c>
    </row>
    <row r="141" spans="2:21" x14ac:dyDescent="0.2">
      <c r="F141" s="7"/>
      <c r="G141" s="7"/>
      <c r="H141" s="7"/>
      <c r="I141" s="7">
        <v>15</v>
      </c>
      <c r="J141" s="11" t="s">
        <v>6</v>
      </c>
      <c r="K141" s="12" t="s">
        <v>6</v>
      </c>
      <c r="L141" s="7" t="s">
        <v>7</v>
      </c>
      <c r="M141" s="7">
        <f t="shared" si="22"/>
        <v>0</v>
      </c>
      <c r="N141" s="7">
        <f t="shared" si="23"/>
        <v>1</v>
      </c>
      <c r="O141" s="7"/>
      <c r="T141" s="7"/>
    </row>
    <row r="142" spans="2:21" x14ac:dyDescent="0.2">
      <c r="I142" s="7">
        <v>16</v>
      </c>
      <c r="J142" s="8">
        <v>10</v>
      </c>
      <c r="K142" s="7">
        <v>2</v>
      </c>
      <c r="L142" s="7"/>
      <c r="M142" s="7">
        <f t="shared" si="22"/>
        <v>0</v>
      </c>
      <c r="N142" s="7">
        <f t="shared" si="23"/>
        <v>1</v>
      </c>
      <c r="O142" s="7"/>
    </row>
    <row r="143" spans="2:21" x14ac:dyDescent="0.2">
      <c r="L143" s="9">
        <f>(COUNT(M121:M142)-SUM(M121:N142))/16</f>
        <v>6.25E-2</v>
      </c>
      <c r="M143" s="10">
        <f>SUM(M126:M142)/16</f>
        <v>0.1875</v>
      </c>
      <c r="N143" s="10">
        <f>SUM(N127:N142)/16</f>
        <v>0.75</v>
      </c>
      <c r="O143" s="7"/>
    </row>
    <row r="146" spans="2:33" x14ac:dyDescent="0.2">
      <c r="B146" s="13" t="s">
        <v>11</v>
      </c>
      <c r="C146" s="13" t="s">
        <v>12</v>
      </c>
    </row>
    <row r="147" spans="2:33" x14ac:dyDescent="0.2">
      <c r="B147" s="13"/>
      <c r="C147" s="13"/>
    </row>
    <row r="148" spans="2:33" x14ac:dyDescent="0.2">
      <c r="B148" s="3" t="s">
        <v>40</v>
      </c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  <c r="AA148" s="3"/>
      <c r="AB148" s="3"/>
      <c r="AC148" s="3"/>
      <c r="AD148" s="3"/>
      <c r="AE148" s="3"/>
      <c r="AF148" s="3"/>
      <c r="AG148" s="3"/>
    </row>
    <row r="149" spans="2:33" x14ac:dyDescent="0.2">
      <c r="B149" s="13"/>
      <c r="C149" s="13"/>
    </row>
    <row r="150" spans="2:33" x14ac:dyDescent="0.2">
      <c r="B150" s="16" t="s">
        <v>2</v>
      </c>
      <c r="C150" s="16" t="s">
        <v>35</v>
      </c>
      <c r="D150" s="16" t="s">
        <v>36</v>
      </c>
      <c r="E150" s="16" t="s">
        <v>37</v>
      </c>
      <c r="I150" s="16" t="s">
        <v>2</v>
      </c>
      <c r="J150" s="16" t="s">
        <v>35</v>
      </c>
      <c r="K150" s="16" t="s">
        <v>36</v>
      </c>
      <c r="L150" s="16" t="s">
        <v>37</v>
      </c>
      <c r="P150" s="16" t="s">
        <v>2</v>
      </c>
      <c r="Q150" s="16" t="s">
        <v>35</v>
      </c>
      <c r="R150" s="16" t="s">
        <v>36</v>
      </c>
      <c r="S150" s="16" t="s">
        <v>37</v>
      </c>
      <c r="W150" s="16" t="s">
        <v>2</v>
      </c>
      <c r="X150" s="16" t="s">
        <v>35</v>
      </c>
      <c r="Y150" s="16" t="s">
        <v>36</v>
      </c>
      <c r="Z150" s="16" t="s">
        <v>37</v>
      </c>
    </row>
    <row r="151" spans="2:33" x14ac:dyDescent="0.2">
      <c r="B151">
        <v>1</v>
      </c>
      <c r="C151">
        <v>4</v>
      </c>
      <c r="F151" s="7">
        <f>IF(C151&gt;=5, 1,  IF(D151&gt;=2, 1,  IF(E151=1, 1, 0) ) )-G151</f>
        <v>0</v>
      </c>
      <c r="G151" s="7">
        <f>IF(C151&gt;=10, 1,  IF(D151&gt;=3, 1,  IF(E151=1, 1, 0) ) )</f>
        <v>0</v>
      </c>
      <c r="I151">
        <v>1</v>
      </c>
      <c r="J151">
        <v>9</v>
      </c>
      <c r="M151" s="7">
        <f>IF(J151&gt;=5, 1,  IF(K151&gt;=2, 1,  IF(L151=1, 1, 0) ) )-N151</f>
        <v>1</v>
      </c>
      <c r="N151" s="7">
        <f>IF(J151&gt;=10, 1,  IF(K151&gt;=3, 1,  IF(L151=1, 1, 0) ) )</f>
        <v>0</v>
      </c>
      <c r="P151">
        <v>1</v>
      </c>
      <c r="Q151">
        <v>2</v>
      </c>
      <c r="T151" s="7">
        <f>IF(Q151&gt;=5, 1,  IF(R151&gt;=2, 1,  IF(S151=1, 1, 0) ) )-U151</f>
        <v>0</v>
      </c>
      <c r="U151" s="7">
        <f>IF(Q151&gt;=10, 1,  IF(R151&gt;=3, 1,  IF(S151=1, 1, 0) ) )</f>
        <v>0</v>
      </c>
      <c r="W151">
        <v>1</v>
      </c>
      <c r="Z151">
        <v>1</v>
      </c>
      <c r="AA151" s="7">
        <f>IF(X151&gt;=5, 1,  IF(Y151&gt;=2, 1,  IF(Z151=1, 1, 0) ) )-AB151</f>
        <v>0</v>
      </c>
      <c r="AB151" s="7">
        <f>IF(X151&gt;=10, 1,  IF(Y151&gt;=3, 1,  IF(Z151=1, 1, 0) ) )</f>
        <v>1</v>
      </c>
    </row>
    <row r="152" spans="2:33" x14ac:dyDescent="0.2">
      <c r="B152">
        <v>2</v>
      </c>
      <c r="C152">
        <v>4</v>
      </c>
      <c r="F152" s="7">
        <f t="shared" ref="F152:F165" si="26">IF(C152&gt;=5, 1,  IF(D152&gt;=2, 1,  IF(E152=1, 1, 0) ) )-G152</f>
        <v>0</v>
      </c>
      <c r="G152" s="7">
        <f t="shared" ref="G152:G165" si="27">IF(C152&gt;=10, 1,  IF(D152&gt;=3, 1,  IF(E152=1, 1, 0) ) )</f>
        <v>0</v>
      </c>
      <c r="I152">
        <v>2</v>
      </c>
      <c r="J152">
        <v>3</v>
      </c>
      <c r="M152" s="7">
        <f t="shared" ref="M152:M165" si="28">IF(J152&gt;=5, 1,  IF(K152&gt;=2, 1,  IF(L152=1, 1, 0) ) )-N152</f>
        <v>0</v>
      </c>
      <c r="N152" s="7">
        <f t="shared" ref="N152:N165" si="29">IF(J152&gt;=10, 1,  IF(K152&gt;=3, 1,  IF(L152=1, 1, 0) ) )</f>
        <v>0</v>
      </c>
      <c r="P152">
        <v>2</v>
      </c>
      <c r="Q152">
        <v>2</v>
      </c>
      <c r="T152" s="7">
        <f t="shared" ref="T152:T168" si="30">IF(Q152&gt;=5, 1,  IF(R152&gt;=2, 1,  IF(S152=1, 1, 0) ) )-U152</f>
        <v>0</v>
      </c>
      <c r="U152" s="7">
        <f t="shared" ref="U152:U168" si="31">IF(Q152&gt;=10, 1,  IF(R152&gt;=3, 1,  IF(S152=1, 1, 0) ) )</f>
        <v>0</v>
      </c>
      <c r="W152">
        <v>2</v>
      </c>
      <c r="X152">
        <v>8</v>
      </c>
      <c r="AA152" s="7">
        <f t="shared" ref="AA152:AA173" si="32">IF(X152&gt;=5, 1,  IF(Y152&gt;=2, 1,  IF(Z152=1, 1, 0) ) )-AB152</f>
        <v>1</v>
      </c>
      <c r="AB152" s="7">
        <f t="shared" ref="AB152:AB173" si="33">IF(X152&gt;=10, 1,  IF(Y152&gt;=3, 1,  IF(Z152=1, 1, 0) ) )</f>
        <v>0</v>
      </c>
    </row>
    <row r="153" spans="2:33" x14ac:dyDescent="0.2">
      <c r="B153">
        <v>3</v>
      </c>
      <c r="C153">
        <v>6</v>
      </c>
      <c r="F153" s="7">
        <f t="shared" si="26"/>
        <v>1</v>
      </c>
      <c r="G153" s="7">
        <f t="shared" si="27"/>
        <v>0</v>
      </c>
      <c r="I153">
        <v>3</v>
      </c>
      <c r="J153">
        <v>3</v>
      </c>
      <c r="M153" s="7">
        <f t="shared" si="28"/>
        <v>0</v>
      </c>
      <c r="N153" s="7">
        <f t="shared" si="29"/>
        <v>0</v>
      </c>
      <c r="P153">
        <v>3</v>
      </c>
      <c r="Q153">
        <v>5</v>
      </c>
      <c r="R153">
        <v>1</v>
      </c>
      <c r="T153" s="7">
        <f t="shared" si="30"/>
        <v>1</v>
      </c>
      <c r="U153" s="7">
        <f t="shared" si="31"/>
        <v>0</v>
      </c>
      <c r="W153">
        <v>3</v>
      </c>
      <c r="X153">
        <v>14</v>
      </c>
      <c r="AA153" s="7">
        <f t="shared" si="32"/>
        <v>0</v>
      </c>
      <c r="AB153" s="7">
        <f t="shared" si="33"/>
        <v>1</v>
      </c>
    </row>
    <row r="154" spans="2:33" x14ac:dyDescent="0.2">
      <c r="B154">
        <v>4</v>
      </c>
      <c r="C154">
        <v>14</v>
      </c>
      <c r="F154" s="7">
        <f t="shared" si="26"/>
        <v>0</v>
      </c>
      <c r="G154" s="7">
        <f t="shared" si="27"/>
        <v>1</v>
      </c>
      <c r="I154">
        <v>4</v>
      </c>
      <c r="J154">
        <v>1</v>
      </c>
      <c r="M154" s="7">
        <f t="shared" si="28"/>
        <v>0</v>
      </c>
      <c r="N154" s="7">
        <f t="shared" si="29"/>
        <v>0</v>
      </c>
      <c r="P154">
        <v>4</v>
      </c>
      <c r="S154">
        <v>1</v>
      </c>
      <c r="T154" s="7">
        <f t="shared" si="30"/>
        <v>0</v>
      </c>
      <c r="U154" s="7">
        <f t="shared" si="31"/>
        <v>1</v>
      </c>
      <c r="W154">
        <v>4</v>
      </c>
      <c r="X154">
        <v>2</v>
      </c>
      <c r="AA154" s="7">
        <f t="shared" si="32"/>
        <v>0</v>
      </c>
      <c r="AB154" s="7">
        <f t="shared" si="33"/>
        <v>0</v>
      </c>
    </row>
    <row r="155" spans="2:33" x14ac:dyDescent="0.2">
      <c r="B155">
        <v>5</v>
      </c>
      <c r="C155">
        <v>19</v>
      </c>
      <c r="F155" s="7">
        <f t="shared" si="26"/>
        <v>0</v>
      </c>
      <c r="G155" s="7">
        <f t="shared" si="27"/>
        <v>1</v>
      </c>
      <c r="I155">
        <v>5</v>
      </c>
      <c r="J155">
        <v>5</v>
      </c>
      <c r="M155" s="7">
        <f t="shared" si="28"/>
        <v>1</v>
      </c>
      <c r="N155" s="7">
        <f t="shared" si="29"/>
        <v>0</v>
      </c>
      <c r="P155">
        <v>5</v>
      </c>
      <c r="Q155">
        <v>8</v>
      </c>
      <c r="T155" s="7">
        <f t="shared" si="30"/>
        <v>1</v>
      </c>
      <c r="U155" s="7">
        <f t="shared" si="31"/>
        <v>0</v>
      </c>
      <c r="W155">
        <v>5</v>
      </c>
      <c r="X155">
        <v>10</v>
      </c>
      <c r="AA155" s="7">
        <f t="shared" si="32"/>
        <v>0</v>
      </c>
      <c r="AB155" s="7">
        <f t="shared" si="33"/>
        <v>1</v>
      </c>
    </row>
    <row r="156" spans="2:33" x14ac:dyDescent="0.2">
      <c r="B156">
        <v>6</v>
      </c>
      <c r="E156">
        <v>1</v>
      </c>
      <c r="F156" s="7">
        <f t="shared" si="26"/>
        <v>0</v>
      </c>
      <c r="G156" s="7">
        <f t="shared" si="27"/>
        <v>1</v>
      </c>
      <c r="I156">
        <v>6</v>
      </c>
      <c r="J156">
        <v>2</v>
      </c>
      <c r="M156" s="7">
        <f t="shared" si="28"/>
        <v>0</v>
      </c>
      <c r="N156" s="7">
        <f t="shared" si="29"/>
        <v>0</v>
      </c>
      <c r="P156">
        <v>6</v>
      </c>
      <c r="Q156">
        <v>6</v>
      </c>
      <c r="T156" s="7">
        <f t="shared" si="30"/>
        <v>1</v>
      </c>
      <c r="U156" s="7">
        <f t="shared" si="31"/>
        <v>0</v>
      </c>
      <c r="W156">
        <v>6</v>
      </c>
      <c r="X156">
        <v>11</v>
      </c>
      <c r="AA156" s="7">
        <f t="shared" si="32"/>
        <v>0</v>
      </c>
      <c r="AB156" s="7">
        <f t="shared" si="33"/>
        <v>1</v>
      </c>
    </row>
    <row r="157" spans="2:33" x14ac:dyDescent="0.2">
      <c r="B157">
        <v>7</v>
      </c>
      <c r="C157">
        <v>9</v>
      </c>
      <c r="F157" s="7">
        <f t="shared" si="26"/>
        <v>1</v>
      </c>
      <c r="G157" s="7">
        <f t="shared" si="27"/>
        <v>0</v>
      </c>
      <c r="I157">
        <v>7</v>
      </c>
      <c r="J157">
        <v>1</v>
      </c>
      <c r="M157" s="7">
        <f t="shared" si="28"/>
        <v>0</v>
      </c>
      <c r="N157" s="7">
        <f t="shared" si="29"/>
        <v>0</v>
      </c>
      <c r="P157">
        <v>7</v>
      </c>
      <c r="S157">
        <v>1</v>
      </c>
      <c r="T157" s="7">
        <f t="shared" si="30"/>
        <v>0</v>
      </c>
      <c r="U157" s="7">
        <f t="shared" si="31"/>
        <v>1</v>
      </c>
      <c r="W157">
        <v>7</v>
      </c>
      <c r="X157">
        <v>2</v>
      </c>
      <c r="AA157" s="7">
        <f t="shared" si="32"/>
        <v>0</v>
      </c>
      <c r="AB157" s="7">
        <f t="shared" si="33"/>
        <v>0</v>
      </c>
    </row>
    <row r="158" spans="2:33" x14ac:dyDescent="0.2">
      <c r="B158">
        <v>8</v>
      </c>
      <c r="C158">
        <v>7</v>
      </c>
      <c r="F158" s="7">
        <f t="shared" si="26"/>
        <v>1</v>
      </c>
      <c r="G158" s="7">
        <f t="shared" si="27"/>
        <v>0</v>
      </c>
      <c r="I158">
        <v>8</v>
      </c>
      <c r="J158">
        <v>7</v>
      </c>
      <c r="M158" s="7">
        <f t="shared" si="28"/>
        <v>1</v>
      </c>
      <c r="N158" s="7">
        <f t="shared" si="29"/>
        <v>0</v>
      </c>
      <c r="P158">
        <v>8</v>
      </c>
      <c r="Q158">
        <v>2</v>
      </c>
      <c r="T158" s="7">
        <f t="shared" si="30"/>
        <v>0</v>
      </c>
      <c r="U158" s="7">
        <f t="shared" si="31"/>
        <v>0</v>
      </c>
      <c r="W158">
        <v>8</v>
      </c>
      <c r="X158">
        <v>1</v>
      </c>
      <c r="AA158" s="7">
        <f t="shared" si="32"/>
        <v>0</v>
      </c>
      <c r="AB158" s="7">
        <f t="shared" si="33"/>
        <v>0</v>
      </c>
    </row>
    <row r="159" spans="2:33" x14ac:dyDescent="0.2">
      <c r="B159">
        <v>9</v>
      </c>
      <c r="C159">
        <v>18</v>
      </c>
      <c r="F159" s="7">
        <f t="shared" si="26"/>
        <v>0</v>
      </c>
      <c r="G159" s="7">
        <f t="shared" si="27"/>
        <v>1</v>
      </c>
      <c r="I159">
        <v>9</v>
      </c>
      <c r="J159">
        <v>1</v>
      </c>
      <c r="M159" s="7">
        <f t="shared" si="28"/>
        <v>0</v>
      </c>
      <c r="N159" s="7">
        <f t="shared" si="29"/>
        <v>0</v>
      </c>
      <c r="P159">
        <v>9</v>
      </c>
      <c r="Q159">
        <v>6</v>
      </c>
      <c r="T159" s="7">
        <f t="shared" si="30"/>
        <v>1</v>
      </c>
      <c r="U159" s="7">
        <f t="shared" si="31"/>
        <v>0</v>
      </c>
      <c r="W159">
        <v>9</v>
      </c>
      <c r="X159">
        <v>2</v>
      </c>
      <c r="AA159" s="7">
        <f t="shared" si="32"/>
        <v>0</v>
      </c>
      <c r="AB159" s="7">
        <f t="shared" si="33"/>
        <v>0</v>
      </c>
    </row>
    <row r="160" spans="2:33" x14ac:dyDescent="0.2">
      <c r="B160">
        <v>10</v>
      </c>
      <c r="C160">
        <v>0</v>
      </c>
      <c r="F160" s="7">
        <f t="shared" si="26"/>
        <v>0</v>
      </c>
      <c r="G160" s="7">
        <f t="shared" si="27"/>
        <v>0</v>
      </c>
      <c r="I160">
        <v>10</v>
      </c>
      <c r="J160">
        <v>0</v>
      </c>
      <c r="M160" s="7">
        <f t="shared" si="28"/>
        <v>0</v>
      </c>
      <c r="N160" s="7">
        <f t="shared" si="29"/>
        <v>0</v>
      </c>
      <c r="P160">
        <v>10</v>
      </c>
      <c r="Q160">
        <v>3</v>
      </c>
      <c r="T160" s="7">
        <f t="shared" si="30"/>
        <v>0</v>
      </c>
      <c r="U160" s="7">
        <f t="shared" si="31"/>
        <v>0</v>
      </c>
      <c r="W160">
        <v>10</v>
      </c>
      <c r="X160">
        <v>4</v>
      </c>
      <c r="AA160" s="7">
        <f t="shared" si="32"/>
        <v>0</v>
      </c>
      <c r="AB160" s="7">
        <f t="shared" si="33"/>
        <v>0</v>
      </c>
    </row>
    <row r="161" spans="2:28" x14ac:dyDescent="0.2">
      <c r="B161">
        <v>11</v>
      </c>
      <c r="C161">
        <v>7</v>
      </c>
      <c r="F161" s="7">
        <f t="shared" si="26"/>
        <v>1</v>
      </c>
      <c r="G161" s="7">
        <f t="shared" si="27"/>
        <v>0</v>
      </c>
      <c r="I161">
        <v>11</v>
      </c>
      <c r="L161">
        <v>1</v>
      </c>
      <c r="M161" s="7">
        <f t="shared" si="28"/>
        <v>0</v>
      </c>
      <c r="N161" s="7">
        <f t="shared" si="29"/>
        <v>1</v>
      </c>
      <c r="P161">
        <v>11</v>
      </c>
      <c r="Q161">
        <v>0</v>
      </c>
      <c r="T161" s="7">
        <f t="shared" si="30"/>
        <v>0</v>
      </c>
      <c r="U161" s="7">
        <f t="shared" si="31"/>
        <v>0</v>
      </c>
      <c r="W161">
        <v>11</v>
      </c>
      <c r="X161">
        <v>6</v>
      </c>
      <c r="AA161" s="7">
        <f t="shared" si="32"/>
        <v>1</v>
      </c>
      <c r="AB161" s="7">
        <f t="shared" si="33"/>
        <v>0</v>
      </c>
    </row>
    <row r="162" spans="2:28" x14ac:dyDescent="0.2">
      <c r="B162">
        <v>12</v>
      </c>
      <c r="C162">
        <v>2</v>
      </c>
      <c r="F162" s="7">
        <f t="shared" si="26"/>
        <v>0</v>
      </c>
      <c r="G162" s="7">
        <f t="shared" si="27"/>
        <v>0</v>
      </c>
      <c r="I162">
        <v>12</v>
      </c>
      <c r="J162">
        <v>8</v>
      </c>
      <c r="M162" s="7">
        <f t="shared" si="28"/>
        <v>1</v>
      </c>
      <c r="N162" s="7">
        <f t="shared" si="29"/>
        <v>0</v>
      </c>
      <c r="P162">
        <v>12</v>
      </c>
      <c r="Q162">
        <v>0</v>
      </c>
      <c r="T162" s="7">
        <f t="shared" si="30"/>
        <v>0</v>
      </c>
      <c r="U162" s="7">
        <f t="shared" si="31"/>
        <v>0</v>
      </c>
      <c r="W162">
        <v>12</v>
      </c>
      <c r="X162">
        <v>2</v>
      </c>
      <c r="AA162" s="7">
        <f t="shared" si="32"/>
        <v>0</v>
      </c>
      <c r="AB162" s="7">
        <f t="shared" si="33"/>
        <v>0</v>
      </c>
    </row>
    <row r="163" spans="2:28" x14ac:dyDescent="0.2">
      <c r="B163">
        <v>13</v>
      </c>
      <c r="C163">
        <v>14</v>
      </c>
      <c r="F163" s="7">
        <f t="shared" si="26"/>
        <v>0</v>
      </c>
      <c r="G163" s="7">
        <f t="shared" si="27"/>
        <v>1</v>
      </c>
      <c r="I163">
        <v>13</v>
      </c>
      <c r="J163">
        <v>7</v>
      </c>
      <c r="M163" s="7">
        <f t="shared" si="28"/>
        <v>1</v>
      </c>
      <c r="N163" s="7">
        <f t="shared" si="29"/>
        <v>0</v>
      </c>
      <c r="P163">
        <v>13</v>
      </c>
      <c r="Q163">
        <v>2</v>
      </c>
      <c r="T163" s="7">
        <f t="shared" si="30"/>
        <v>0</v>
      </c>
      <c r="U163" s="7">
        <f t="shared" si="31"/>
        <v>0</v>
      </c>
      <c r="W163">
        <v>13</v>
      </c>
      <c r="X163">
        <v>5</v>
      </c>
      <c r="AA163" s="7">
        <f t="shared" si="32"/>
        <v>1</v>
      </c>
      <c r="AB163" s="7">
        <f t="shared" si="33"/>
        <v>0</v>
      </c>
    </row>
    <row r="164" spans="2:28" x14ac:dyDescent="0.2">
      <c r="B164">
        <v>14</v>
      </c>
      <c r="E164">
        <v>1</v>
      </c>
      <c r="F164" s="7">
        <f t="shared" si="26"/>
        <v>0</v>
      </c>
      <c r="G164" s="7">
        <f t="shared" si="27"/>
        <v>1</v>
      </c>
      <c r="I164">
        <v>14</v>
      </c>
      <c r="J164">
        <v>5</v>
      </c>
      <c r="M164" s="7">
        <f t="shared" si="28"/>
        <v>1</v>
      </c>
      <c r="N164" s="7">
        <f t="shared" si="29"/>
        <v>0</v>
      </c>
      <c r="P164">
        <v>14</v>
      </c>
      <c r="Q164">
        <v>3</v>
      </c>
      <c r="T164" s="7">
        <f t="shared" si="30"/>
        <v>0</v>
      </c>
      <c r="U164" s="7">
        <f t="shared" si="31"/>
        <v>0</v>
      </c>
      <c r="W164">
        <v>14</v>
      </c>
      <c r="X164">
        <v>8</v>
      </c>
      <c r="AA164" s="7">
        <f t="shared" si="32"/>
        <v>1</v>
      </c>
      <c r="AB164" s="7">
        <f t="shared" si="33"/>
        <v>0</v>
      </c>
    </row>
    <row r="165" spans="2:28" x14ac:dyDescent="0.2">
      <c r="B165">
        <v>15</v>
      </c>
      <c r="C165">
        <v>14</v>
      </c>
      <c r="F165" s="7">
        <f t="shared" si="26"/>
        <v>0</v>
      </c>
      <c r="G165" s="7">
        <f t="shared" si="27"/>
        <v>1</v>
      </c>
      <c r="I165">
        <v>15</v>
      </c>
      <c r="J165">
        <v>8</v>
      </c>
      <c r="M165" s="7">
        <f t="shared" si="28"/>
        <v>1</v>
      </c>
      <c r="N165" s="7">
        <f t="shared" si="29"/>
        <v>0</v>
      </c>
      <c r="P165">
        <v>15</v>
      </c>
      <c r="Q165">
        <v>6</v>
      </c>
      <c r="T165" s="7">
        <f t="shared" si="30"/>
        <v>1</v>
      </c>
      <c r="U165" s="7">
        <f t="shared" si="31"/>
        <v>0</v>
      </c>
      <c r="W165">
        <v>15</v>
      </c>
      <c r="X165">
        <v>7</v>
      </c>
      <c r="Y165">
        <v>3</v>
      </c>
      <c r="AA165" s="7">
        <f t="shared" si="32"/>
        <v>0</v>
      </c>
      <c r="AB165" s="7">
        <f t="shared" si="33"/>
        <v>1</v>
      </c>
    </row>
    <row r="166" spans="2:28" x14ac:dyDescent="0.2">
      <c r="D166" s="21">
        <f>COUNT(B151:B165)</f>
        <v>15</v>
      </c>
      <c r="E166" s="19">
        <f>(   (D166-SUM(F151:G165)) / D166   )</f>
        <v>0.26666666666666666</v>
      </c>
      <c r="F166" s="20">
        <f>SUM(F151:F165)/D166</f>
        <v>0.26666666666666666</v>
      </c>
      <c r="G166" s="20">
        <f>SUM(G151:G165)/D166</f>
        <v>0.46666666666666667</v>
      </c>
      <c r="K166" s="21">
        <f>COUNT(I151:I165)</f>
        <v>15</v>
      </c>
      <c r="L166" s="19">
        <f>(   (K166-SUM(M151:N165)) / K166   )</f>
        <v>0.46666666666666667</v>
      </c>
      <c r="M166" s="20">
        <f>SUM(M151:M165)/K166</f>
        <v>0.46666666666666667</v>
      </c>
      <c r="N166" s="20">
        <f>SUM(N151:N165)/K166</f>
        <v>6.6666666666666666E-2</v>
      </c>
      <c r="P166">
        <v>16</v>
      </c>
      <c r="Q166">
        <v>3</v>
      </c>
      <c r="T166" s="7">
        <f t="shared" si="30"/>
        <v>0</v>
      </c>
      <c r="U166" s="7">
        <f t="shared" si="31"/>
        <v>0</v>
      </c>
      <c r="W166">
        <v>16</v>
      </c>
      <c r="X166">
        <v>2</v>
      </c>
      <c r="AA166" s="7">
        <f t="shared" si="32"/>
        <v>0</v>
      </c>
      <c r="AB166" s="7">
        <f t="shared" si="33"/>
        <v>0</v>
      </c>
    </row>
    <row r="167" spans="2:28" x14ac:dyDescent="0.2">
      <c r="B167" s="13"/>
      <c r="C167" s="13"/>
      <c r="P167">
        <v>17</v>
      </c>
      <c r="Q167">
        <v>2</v>
      </c>
      <c r="T167" s="7">
        <f t="shared" si="30"/>
        <v>0</v>
      </c>
      <c r="U167" s="7">
        <f t="shared" si="31"/>
        <v>0</v>
      </c>
      <c r="W167">
        <v>17</v>
      </c>
      <c r="Z167">
        <v>1</v>
      </c>
      <c r="AA167" s="7">
        <f t="shared" si="32"/>
        <v>0</v>
      </c>
      <c r="AB167" s="7">
        <f t="shared" si="33"/>
        <v>1</v>
      </c>
    </row>
    <row r="168" spans="2:28" x14ac:dyDescent="0.2">
      <c r="B168" s="13"/>
      <c r="C168" s="13"/>
      <c r="P168">
        <v>18</v>
      </c>
      <c r="Q168">
        <v>5</v>
      </c>
      <c r="T168" s="7">
        <f t="shared" si="30"/>
        <v>1</v>
      </c>
      <c r="U168" s="7">
        <f t="shared" si="31"/>
        <v>0</v>
      </c>
      <c r="W168">
        <v>18</v>
      </c>
      <c r="X168">
        <v>0</v>
      </c>
      <c r="AA168" s="7">
        <f t="shared" si="32"/>
        <v>0</v>
      </c>
      <c r="AB168" s="7">
        <f t="shared" si="33"/>
        <v>0</v>
      </c>
    </row>
    <row r="169" spans="2:28" x14ac:dyDescent="0.2">
      <c r="B169" s="13"/>
      <c r="C169" s="13"/>
      <c r="R169" s="21">
        <f>COUNT(P151:P168)</f>
        <v>18</v>
      </c>
      <c r="S169" s="19">
        <f>(   (R169-SUM(T151:U168)) / R169   )</f>
        <v>0.55555555555555558</v>
      </c>
      <c r="T169" s="20">
        <f>SUM(T151:T168)/R169</f>
        <v>0.33333333333333331</v>
      </c>
      <c r="U169" s="20">
        <f>SUM(U151:U168)/R169</f>
        <v>0.1111111111111111</v>
      </c>
      <c r="W169">
        <v>19</v>
      </c>
      <c r="X169">
        <v>6</v>
      </c>
      <c r="AA169" s="7">
        <f t="shared" si="32"/>
        <v>1</v>
      </c>
      <c r="AB169" s="7">
        <f t="shared" si="33"/>
        <v>0</v>
      </c>
    </row>
    <row r="170" spans="2:28" x14ac:dyDescent="0.2">
      <c r="B170" s="13"/>
      <c r="C170" s="13"/>
      <c r="R170" s="21"/>
      <c r="S170" s="22"/>
      <c r="T170" s="23"/>
      <c r="U170" s="23"/>
      <c r="W170">
        <v>20</v>
      </c>
      <c r="X170">
        <v>0</v>
      </c>
      <c r="AA170" s="7">
        <f t="shared" si="32"/>
        <v>0</v>
      </c>
      <c r="AB170" s="7">
        <f t="shared" si="33"/>
        <v>0</v>
      </c>
    </row>
    <row r="171" spans="2:28" x14ac:dyDescent="0.2">
      <c r="B171" s="13"/>
      <c r="C171" s="13"/>
      <c r="R171" s="21"/>
      <c r="S171" s="22"/>
      <c r="T171" s="23"/>
      <c r="U171" s="23"/>
      <c r="W171">
        <v>21</v>
      </c>
      <c r="X171">
        <v>5</v>
      </c>
      <c r="Y171">
        <v>1</v>
      </c>
      <c r="AA171" s="7">
        <f t="shared" si="32"/>
        <v>1</v>
      </c>
      <c r="AB171" s="7">
        <f t="shared" si="33"/>
        <v>0</v>
      </c>
    </row>
    <row r="172" spans="2:28" x14ac:dyDescent="0.2">
      <c r="B172" s="13"/>
      <c r="C172" s="13"/>
      <c r="R172" s="21"/>
      <c r="S172" s="22"/>
      <c r="T172" s="23"/>
      <c r="U172" s="23"/>
      <c r="W172">
        <v>22</v>
      </c>
      <c r="X172">
        <v>7</v>
      </c>
      <c r="AA172" s="7">
        <f t="shared" si="32"/>
        <v>1</v>
      </c>
      <c r="AB172" s="7">
        <f t="shared" si="33"/>
        <v>0</v>
      </c>
    </row>
    <row r="173" spans="2:28" x14ac:dyDescent="0.2">
      <c r="B173" s="13"/>
      <c r="C173" s="13"/>
      <c r="R173" s="21"/>
      <c r="S173" s="22"/>
      <c r="T173" s="23"/>
      <c r="U173" s="23"/>
      <c r="W173">
        <v>23</v>
      </c>
      <c r="X173">
        <v>0</v>
      </c>
      <c r="Y173">
        <v>1</v>
      </c>
      <c r="AA173" s="7">
        <f t="shared" si="32"/>
        <v>0</v>
      </c>
      <c r="AB173" s="7">
        <f t="shared" si="33"/>
        <v>0</v>
      </c>
    </row>
    <row r="174" spans="2:28" x14ac:dyDescent="0.2">
      <c r="B174" s="13"/>
      <c r="C174" s="13"/>
      <c r="R174" s="21"/>
      <c r="S174" s="22"/>
      <c r="T174" s="23"/>
      <c r="U174" s="23"/>
      <c r="W174">
        <v>24</v>
      </c>
      <c r="X174">
        <v>0</v>
      </c>
      <c r="AA174" s="7">
        <f>IF(X174&gt;=5, 1,  IF(Y174&gt;=2, 1,  IF(Z174=1, 1, 0) ) )-AB174</f>
        <v>0</v>
      </c>
      <c r="AB174" s="7">
        <f>IF(X174&gt;=10, 1,  IF(Y174&gt;=3, 1,  IF(Z174=1, 1, 0) ) )</f>
        <v>0</v>
      </c>
    </row>
    <row r="175" spans="2:28" x14ac:dyDescent="0.2">
      <c r="B175" s="13"/>
      <c r="C175" s="13"/>
      <c r="R175" s="21"/>
      <c r="S175" s="22"/>
      <c r="T175" s="23"/>
      <c r="U175" s="23"/>
      <c r="W175">
        <v>25</v>
      </c>
      <c r="X175">
        <v>3</v>
      </c>
      <c r="AA175" s="7">
        <f>IF(X175&gt;=5, 1,  IF(Y175&gt;=2, 1,  IF(Z175=1, 1, 0) ) )-AB175</f>
        <v>0</v>
      </c>
      <c r="AB175" s="7">
        <f>IF(X175&gt;=10, 1,  IF(Y175&gt;=3, 1,  IF(Z175=1, 1, 0) ) )</f>
        <v>0</v>
      </c>
    </row>
    <row r="176" spans="2:28" x14ac:dyDescent="0.2">
      <c r="B176" s="13"/>
      <c r="C176" s="13"/>
      <c r="R176" s="21"/>
      <c r="S176" s="22"/>
      <c r="T176" s="23"/>
      <c r="U176" s="23"/>
      <c r="W176">
        <v>26</v>
      </c>
      <c r="X176">
        <v>0</v>
      </c>
      <c r="AA176" s="7">
        <f t="shared" ref="AA176" si="34">IF(X176&gt;=5, 1,  IF(Y176&gt;=2, 1,  IF(Z176=1, 1, 0) ) )-AB176</f>
        <v>0</v>
      </c>
      <c r="AB176" s="7">
        <f t="shared" ref="AB176" si="35">IF(X176&gt;=10, 1,  IF(Y176&gt;=3, 1,  IF(Z176=1, 1, 0) ) )</f>
        <v>0</v>
      </c>
    </row>
    <row r="177" spans="2:33" x14ac:dyDescent="0.2">
      <c r="B177" s="13"/>
      <c r="C177" s="13"/>
      <c r="R177" s="21"/>
      <c r="S177" s="22"/>
      <c r="T177" s="23"/>
      <c r="U177" s="23"/>
      <c r="Y177" s="21">
        <f>COUNT(W151:W176)</f>
        <v>26</v>
      </c>
      <c r="Z177" s="19">
        <f>(   (Y177-SUM(AA151:AB176)) / Y177   )</f>
        <v>0.5</v>
      </c>
      <c r="AA177" s="20">
        <f>SUM(AA151:AA176)/Y177</f>
        <v>0.26923076923076922</v>
      </c>
      <c r="AB177" s="20">
        <f>SUM(AB151:AB176)/Y177</f>
        <v>0.23076923076923078</v>
      </c>
    </row>
    <row r="178" spans="2:33" x14ac:dyDescent="0.2">
      <c r="B178" s="13"/>
      <c r="C178" s="13"/>
      <c r="R178" s="21"/>
      <c r="S178" s="22"/>
      <c r="T178" s="23"/>
      <c r="U178" s="23"/>
    </row>
    <row r="179" spans="2:33" x14ac:dyDescent="0.2">
      <c r="B179" s="3" t="s">
        <v>41</v>
      </c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  <c r="AA179" s="3"/>
      <c r="AB179" s="3"/>
      <c r="AC179" s="3"/>
      <c r="AD179" s="3"/>
      <c r="AE179" s="3"/>
      <c r="AF179" s="3"/>
      <c r="AG179" s="3"/>
    </row>
    <row r="181" spans="2:33" x14ac:dyDescent="0.2">
      <c r="B181" s="6" t="s">
        <v>2</v>
      </c>
      <c r="C181" s="6" t="s">
        <v>3</v>
      </c>
      <c r="D181" s="6" t="s">
        <v>4</v>
      </c>
      <c r="E181" s="4" t="s">
        <v>8</v>
      </c>
      <c r="F181" s="5" t="s">
        <v>9</v>
      </c>
      <c r="G181" s="5" t="s">
        <v>10</v>
      </c>
      <c r="I181" s="6" t="s">
        <v>2</v>
      </c>
      <c r="J181" s="6" t="s">
        <v>3</v>
      </c>
      <c r="K181" s="6" t="s">
        <v>4</v>
      </c>
      <c r="L181" s="4" t="s">
        <v>8</v>
      </c>
      <c r="M181" s="5" t="s">
        <v>9</v>
      </c>
      <c r="N181" s="5" t="s">
        <v>10</v>
      </c>
      <c r="P181" s="6" t="s">
        <v>2</v>
      </c>
      <c r="Q181" s="6" t="s">
        <v>3</v>
      </c>
      <c r="R181" s="6" t="s">
        <v>4</v>
      </c>
      <c r="S181" s="4" t="s">
        <v>8</v>
      </c>
      <c r="T181" s="5" t="s">
        <v>9</v>
      </c>
      <c r="U181" s="5" t="s">
        <v>10</v>
      </c>
    </row>
    <row r="182" spans="2:33" x14ac:dyDescent="0.2">
      <c r="B182" s="7">
        <v>1</v>
      </c>
      <c r="C182" s="7"/>
      <c r="D182" s="7"/>
      <c r="E182" s="7"/>
      <c r="F182" s="7"/>
      <c r="I182" s="7">
        <v>1</v>
      </c>
      <c r="J182" s="8">
        <v>11</v>
      </c>
      <c r="K182" s="7"/>
      <c r="L182" s="7"/>
      <c r="M182" s="7">
        <f>IF(J182&gt;=5, 1,  IF(K182&gt;=2, 1,  IF(L182="yes", 1, 0) ) )-N182</f>
        <v>0</v>
      </c>
      <c r="N182" s="7">
        <f>IF(J182&gt;=10, 1,  IF(K182&gt;=3, 1,  IF(L182="yes", 1, 0) ) )</f>
        <v>1</v>
      </c>
      <c r="O182" s="7"/>
      <c r="P182" s="7">
        <v>1</v>
      </c>
      <c r="Q182" s="8">
        <v>8</v>
      </c>
      <c r="R182" s="7">
        <v>0</v>
      </c>
      <c r="S182" s="7"/>
      <c r="T182" s="7">
        <f>IF(Q182&gt;=5, 1,  IF(R182&gt;=2, 1,  IF(S182="yes", 1, 0) ) )-U182</f>
        <v>1</v>
      </c>
      <c r="U182" s="7">
        <f>IF(Q182&gt;=10, 1,  IF(R182&gt;=3, 1,  IF(S182="yes", 1, 0) ) )</f>
        <v>0</v>
      </c>
    </row>
    <row r="183" spans="2:33" x14ac:dyDescent="0.2">
      <c r="B183" s="7">
        <v>2</v>
      </c>
      <c r="C183" s="8">
        <v>15</v>
      </c>
      <c r="D183" s="7">
        <v>3</v>
      </c>
      <c r="E183" s="7"/>
      <c r="F183" s="7">
        <f>IF(C183&gt;=5, 1,  IF(D183&gt;=2, 1,  IF(E183="yes", 1, 0) ) )-G183</f>
        <v>0</v>
      </c>
      <c r="G183" s="7">
        <f>IF(C183&gt;=10, 1,  IF(D183&gt;=3, 1,  IF(E183="yes", 1, 0) ) )</f>
        <v>1</v>
      </c>
      <c r="H183" s="7"/>
      <c r="I183" s="7">
        <v>2</v>
      </c>
      <c r="J183" s="8">
        <v>6</v>
      </c>
      <c r="K183" s="7"/>
      <c r="L183" s="7"/>
      <c r="M183" s="7">
        <f t="shared" ref="M183:M195" si="36">IF(J183&gt;=5, 1,  IF(K183&gt;=2, 1,  IF(L183="yes", 1, 0) ) )-N183</f>
        <v>1</v>
      </c>
      <c r="N183" s="7">
        <f t="shared" ref="N183:N195" si="37">IF(J183&gt;=10, 1,  IF(K183&gt;=3, 1,  IF(L183="yes", 1, 0) ) )</f>
        <v>0</v>
      </c>
      <c r="O183" s="7"/>
      <c r="P183" s="7">
        <v>2</v>
      </c>
      <c r="Q183" s="7">
        <v>3</v>
      </c>
      <c r="R183" s="7">
        <v>1</v>
      </c>
      <c r="S183" s="7"/>
      <c r="T183" s="7">
        <f t="shared" ref="T183:T196" si="38">IF(Q183&gt;=5, 1,  IF(R183&gt;=2, 1,  IF(S183="yes", 1, 0) ) )-U183</f>
        <v>0</v>
      </c>
      <c r="U183" s="7">
        <f t="shared" ref="U183:U196" si="39">IF(Q183&gt;=10, 1,  IF(R183&gt;=3, 1,  IF(S183="yes", 1, 0) ) )</f>
        <v>0</v>
      </c>
    </row>
    <row r="184" spans="2:33" x14ac:dyDescent="0.2">
      <c r="B184" s="7">
        <v>3</v>
      </c>
      <c r="C184" s="8">
        <v>16</v>
      </c>
      <c r="D184" s="7">
        <v>5</v>
      </c>
      <c r="E184" s="7"/>
      <c r="F184" s="7">
        <f t="shared" ref="F184:F198" si="40">IF(C184&gt;=5, 1,  IF(D184&gt;=2, 1,  IF(E184="yes", 1, 0) ) )-G184</f>
        <v>0</v>
      </c>
      <c r="G184" s="7">
        <f t="shared" ref="G184:G198" si="41">IF(C184&gt;=10, 1,  IF(D184&gt;=3, 1,  IF(E184="yes", 1, 0) ) )</f>
        <v>1</v>
      </c>
      <c r="H184" s="7"/>
      <c r="I184" s="7">
        <v>3</v>
      </c>
      <c r="J184" s="7">
        <v>2</v>
      </c>
      <c r="K184" s="7"/>
      <c r="L184" s="7"/>
      <c r="M184" s="7">
        <f t="shared" si="36"/>
        <v>0</v>
      </c>
      <c r="N184" s="7">
        <f t="shared" si="37"/>
        <v>0</v>
      </c>
      <c r="O184" s="7"/>
      <c r="P184" s="7">
        <v>3</v>
      </c>
      <c r="Q184" s="7">
        <v>4</v>
      </c>
      <c r="R184" s="7"/>
      <c r="S184" s="7"/>
      <c r="T184" s="7">
        <f t="shared" si="38"/>
        <v>0</v>
      </c>
      <c r="U184" s="7">
        <f t="shared" si="39"/>
        <v>0</v>
      </c>
    </row>
    <row r="185" spans="2:33" x14ac:dyDescent="0.2">
      <c r="B185" s="7">
        <v>4</v>
      </c>
      <c r="C185" s="8">
        <v>9</v>
      </c>
      <c r="D185" s="7">
        <v>2</v>
      </c>
      <c r="E185" s="7"/>
      <c r="F185" s="7">
        <f t="shared" si="40"/>
        <v>1</v>
      </c>
      <c r="G185" s="7">
        <f t="shared" si="41"/>
        <v>0</v>
      </c>
      <c r="H185" s="7"/>
      <c r="I185" s="7">
        <v>4</v>
      </c>
      <c r="J185" s="7">
        <v>4</v>
      </c>
      <c r="K185" s="7"/>
      <c r="L185" s="7"/>
      <c r="M185" s="7">
        <f t="shared" si="36"/>
        <v>0</v>
      </c>
      <c r="N185" s="7">
        <f t="shared" si="37"/>
        <v>0</v>
      </c>
      <c r="O185" s="7"/>
      <c r="P185" s="7">
        <v>4</v>
      </c>
      <c r="Q185" s="7">
        <v>3</v>
      </c>
      <c r="R185" s="7"/>
      <c r="S185" s="7"/>
      <c r="T185" s="7">
        <f t="shared" si="38"/>
        <v>0</v>
      </c>
      <c r="U185" s="7">
        <f t="shared" si="39"/>
        <v>0</v>
      </c>
    </row>
    <row r="186" spans="2:33" x14ac:dyDescent="0.2">
      <c r="B186" s="7">
        <v>5</v>
      </c>
      <c r="C186" s="8">
        <v>14</v>
      </c>
      <c r="D186" s="7">
        <v>4</v>
      </c>
      <c r="E186" s="7"/>
      <c r="F186" s="7">
        <f t="shared" si="40"/>
        <v>0</v>
      </c>
      <c r="G186" s="7">
        <f t="shared" si="41"/>
        <v>1</v>
      </c>
      <c r="H186" s="7"/>
      <c r="I186" s="7">
        <v>5</v>
      </c>
      <c r="J186" s="8">
        <v>6</v>
      </c>
      <c r="K186" s="7">
        <v>1</v>
      </c>
      <c r="L186" s="7"/>
      <c r="M186" s="7">
        <f t="shared" si="36"/>
        <v>1</v>
      </c>
      <c r="N186" s="7">
        <f t="shared" si="37"/>
        <v>0</v>
      </c>
      <c r="O186" s="7"/>
      <c r="P186" s="7">
        <v>5</v>
      </c>
      <c r="Q186" s="8">
        <v>7</v>
      </c>
      <c r="R186" s="7">
        <v>1</v>
      </c>
      <c r="S186" s="7"/>
      <c r="T186" s="7">
        <f t="shared" si="38"/>
        <v>1</v>
      </c>
      <c r="U186" s="7">
        <f t="shared" si="39"/>
        <v>0</v>
      </c>
    </row>
    <row r="187" spans="2:33" x14ac:dyDescent="0.2">
      <c r="B187" s="7">
        <v>6</v>
      </c>
      <c r="C187" s="7">
        <v>3</v>
      </c>
      <c r="D187" s="8">
        <v>3</v>
      </c>
      <c r="E187" s="7"/>
      <c r="F187" s="7">
        <f t="shared" si="40"/>
        <v>0</v>
      </c>
      <c r="G187" s="7">
        <f t="shared" si="41"/>
        <v>1</v>
      </c>
      <c r="H187" s="7"/>
      <c r="I187" s="7">
        <v>6</v>
      </c>
      <c r="J187" s="7">
        <v>1</v>
      </c>
      <c r="K187" s="7"/>
      <c r="L187" s="7"/>
      <c r="M187" s="7">
        <f t="shared" si="36"/>
        <v>0</v>
      </c>
      <c r="N187" s="7">
        <f t="shared" si="37"/>
        <v>0</v>
      </c>
      <c r="O187" s="7"/>
      <c r="P187" s="7">
        <v>6</v>
      </c>
      <c r="Q187" s="7">
        <v>2</v>
      </c>
      <c r="R187" s="7"/>
      <c r="S187" s="7"/>
      <c r="T187" s="7">
        <f t="shared" si="38"/>
        <v>0</v>
      </c>
      <c r="U187" s="7">
        <f t="shared" si="39"/>
        <v>0</v>
      </c>
    </row>
    <row r="188" spans="2:33" x14ac:dyDescent="0.2">
      <c r="B188" s="7">
        <v>7</v>
      </c>
      <c r="C188" s="8">
        <v>9</v>
      </c>
      <c r="D188" s="7">
        <v>3</v>
      </c>
      <c r="E188" s="7"/>
      <c r="F188" s="7">
        <f t="shared" si="40"/>
        <v>0</v>
      </c>
      <c r="G188" s="7">
        <f t="shared" si="41"/>
        <v>1</v>
      </c>
      <c r="H188" s="7"/>
      <c r="I188" s="7">
        <v>7</v>
      </c>
      <c r="J188" s="7">
        <v>4</v>
      </c>
      <c r="K188" s="7"/>
      <c r="L188" s="7"/>
      <c r="M188" s="7">
        <f t="shared" si="36"/>
        <v>0</v>
      </c>
      <c r="N188" s="7">
        <f t="shared" si="37"/>
        <v>0</v>
      </c>
      <c r="O188" s="7"/>
      <c r="P188" s="7">
        <v>7</v>
      </c>
      <c r="Q188" s="8">
        <v>5</v>
      </c>
      <c r="R188" s="7">
        <v>2</v>
      </c>
      <c r="S188" s="7"/>
      <c r="T188" s="7">
        <f t="shared" si="38"/>
        <v>1</v>
      </c>
      <c r="U188" s="7">
        <f t="shared" si="39"/>
        <v>0</v>
      </c>
    </row>
    <row r="189" spans="2:33" x14ac:dyDescent="0.2">
      <c r="B189" s="7">
        <v>8</v>
      </c>
      <c r="C189" s="8">
        <v>9</v>
      </c>
      <c r="D189" s="7">
        <v>1</v>
      </c>
      <c r="E189" s="7"/>
      <c r="F189" s="7">
        <f t="shared" si="40"/>
        <v>1</v>
      </c>
      <c r="G189" s="7">
        <f t="shared" si="41"/>
        <v>0</v>
      </c>
      <c r="H189" s="7"/>
      <c r="I189" s="7">
        <v>8</v>
      </c>
      <c r="J189" s="8">
        <v>5</v>
      </c>
      <c r="K189" s="7"/>
      <c r="L189" s="7"/>
      <c r="M189" s="7">
        <f t="shared" si="36"/>
        <v>1</v>
      </c>
      <c r="N189" s="7">
        <f t="shared" si="37"/>
        <v>0</v>
      </c>
      <c r="O189" s="7"/>
      <c r="P189" s="7">
        <v>8</v>
      </c>
      <c r="Q189" s="7">
        <v>4</v>
      </c>
      <c r="R189" s="7"/>
      <c r="S189" s="7"/>
      <c r="T189" s="7">
        <f t="shared" si="38"/>
        <v>0</v>
      </c>
      <c r="U189" s="7">
        <f t="shared" si="39"/>
        <v>0</v>
      </c>
    </row>
    <row r="190" spans="2:33" x14ac:dyDescent="0.2">
      <c r="B190" s="7">
        <v>10</v>
      </c>
      <c r="C190" s="8">
        <v>6</v>
      </c>
      <c r="D190" s="7">
        <v>4</v>
      </c>
      <c r="E190" s="7"/>
      <c r="F190" s="7">
        <f t="shared" si="40"/>
        <v>0</v>
      </c>
      <c r="G190" s="7">
        <f t="shared" si="41"/>
        <v>1</v>
      </c>
      <c r="H190" s="7"/>
      <c r="I190" s="7">
        <v>9</v>
      </c>
      <c r="J190" s="7">
        <v>4</v>
      </c>
      <c r="K190" s="7"/>
      <c r="L190" s="7"/>
      <c r="M190" s="7">
        <f t="shared" si="36"/>
        <v>0</v>
      </c>
      <c r="N190" s="7">
        <f t="shared" si="37"/>
        <v>0</v>
      </c>
      <c r="O190" s="7"/>
      <c r="P190" s="7">
        <v>9</v>
      </c>
      <c r="Q190" s="8">
        <v>6</v>
      </c>
      <c r="R190" s="7"/>
      <c r="S190" s="7"/>
      <c r="T190" s="7">
        <f t="shared" si="38"/>
        <v>1</v>
      </c>
      <c r="U190" s="7">
        <f t="shared" si="39"/>
        <v>0</v>
      </c>
    </row>
    <row r="191" spans="2:33" x14ac:dyDescent="0.2">
      <c r="B191" s="7">
        <v>11</v>
      </c>
      <c r="C191" s="8">
        <v>7</v>
      </c>
      <c r="D191" s="7">
        <v>2</v>
      </c>
      <c r="E191" s="7"/>
      <c r="F191" s="7">
        <f t="shared" si="40"/>
        <v>1</v>
      </c>
      <c r="G191" s="7">
        <f t="shared" si="41"/>
        <v>0</v>
      </c>
      <c r="H191" s="7"/>
      <c r="I191" s="7">
        <v>10</v>
      </c>
      <c r="J191" s="8">
        <v>7</v>
      </c>
      <c r="K191" s="7"/>
      <c r="L191" s="7"/>
      <c r="M191" s="7">
        <f t="shared" si="36"/>
        <v>1</v>
      </c>
      <c r="N191" s="7">
        <f t="shared" si="37"/>
        <v>0</v>
      </c>
      <c r="O191" s="7"/>
      <c r="P191" s="7">
        <v>10</v>
      </c>
      <c r="Q191" s="12" t="s">
        <v>6</v>
      </c>
      <c r="R191" s="12" t="s">
        <v>6</v>
      </c>
      <c r="S191" s="8" t="s">
        <v>7</v>
      </c>
      <c r="T191" s="7">
        <f t="shared" si="38"/>
        <v>0</v>
      </c>
      <c r="U191" s="7">
        <f t="shared" si="39"/>
        <v>1</v>
      </c>
    </row>
    <row r="192" spans="2:33" x14ac:dyDescent="0.2">
      <c r="B192" s="7">
        <v>12</v>
      </c>
      <c r="C192" s="8">
        <v>7</v>
      </c>
      <c r="D192" s="7"/>
      <c r="E192" s="7"/>
      <c r="F192" s="7">
        <f t="shared" si="40"/>
        <v>1</v>
      </c>
      <c r="G192" s="7">
        <f t="shared" si="41"/>
        <v>0</v>
      </c>
      <c r="H192" s="7"/>
      <c r="I192" s="7">
        <v>11</v>
      </c>
      <c r="J192" s="8">
        <v>17</v>
      </c>
      <c r="K192" s="7"/>
      <c r="L192" s="7"/>
      <c r="M192" s="7">
        <f t="shared" si="36"/>
        <v>0</v>
      </c>
      <c r="N192" s="7">
        <f t="shared" si="37"/>
        <v>1</v>
      </c>
      <c r="O192" s="7"/>
      <c r="P192" s="7">
        <v>11</v>
      </c>
      <c r="Q192" s="8">
        <v>8</v>
      </c>
      <c r="R192" s="7"/>
      <c r="S192" s="7"/>
      <c r="T192" s="7">
        <f t="shared" si="38"/>
        <v>1</v>
      </c>
      <c r="U192" s="7">
        <f t="shared" si="39"/>
        <v>0</v>
      </c>
    </row>
    <row r="193" spans="2:33" x14ac:dyDescent="0.2">
      <c r="B193" s="7">
        <v>13</v>
      </c>
      <c r="C193" s="8">
        <v>5</v>
      </c>
      <c r="D193" s="7">
        <v>1</v>
      </c>
      <c r="E193" s="7"/>
      <c r="F193" s="7">
        <f t="shared" si="40"/>
        <v>1</v>
      </c>
      <c r="G193" s="7">
        <f t="shared" si="41"/>
        <v>0</v>
      </c>
      <c r="H193" s="7"/>
      <c r="I193" s="7">
        <v>12</v>
      </c>
      <c r="J193" s="7">
        <v>3</v>
      </c>
      <c r="K193" s="7">
        <v>1</v>
      </c>
      <c r="L193" s="7"/>
      <c r="M193" s="7">
        <f t="shared" si="36"/>
        <v>0</v>
      </c>
      <c r="N193" s="7">
        <f t="shared" si="37"/>
        <v>0</v>
      </c>
      <c r="O193" s="7"/>
      <c r="P193" s="7">
        <v>12</v>
      </c>
      <c r="Q193" s="8">
        <v>12</v>
      </c>
      <c r="R193" s="7"/>
      <c r="S193" s="7"/>
      <c r="T193" s="7">
        <f t="shared" si="38"/>
        <v>0</v>
      </c>
      <c r="U193" s="7">
        <f t="shared" si="39"/>
        <v>1</v>
      </c>
    </row>
    <row r="194" spans="2:33" x14ac:dyDescent="0.2">
      <c r="B194" s="7">
        <v>14</v>
      </c>
      <c r="C194" s="8">
        <v>9</v>
      </c>
      <c r="D194" s="7"/>
      <c r="E194" s="7"/>
      <c r="F194" s="7">
        <f t="shared" si="40"/>
        <v>1</v>
      </c>
      <c r="G194" s="7">
        <f t="shared" si="41"/>
        <v>0</v>
      </c>
      <c r="H194" s="7"/>
      <c r="I194" s="7">
        <v>13</v>
      </c>
      <c r="J194" s="7">
        <v>4</v>
      </c>
      <c r="K194" s="7"/>
      <c r="L194" s="7"/>
      <c r="M194" s="7">
        <f t="shared" si="36"/>
        <v>0</v>
      </c>
      <c r="N194" s="7">
        <f t="shared" si="37"/>
        <v>0</v>
      </c>
      <c r="O194" s="7"/>
      <c r="P194" s="7">
        <v>13</v>
      </c>
      <c r="Q194" s="7">
        <v>3</v>
      </c>
      <c r="R194" s="7"/>
      <c r="S194" s="7"/>
      <c r="T194" s="7">
        <f t="shared" si="38"/>
        <v>0</v>
      </c>
      <c r="U194" s="7">
        <f t="shared" si="39"/>
        <v>0</v>
      </c>
    </row>
    <row r="195" spans="2:33" x14ac:dyDescent="0.2">
      <c r="B195" s="7">
        <v>15</v>
      </c>
      <c r="C195" s="7">
        <v>3</v>
      </c>
      <c r="D195" s="8">
        <v>2</v>
      </c>
      <c r="E195" s="7"/>
      <c r="F195" s="7">
        <f t="shared" si="40"/>
        <v>1</v>
      </c>
      <c r="G195" s="7">
        <f t="shared" si="41"/>
        <v>0</v>
      </c>
      <c r="H195" s="7"/>
      <c r="I195" s="7">
        <v>14</v>
      </c>
      <c r="J195" s="7">
        <v>4</v>
      </c>
      <c r="K195" s="7"/>
      <c r="L195" s="7"/>
      <c r="M195" s="7">
        <f t="shared" si="36"/>
        <v>0</v>
      </c>
      <c r="N195" s="7">
        <f t="shared" si="37"/>
        <v>0</v>
      </c>
      <c r="O195" s="7"/>
      <c r="P195" s="7">
        <v>14</v>
      </c>
      <c r="Q195" s="12" t="s">
        <v>6</v>
      </c>
      <c r="R195" s="12" t="s">
        <v>6</v>
      </c>
      <c r="S195" s="8" t="s">
        <v>7</v>
      </c>
      <c r="T195" s="7">
        <f t="shared" si="38"/>
        <v>0</v>
      </c>
      <c r="U195" s="7">
        <f t="shared" si="39"/>
        <v>1</v>
      </c>
    </row>
    <row r="196" spans="2:33" x14ac:dyDescent="0.2">
      <c r="B196" s="7">
        <v>16</v>
      </c>
      <c r="C196" s="7"/>
      <c r="D196" s="7"/>
      <c r="E196" s="14" t="s">
        <v>7</v>
      </c>
      <c r="F196" s="7">
        <f t="shared" si="40"/>
        <v>0</v>
      </c>
      <c r="G196" s="7">
        <f t="shared" si="41"/>
        <v>1</v>
      </c>
      <c r="H196" s="7"/>
      <c r="L196" s="9">
        <f>(COUNT(M180:M195)-SUM(M180:N195))/14</f>
        <v>0.5714285714285714</v>
      </c>
      <c r="M196" s="10">
        <f>SUM(M180:M195)/14</f>
        <v>0.2857142857142857</v>
      </c>
      <c r="N196" s="10">
        <f>SUM(N180:N195)/14</f>
        <v>0.14285714285714285</v>
      </c>
      <c r="O196" s="7"/>
      <c r="P196" s="7">
        <v>15</v>
      </c>
      <c r="Q196" s="12" t="s">
        <v>6</v>
      </c>
      <c r="R196" s="12" t="s">
        <v>6</v>
      </c>
      <c r="S196" s="8" t="s">
        <v>7</v>
      </c>
      <c r="T196" s="7">
        <f t="shared" si="38"/>
        <v>0</v>
      </c>
      <c r="U196" s="7">
        <f t="shared" si="39"/>
        <v>1</v>
      </c>
    </row>
    <row r="197" spans="2:33" x14ac:dyDescent="0.2">
      <c r="B197" s="7">
        <v>17</v>
      </c>
      <c r="C197" s="8">
        <v>5</v>
      </c>
      <c r="D197" s="7">
        <v>3</v>
      </c>
      <c r="E197" s="7"/>
      <c r="F197" s="7">
        <f t="shared" si="40"/>
        <v>0</v>
      </c>
      <c r="G197" s="7">
        <f t="shared" si="41"/>
        <v>1</v>
      </c>
      <c r="H197" s="7"/>
      <c r="S197" s="9">
        <f>(COUNT(T181:T196)-SUM(T181:U196))/15</f>
        <v>0.4</v>
      </c>
      <c r="T197" s="10">
        <f>SUM(T181:T196)/15</f>
        <v>0.33333333333333331</v>
      </c>
      <c r="U197" s="10">
        <f>SUM(U181:U196)/15</f>
        <v>0.26666666666666666</v>
      </c>
    </row>
    <row r="198" spans="2:33" x14ac:dyDescent="0.2">
      <c r="B198" s="7">
        <v>18</v>
      </c>
      <c r="C198" s="7">
        <v>2</v>
      </c>
      <c r="D198" s="7"/>
      <c r="E198" s="7"/>
      <c r="F198" s="7">
        <f t="shared" si="40"/>
        <v>0</v>
      </c>
      <c r="G198" s="7">
        <f t="shared" si="41"/>
        <v>0</v>
      </c>
      <c r="H198" s="7"/>
    </row>
    <row r="199" spans="2:33" x14ac:dyDescent="0.2">
      <c r="B199" s="7"/>
      <c r="C199" s="7"/>
      <c r="D199" s="7"/>
      <c r="E199" s="9">
        <f>(COUNT(F183:F198)-SUM(F183:G198))/17</f>
        <v>5.8823529411764705E-2</v>
      </c>
      <c r="F199" s="10">
        <f>SUM(F183:F198)/17</f>
        <v>0.41176470588235292</v>
      </c>
      <c r="G199" s="10">
        <f>SUM(G183:G198)/17</f>
        <v>0.47058823529411764</v>
      </c>
      <c r="H199" s="7"/>
    </row>
    <row r="201" spans="2:33" x14ac:dyDescent="0.2">
      <c r="B201" s="3" t="s">
        <v>42</v>
      </c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  <c r="AA201" s="3"/>
      <c r="AB201" s="3"/>
      <c r="AC201" s="3"/>
      <c r="AD201" s="3"/>
      <c r="AE201" s="3"/>
      <c r="AF201" s="3"/>
      <c r="AG201" s="3"/>
    </row>
    <row r="203" spans="2:33" x14ac:dyDescent="0.2">
      <c r="B203" s="6" t="s">
        <v>2</v>
      </c>
      <c r="C203" s="6" t="s">
        <v>3</v>
      </c>
      <c r="D203" s="6" t="s">
        <v>4</v>
      </c>
      <c r="E203" s="4" t="s">
        <v>8</v>
      </c>
      <c r="F203" s="5" t="s">
        <v>9</v>
      </c>
      <c r="G203" s="5" t="s">
        <v>10</v>
      </c>
      <c r="I203" s="6" t="s">
        <v>2</v>
      </c>
      <c r="J203" s="6" t="s">
        <v>3</v>
      </c>
      <c r="K203" s="6" t="s">
        <v>4</v>
      </c>
      <c r="L203" s="4" t="s">
        <v>8</v>
      </c>
      <c r="M203" s="5" t="s">
        <v>9</v>
      </c>
      <c r="N203" s="5" t="s">
        <v>10</v>
      </c>
      <c r="P203" s="6" t="s">
        <v>2</v>
      </c>
      <c r="Q203" s="6" t="s">
        <v>3</v>
      </c>
      <c r="R203" s="6" t="s">
        <v>4</v>
      </c>
      <c r="S203" s="4" t="s">
        <v>8</v>
      </c>
      <c r="T203" s="5" t="s">
        <v>9</v>
      </c>
      <c r="U203" s="5" t="s">
        <v>10</v>
      </c>
    </row>
    <row r="204" spans="2:33" x14ac:dyDescent="0.2">
      <c r="B204" s="7">
        <v>1</v>
      </c>
      <c r="C204" s="7"/>
      <c r="D204" s="7"/>
      <c r="E204" s="8" t="s">
        <v>7</v>
      </c>
      <c r="F204" s="7">
        <f t="shared" ref="F204:F219" si="42">IF(C204&gt;=5, 1,  IF(D204&gt;=2, 1,  IF(E204="yes", 1, 0) ) )-G204</f>
        <v>0</v>
      </c>
      <c r="G204" s="7">
        <f t="shared" ref="G204:G219" si="43">IF(C204&gt;=10, 1,  IF(D204&gt;=3, 1,  IF(E204="yes", 1, 0) ) )</f>
        <v>1</v>
      </c>
      <c r="H204" s="7"/>
      <c r="I204" s="7">
        <v>1</v>
      </c>
      <c r="J204" s="8">
        <v>6</v>
      </c>
      <c r="K204" s="7">
        <v>0</v>
      </c>
      <c r="L204" s="7"/>
      <c r="M204" s="7">
        <f>IF(J204&gt;=5, 1,  IF(K204&gt;=2, 1,  IF(L204="yes", 1, 0) ) )-N204</f>
        <v>1</v>
      </c>
      <c r="N204" s="7">
        <f>IF(J204&gt;=10, 1,  IF(K204&gt;=3, 1,  IF(L204="yes", 1, 0) ) )</f>
        <v>0</v>
      </c>
      <c r="O204" s="7"/>
      <c r="P204" s="7">
        <v>1</v>
      </c>
      <c r="Q204" s="7" t="s">
        <v>13</v>
      </c>
      <c r="R204" s="7"/>
      <c r="S204" s="7"/>
      <c r="T204" s="7"/>
    </row>
    <row r="205" spans="2:33" x14ac:dyDescent="0.2">
      <c r="B205" s="7">
        <v>2</v>
      </c>
      <c r="C205" s="8">
        <v>5</v>
      </c>
      <c r="D205" s="7">
        <v>2</v>
      </c>
      <c r="E205" s="7"/>
      <c r="F205" s="7">
        <f t="shared" si="42"/>
        <v>1</v>
      </c>
      <c r="G205" s="7">
        <f t="shared" si="43"/>
        <v>0</v>
      </c>
      <c r="H205" s="7"/>
      <c r="I205" s="7">
        <v>2</v>
      </c>
      <c r="J205" s="7">
        <v>4</v>
      </c>
      <c r="K205" s="8">
        <v>3</v>
      </c>
      <c r="L205" s="7"/>
      <c r="M205" s="7">
        <f t="shared" ref="M205:M225" si="44">IF(J205&gt;=5, 1,  IF(K205&gt;=2, 1,  IF(L205="yes", 1, 0) ) )-N205</f>
        <v>0</v>
      </c>
      <c r="N205" s="7">
        <f t="shared" ref="N205:N225" si="45">IF(J205&gt;=10, 1,  IF(K205&gt;=3, 1,  IF(L205="yes", 1, 0) ) )</f>
        <v>1</v>
      </c>
      <c r="O205" s="7"/>
      <c r="P205" s="7">
        <v>2</v>
      </c>
      <c r="Q205" s="7">
        <v>3</v>
      </c>
      <c r="R205" s="7">
        <v>3</v>
      </c>
      <c r="S205" s="7"/>
      <c r="T205" s="7">
        <f>IF(Q205&gt;=5, 1,  IF(R205&gt;=2, 1,  IF(S205="yes", 1, 0) ) )-U205</f>
        <v>0</v>
      </c>
      <c r="U205" s="7">
        <f>IF(Q205&gt;=10, 1,  IF(R205&gt;=3, 1,  IF(S205="yes", 1, 0) ) )</f>
        <v>1</v>
      </c>
    </row>
    <row r="206" spans="2:33" x14ac:dyDescent="0.2">
      <c r="B206" s="7">
        <v>3</v>
      </c>
      <c r="C206" s="8">
        <v>5</v>
      </c>
      <c r="D206" s="7">
        <v>3</v>
      </c>
      <c r="E206" s="7"/>
      <c r="F206" s="7">
        <f t="shared" si="42"/>
        <v>0</v>
      </c>
      <c r="G206" s="7">
        <f t="shared" si="43"/>
        <v>1</v>
      </c>
      <c r="H206" s="7"/>
      <c r="I206" s="7">
        <v>3</v>
      </c>
      <c r="J206" s="7">
        <v>4</v>
      </c>
      <c r="K206" s="8">
        <v>6</v>
      </c>
      <c r="L206" s="7"/>
      <c r="M206" s="7">
        <f t="shared" si="44"/>
        <v>0</v>
      </c>
      <c r="N206" s="7">
        <f t="shared" si="45"/>
        <v>1</v>
      </c>
      <c r="O206" s="7"/>
      <c r="P206" s="7">
        <v>3</v>
      </c>
      <c r="Q206" s="7">
        <v>9</v>
      </c>
      <c r="R206" s="7"/>
      <c r="S206" s="7"/>
      <c r="T206" s="7">
        <f t="shared" ref="T206:T215" si="46">IF(Q206&gt;=5, 1,  IF(R206&gt;=2, 1,  IF(S206="yes", 1, 0) ) )-U206</f>
        <v>1</v>
      </c>
      <c r="U206" s="7">
        <f t="shared" ref="U206:U215" si="47">IF(Q206&gt;=10, 1,  IF(R206&gt;=3, 1,  IF(S206="yes", 1, 0) ) )</f>
        <v>0</v>
      </c>
    </row>
    <row r="207" spans="2:33" x14ac:dyDescent="0.2">
      <c r="B207" s="7">
        <v>4</v>
      </c>
      <c r="C207" s="7">
        <v>3</v>
      </c>
      <c r="D207" s="7">
        <v>0</v>
      </c>
      <c r="E207" s="7"/>
      <c r="F207" s="7">
        <f t="shared" si="42"/>
        <v>0</v>
      </c>
      <c r="G207" s="7">
        <f t="shared" si="43"/>
        <v>0</v>
      </c>
      <c r="H207" s="7"/>
      <c r="I207" s="7">
        <v>4</v>
      </c>
      <c r="J207" s="7">
        <v>3</v>
      </c>
      <c r="K207" s="7">
        <v>0</v>
      </c>
      <c r="L207" s="7"/>
      <c r="M207" s="7">
        <f t="shared" si="44"/>
        <v>0</v>
      </c>
      <c r="N207" s="7">
        <f t="shared" si="45"/>
        <v>0</v>
      </c>
      <c r="O207" s="7"/>
      <c r="P207" s="7">
        <v>4</v>
      </c>
      <c r="Q207" s="7">
        <v>3</v>
      </c>
      <c r="R207" s="7"/>
      <c r="S207" s="7"/>
      <c r="T207" s="7">
        <f t="shared" si="46"/>
        <v>0</v>
      </c>
      <c r="U207" s="7">
        <f t="shared" si="47"/>
        <v>0</v>
      </c>
    </row>
    <row r="208" spans="2:33" x14ac:dyDescent="0.2">
      <c r="B208" s="7">
        <v>5</v>
      </c>
      <c r="C208" s="7">
        <v>4</v>
      </c>
      <c r="D208" s="7">
        <v>0</v>
      </c>
      <c r="E208" s="7"/>
      <c r="F208" s="7">
        <f t="shared" si="42"/>
        <v>0</v>
      </c>
      <c r="G208" s="7">
        <f t="shared" si="43"/>
        <v>0</v>
      </c>
      <c r="H208" s="7"/>
      <c r="I208" s="7">
        <v>5</v>
      </c>
      <c r="J208" s="8">
        <v>7</v>
      </c>
      <c r="K208" s="7">
        <v>1</v>
      </c>
      <c r="L208" s="7"/>
      <c r="M208" s="7">
        <f t="shared" si="44"/>
        <v>1</v>
      </c>
      <c r="N208" s="7">
        <f t="shared" si="45"/>
        <v>0</v>
      </c>
      <c r="O208" s="7"/>
      <c r="P208" s="7">
        <v>5</v>
      </c>
      <c r="Q208" s="7">
        <v>3</v>
      </c>
      <c r="R208" s="7">
        <v>1</v>
      </c>
      <c r="S208" s="7"/>
      <c r="T208" s="7">
        <f t="shared" si="46"/>
        <v>0</v>
      </c>
      <c r="U208" s="7">
        <f t="shared" si="47"/>
        <v>0</v>
      </c>
    </row>
    <row r="209" spans="2:21" x14ac:dyDescent="0.2">
      <c r="B209" s="7">
        <v>6</v>
      </c>
      <c r="C209" s="8">
        <v>5</v>
      </c>
      <c r="D209" s="7">
        <v>1</v>
      </c>
      <c r="E209" s="7"/>
      <c r="F209" s="7">
        <f t="shared" si="42"/>
        <v>1</v>
      </c>
      <c r="G209" s="7">
        <f t="shared" si="43"/>
        <v>0</v>
      </c>
      <c r="H209" s="7"/>
      <c r="I209" s="7">
        <v>6</v>
      </c>
      <c r="J209" s="8">
        <v>5</v>
      </c>
      <c r="K209" s="7">
        <v>0</v>
      </c>
      <c r="L209" s="7"/>
      <c r="M209" s="7">
        <f t="shared" si="44"/>
        <v>1</v>
      </c>
      <c r="N209" s="7">
        <f t="shared" si="45"/>
        <v>0</v>
      </c>
      <c r="O209" s="7"/>
      <c r="P209" s="7">
        <v>6</v>
      </c>
      <c r="Q209" s="7">
        <v>5</v>
      </c>
      <c r="R209" s="7"/>
      <c r="S209" s="7"/>
      <c r="T209" s="7">
        <f t="shared" si="46"/>
        <v>1</v>
      </c>
      <c r="U209" s="7">
        <f t="shared" si="47"/>
        <v>0</v>
      </c>
    </row>
    <row r="210" spans="2:21" x14ac:dyDescent="0.2">
      <c r="B210" s="7">
        <v>7</v>
      </c>
      <c r="C210" s="7">
        <v>3</v>
      </c>
      <c r="D210" s="7">
        <v>1</v>
      </c>
      <c r="E210" s="7"/>
      <c r="F210" s="7">
        <f t="shared" si="42"/>
        <v>0</v>
      </c>
      <c r="G210" s="7">
        <f t="shared" si="43"/>
        <v>0</v>
      </c>
      <c r="H210" s="7"/>
      <c r="I210" s="7">
        <v>7</v>
      </c>
      <c r="J210" s="7">
        <v>2</v>
      </c>
      <c r="K210" s="7">
        <v>0</v>
      </c>
      <c r="L210" s="7"/>
      <c r="M210" s="7">
        <f t="shared" si="44"/>
        <v>0</v>
      </c>
      <c r="N210" s="7">
        <f t="shared" si="45"/>
        <v>0</v>
      </c>
      <c r="O210" s="7"/>
      <c r="P210" s="7">
        <v>7</v>
      </c>
      <c r="Q210" s="7">
        <v>6</v>
      </c>
      <c r="R210" s="7">
        <v>1</v>
      </c>
      <c r="S210" s="7"/>
      <c r="T210" s="7">
        <f t="shared" si="46"/>
        <v>1</v>
      </c>
      <c r="U210" s="7">
        <f t="shared" si="47"/>
        <v>0</v>
      </c>
    </row>
    <row r="211" spans="2:21" x14ac:dyDescent="0.2">
      <c r="B211" s="7">
        <v>8</v>
      </c>
      <c r="C211" s="8">
        <v>6</v>
      </c>
      <c r="D211" s="7">
        <v>3</v>
      </c>
      <c r="E211" s="7"/>
      <c r="F211" s="7">
        <f t="shared" si="42"/>
        <v>0</v>
      </c>
      <c r="G211" s="7">
        <f t="shared" si="43"/>
        <v>1</v>
      </c>
      <c r="H211" s="7"/>
      <c r="I211" s="7">
        <v>8</v>
      </c>
      <c r="J211" s="7">
        <v>4</v>
      </c>
      <c r="K211" s="7">
        <v>1</v>
      </c>
      <c r="L211" s="7"/>
      <c r="M211" s="7">
        <f t="shared" si="44"/>
        <v>0</v>
      </c>
      <c r="N211" s="7">
        <f t="shared" si="45"/>
        <v>0</v>
      </c>
      <c r="O211" s="7"/>
      <c r="P211" s="7">
        <v>8</v>
      </c>
      <c r="Q211" s="7">
        <v>4</v>
      </c>
      <c r="R211" s="7"/>
      <c r="S211" s="7"/>
      <c r="T211" s="7">
        <f t="shared" si="46"/>
        <v>0</v>
      </c>
      <c r="U211" s="7">
        <f t="shared" si="47"/>
        <v>0</v>
      </c>
    </row>
    <row r="212" spans="2:21" x14ac:dyDescent="0.2">
      <c r="B212" s="7">
        <v>9</v>
      </c>
      <c r="C212" s="8">
        <v>6</v>
      </c>
      <c r="D212" s="7">
        <v>0</v>
      </c>
      <c r="E212" s="7"/>
      <c r="F212" s="7">
        <f t="shared" si="42"/>
        <v>1</v>
      </c>
      <c r="G212" s="7">
        <f t="shared" si="43"/>
        <v>0</v>
      </c>
      <c r="H212" s="7"/>
      <c r="I212" s="7">
        <v>9</v>
      </c>
      <c r="J212" s="8">
        <v>10</v>
      </c>
      <c r="K212" s="7">
        <v>3</v>
      </c>
      <c r="L212" s="7"/>
      <c r="M212" s="7">
        <f t="shared" si="44"/>
        <v>0</v>
      </c>
      <c r="N212" s="7">
        <f t="shared" si="45"/>
        <v>1</v>
      </c>
      <c r="O212" s="7"/>
      <c r="P212" s="7">
        <v>9</v>
      </c>
      <c r="Q212" s="7">
        <v>14</v>
      </c>
      <c r="R212" s="7">
        <v>4</v>
      </c>
      <c r="S212" s="7"/>
      <c r="T212" s="7">
        <f t="shared" si="46"/>
        <v>0</v>
      </c>
      <c r="U212" s="7">
        <f t="shared" si="47"/>
        <v>1</v>
      </c>
    </row>
    <row r="213" spans="2:21" x14ac:dyDescent="0.2">
      <c r="B213" s="7">
        <v>10</v>
      </c>
      <c r="C213" s="11">
        <v>8</v>
      </c>
      <c r="D213" s="12">
        <v>0</v>
      </c>
      <c r="E213" s="7"/>
      <c r="F213" s="7">
        <f t="shared" si="42"/>
        <v>1</v>
      </c>
      <c r="G213" s="7">
        <f t="shared" si="43"/>
        <v>0</v>
      </c>
      <c r="H213" s="7"/>
      <c r="I213" s="7">
        <v>10</v>
      </c>
      <c r="J213" s="11">
        <v>10</v>
      </c>
      <c r="K213" s="12">
        <v>0</v>
      </c>
      <c r="L213" s="7"/>
      <c r="M213" s="7">
        <f t="shared" si="44"/>
        <v>0</v>
      </c>
      <c r="N213" s="7">
        <f t="shared" si="45"/>
        <v>1</v>
      </c>
      <c r="O213" s="7"/>
      <c r="P213" s="7">
        <v>10</v>
      </c>
      <c r="Q213" s="12" t="s">
        <v>6</v>
      </c>
      <c r="R213" s="12" t="s">
        <v>6</v>
      </c>
      <c r="S213" s="7" t="s">
        <v>7</v>
      </c>
      <c r="T213" s="7">
        <f t="shared" si="46"/>
        <v>0</v>
      </c>
      <c r="U213" s="7">
        <f t="shared" si="47"/>
        <v>1</v>
      </c>
    </row>
    <row r="214" spans="2:21" x14ac:dyDescent="0.2">
      <c r="B214" s="7">
        <v>11</v>
      </c>
      <c r="C214" s="7">
        <v>4</v>
      </c>
      <c r="D214" s="7">
        <v>1</v>
      </c>
      <c r="E214" s="7"/>
      <c r="F214" s="7">
        <f t="shared" si="42"/>
        <v>0</v>
      </c>
      <c r="G214" s="7">
        <f t="shared" si="43"/>
        <v>0</v>
      </c>
      <c r="H214" s="7"/>
      <c r="I214" s="7">
        <v>11</v>
      </c>
      <c r="J214" s="8">
        <v>5</v>
      </c>
      <c r="K214" s="7">
        <v>0</v>
      </c>
      <c r="L214" s="7"/>
      <c r="M214" s="7">
        <f t="shared" si="44"/>
        <v>1</v>
      </c>
      <c r="N214" s="7">
        <f t="shared" si="45"/>
        <v>0</v>
      </c>
      <c r="O214" s="7"/>
      <c r="P214" s="7">
        <v>11</v>
      </c>
      <c r="Q214" s="12" t="s">
        <v>6</v>
      </c>
      <c r="R214" s="12" t="s">
        <v>6</v>
      </c>
      <c r="S214" s="7" t="s">
        <v>7</v>
      </c>
      <c r="T214" s="7">
        <f t="shared" si="46"/>
        <v>0</v>
      </c>
      <c r="U214" s="7">
        <f t="shared" si="47"/>
        <v>1</v>
      </c>
    </row>
    <row r="215" spans="2:21" x14ac:dyDescent="0.2">
      <c r="B215" s="7">
        <v>12</v>
      </c>
      <c r="C215" s="7">
        <v>1</v>
      </c>
      <c r="D215" s="7">
        <v>0</v>
      </c>
      <c r="E215" s="7"/>
      <c r="F215" s="7">
        <f t="shared" si="42"/>
        <v>0</v>
      </c>
      <c r="G215" s="7">
        <f t="shared" si="43"/>
        <v>0</v>
      </c>
      <c r="H215" s="7"/>
      <c r="I215" s="7">
        <v>12</v>
      </c>
      <c r="J215" s="12" t="s">
        <v>6</v>
      </c>
      <c r="K215" s="12" t="s">
        <v>6</v>
      </c>
      <c r="L215" s="8" t="s">
        <v>7</v>
      </c>
      <c r="M215" s="7">
        <f t="shared" si="44"/>
        <v>0</v>
      </c>
      <c r="N215" s="7">
        <f t="shared" si="45"/>
        <v>1</v>
      </c>
      <c r="O215" s="7"/>
      <c r="P215" s="7">
        <v>12</v>
      </c>
      <c r="Q215" s="12">
        <v>0</v>
      </c>
      <c r="R215" s="12">
        <v>3</v>
      </c>
      <c r="S215" s="7"/>
      <c r="T215" s="7">
        <f t="shared" si="46"/>
        <v>0</v>
      </c>
      <c r="U215" s="7">
        <f t="shared" si="47"/>
        <v>1</v>
      </c>
    </row>
    <row r="216" spans="2:21" x14ac:dyDescent="0.2">
      <c r="B216" s="7">
        <v>13</v>
      </c>
      <c r="C216" s="7"/>
      <c r="D216" s="7"/>
      <c r="E216" s="8" t="s">
        <v>7</v>
      </c>
      <c r="F216" s="7">
        <f t="shared" si="42"/>
        <v>0</v>
      </c>
      <c r="G216" s="7">
        <f t="shared" si="43"/>
        <v>1</v>
      </c>
      <c r="H216" s="7"/>
      <c r="I216" s="7">
        <v>13</v>
      </c>
      <c r="J216" s="7">
        <v>4</v>
      </c>
      <c r="K216" s="7">
        <v>1</v>
      </c>
      <c r="L216" s="7"/>
      <c r="M216" s="7">
        <f t="shared" si="44"/>
        <v>0</v>
      </c>
      <c r="N216" s="7">
        <f t="shared" si="45"/>
        <v>0</v>
      </c>
      <c r="O216" s="7"/>
      <c r="S216" s="9">
        <f>(COUNT(T200:T215)-SUM(T200:U215))/12</f>
        <v>0.25</v>
      </c>
      <c r="T216" s="10">
        <f>SUM(T200:T215)/12</f>
        <v>0.25</v>
      </c>
      <c r="U216" s="10">
        <f>SUM(U200:U215)/12</f>
        <v>0.41666666666666669</v>
      </c>
    </row>
    <row r="217" spans="2:21" x14ac:dyDescent="0.2">
      <c r="B217" s="7">
        <v>14</v>
      </c>
      <c r="C217" s="8">
        <v>6</v>
      </c>
      <c r="D217" s="7">
        <v>0</v>
      </c>
      <c r="E217" s="7"/>
      <c r="F217" s="7">
        <f t="shared" si="42"/>
        <v>1</v>
      </c>
      <c r="G217" s="7">
        <f t="shared" si="43"/>
        <v>0</v>
      </c>
      <c r="H217" s="7"/>
      <c r="I217" s="7">
        <v>14</v>
      </c>
      <c r="J217" s="7">
        <v>3</v>
      </c>
      <c r="K217" s="8">
        <v>2</v>
      </c>
      <c r="L217" s="7"/>
      <c r="M217" s="7">
        <f t="shared" si="44"/>
        <v>1</v>
      </c>
      <c r="N217" s="7">
        <f t="shared" si="45"/>
        <v>0</v>
      </c>
      <c r="O217" s="7"/>
    </row>
    <row r="218" spans="2:21" x14ac:dyDescent="0.2">
      <c r="B218" s="7">
        <v>15</v>
      </c>
      <c r="C218" s="11">
        <v>5</v>
      </c>
      <c r="D218" s="12">
        <v>1</v>
      </c>
      <c r="E218" s="7"/>
      <c r="F218" s="7">
        <f t="shared" si="42"/>
        <v>1</v>
      </c>
      <c r="G218" s="7">
        <f t="shared" si="43"/>
        <v>0</v>
      </c>
      <c r="H218" s="7"/>
      <c r="I218" s="7">
        <v>15</v>
      </c>
      <c r="J218" s="11">
        <v>5</v>
      </c>
      <c r="K218" s="12">
        <v>0</v>
      </c>
      <c r="L218" s="7"/>
      <c r="M218" s="7">
        <f t="shared" si="44"/>
        <v>1</v>
      </c>
      <c r="N218" s="7">
        <f t="shared" si="45"/>
        <v>0</v>
      </c>
      <c r="O218" s="7"/>
    </row>
    <row r="219" spans="2:21" x14ac:dyDescent="0.2">
      <c r="B219" s="7">
        <v>16</v>
      </c>
      <c r="C219" s="8">
        <v>8</v>
      </c>
      <c r="D219" s="7">
        <v>0</v>
      </c>
      <c r="E219" s="7"/>
      <c r="F219" s="7">
        <f t="shared" si="42"/>
        <v>1</v>
      </c>
      <c r="G219" s="7">
        <f t="shared" si="43"/>
        <v>0</v>
      </c>
      <c r="H219" s="7"/>
      <c r="I219" s="7">
        <v>16</v>
      </c>
      <c r="J219" s="7">
        <v>4</v>
      </c>
      <c r="K219" s="7">
        <v>0</v>
      </c>
      <c r="L219" s="7"/>
      <c r="M219" s="7">
        <f t="shared" si="44"/>
        <v>0</v>
      </c>
      <c r="N219" s="7">
        <f t="shared" si="45"/>
        <v>0</v>
      </c>
      <c r="O219" s="7"/>
    </row>
    <row r="220" spans="2:21" x14ac:dyDescent="0.2">
      <c r="B220" s="7"/>
      <c r="C220" s="7"/>
      <c r="D220" s="7"/>
      <c r="E220" s="9">
        <f>(COUNT(F204:F219)-SUM(F204:G219))/16</f>
        <v>0.3125</v>
      </c>
      <c r="F220" s="10">
        <f>SUM(F204:F219)/16</f>
        <v>0.4375</v>
      </c>
      <c r="G220" s="10">
        <f>SUM(G204:G219)/16</f>
        <v>0.25</v>
      </c>
      <c r="H220" s="7"/>
      <c r="I220" s="7">
        <v>17</v>
      </c>
      <c r="J220" s="7">
        <v>2</v>
      </c>
      <c r="K220" s="7">
        <v>1</v>
      </c>
      <c r="L220" s="7"/>
      <c r="M220" s="7">
        <f t="shared" si="44"/>
        <v>0</v>
      </c>
      <c r="N220" s="7">
        <f t="shared" si="45"/>
        <v>0</v>
      </c>
      <c r="O220" s="7"/>
    </row>
    <row r="221" spans="2:21" x14ac:dyDescent="0.2">
      <c r="I221" s="7">
        <v>18</v>
      </c>
      <c r="J221" s="8">
        <v>6</v>
      </c>
      <c r="K221" s="7">
        <v>3</v>
      </c>
      <c r="L221" s="7"/>
      <c r="M221" s="7">
        <f t="shared" si="44"/>
        <v>0</v>
      </c>
      <c r="N221" s="7">
        <f t="shared" si="45"/>
        <v>1</v>
      </c>
      <c r="O221" s="7"/>
    </row>
    <row r="222" spans="2:21" x14ac:dyDescent="0.2">
      <c r="I222" s="7">
        <v>19</v>
      </c>
      <c r="J222" s="12" t="s">
        <v>6</v>
      </c>
      <c r="K222" s="12" t="s">
        <v>6</v>
      </c>
      <c r="L222" s="8" t="s">
        <v>7</v>
      </c>
      <c r="M222" s="7">
        <f t="shared" si="44"/>
        <v>0</v>
      </c>
      <c r="N222" s="7">
        <f t="shared" si="45"/>
        <v>1</v>
      </c>
      <c r="O222" s="7"/>
    </row>
    <row r="223" spans="2:21" x14ac:dyDescent="0.2">
      <c r="I223" s="7">
        <v>20</v>
      </c>
      <c r="J223" s="12">
        <v>4</v>
      </c>
      <c r="K223" s="12">
        <v>1</v>
      </c>
      <c r="L223" s="7"/>
      <c r="M223" s="7">
        <f t="shared" si="44"/>
        <v>0</v>
      </c>
      <c r="N223" s="7">
        <f t="shared" si="45"/>
        <v>0</v>
      </c>
      <c r="O223" s="7"/>
    </row>
    <row r="224" spans="2:21" x14ac:dyDescent="0.2">
      <c r="I224" s="7">
        <v>21</v>
      </c>
      <c r="J224" s="8">
        <v>5</v>
      </c>
      <c r="K224" s="7">
        <v>1</v>
      </c>
      <c r="M224" s="7">
        <f t="shared" si="44"/>
        <v>1</v>
      </c>
      <c r="N224" s="7">
        <f t="shared" si="45"/>
        <v>0</v>
      </c>
      <c r="O224" s="7"/>
    </row>
    <row r="225" spans="2:33" x14ac:dyDescent="0.2">
      <c r="I225" s="7">
        <v>22</v>
      </c>
      <c r="J225" s="11">
        <v>8</v>
      </c>
      <c r="K225" s="12">
        <v>0</v>
      </c>
      <c r="L225" s="7"/>
      <c r="M225" s="7">
        <f t="shared" si="44"/>
        <v>1</v>
      </c>
      <c r="N225" s="7">
        <f t="shared" si="45"/>
        <v>0</v>
      </c>
      <c r="O225" s="7"/>
    </row>
    <row r="226" spans="2:33" x14ac:dyDescent="0.2">
      <c r="I226" s="7"/>
      <c r="J226" s="11"/>
      <c r="K226" s="12"/>
      <c r="L226" s="9">
        <f>(COUNT(M204:M225)-SUM(M204:N225))/22</f>
        <v>0.31818181818181818</v>
      </c>
      <c r="M226" s="10">
        <f>SUM(M204:M225)/22</f>
        <v>0.36363636363636365</v>
      </c>
      <c r="N226" s="10">
        <f>SUM(N204:N225)/22</f>
        <v>0.31818181818181818</v>
      </c>
      <c r="O226" s="7"/>
    </row>
    <row r="228" spans="2:33" x14ac:dyDescent="0.2">
      <c r="B228" s="3" t="s">
        <v>43</v>
      </c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  <c r="AA228" s="3"/>
      <c r="AB228" s="3"/>
      <c r="AC228" s="3"/>
      <c r="AD228" s="3"/>
      <c r="AE228" s="3"/>
      <c r="AF228" s="3"/>
      <c r="AG228" s="3"/>
    </row>
    <row r="230" spans="2:33" x14ac:dyDescent="0.2">
      <c r="B230" s="6" t="s">
        <v>2</v>
      </c>
      <c r="C230" s="6" t="s">
        <v>3</v>
      </c>
      <c r="D230" s="6" t="s">
        <v>4</v>
      </c>
      <c r="E230" s="4" t="s">
        <v>8</v>
      </c>
      <c r="F230" s="5" t="s">
        <v>9</v>
      </c>
      <c r="G230" s="5" t="s">
        <v>10</v>
      </c>
      <c r="I230" s="6" t="s">
        <v>2</v>
      </c>
      <c r="J230" s="6" t="s">
        <v>3</v>
      </c>
      <c r="K230" s="6" t="s">
        <v>4</v>
      </c>
      <c r="L230" s="4" t="s">
        <v>8</v>
      </c>
      <c r="M230" s="5" t="s">
        <v>9</v>
      </c>
      <c r="N230" s="5" t="s">
        <v>10</v>
      </c>
      <c r="P230" s="6" t="s">
        <v>2</v>
      </c>
      <c r="Q230" s="6" t="s">
        <v>3</v>
      </c>
      <c r="R230" s="6" t="s">
        <v>4</v>
      </c>
      <c r="S230" s="4" t="s">
        <v>8</v>
      </c>
      <c r="T230" s="5" t="s">
        <v>9</v>
      </c>
      <c r="U230" s="5" t="s">
        <v>10</v>
      </c>
    </row>
    <row r="231" spans="2:33" x14ac:dyDescent="0.2">
      <c r="B231" s="7">
        <v>1</v>
      </c>
      <c r="C231" s="8">
        <v>11</v>
      </c>
      <c r="D231" s="7">
        <v>0</v>
      </c>
      <c r="E231" s="7"/>
      <c r="F231" s="7">
        <f t="shared" ref="F231:F255" si="48">IF(C231&gt;=5, 1,  IF(D231&gt;=2, 1,  IF(E231="yes", 1, 0) ) )-G231</f>
        <v>0</v>
      </c>
      <c r="G231" s="7">
        <f t="shared" ref="G231:G255" si="49">IF(C231&gt;=10, 1,  IF(D231&gt;=3, 1,  IF(E231="yes", 1, 0) ) )</f>
        <v>1</v>
      </c>
      <c r="H231" s="7"/>
      <c r="I231" s="7">
        <v>1</v>
      </c>
      <c r="J231" s="7"/>
      <c r="K231" s="7"/>
      <c r="L231" s="8" t="s">
        <v>7</v>
      </c>
      <c r="M231" s="7">
        <f>IF(J231&gt;=5, 1,  IF(K231&gt;=2, 1,  IF(L231="yes", 1, 0) ) )-N231</f>
        <v>0</v>
      </c>
      <c r="N231" s="7">
        <f>IF(J231&gt;=10, 1,  IF(K231&gt;=3, 1,  IF(L231="yes", 1, 0) ) )</f>
        <v>1</v>
      </c>
      <c r="O231" s="7"/>
      <c r="P231" s="7">
        <v>1</v>
      </c>
      <c r="Q231" s="7">
        <v>7</v>
      </c>
      <c r="R231" s="7">
        <v>1</v>
      </c>
      <c r="S231" s="7"/>
      <c r="T231" s="7">
        <f>IF(Q231&gt;=5, 1,  IF(R231&gt;=2, 1,  IF(S231="yes", 1, 0) ) )-U231</f>
        <v>1</v>
      </c>
      <c r="U231" s="7">
        <f>IF(Q231&gt;=10, 1,  IF(R231&gt;=3, 1,  IF(S231="yes", 1, 0) ) )</f>
        <v>0</v>
      </c>
    </row>
    <row r="232" spans="2:33" x14ac:dyDescent="0.2">
      <c r="B232" s="7">
        <v>2</v>
      </c>
      <c r="C232" s="8">
        <v>6</v>
      </c>
      <c r="D232" s="7">
        <v>0</v>
      </c>
      <c r="E232" s="7"/>
      <c r="F232" s="7">
        <f t="shared" si="48"/>
        <v>1</v>
      </c>
      <c r="G232" s="7">
        <f t="shared" si="49"/>
        <v>0</v>
      </c>
      <c r="H232" s="7"/>
      <c r="I232" s="7">
        <v>2</v>
      </c>
      <c r="J232" s="8">
        <v>14</v>
      </c>
      <c r="K232" s="7">
        <v>4</v>
      </c>
      <c r="L232" s="7"/>
      <c r="M232" s="7">
        <f t="shared" ref="M232:M245" si="50">IF(J232&gt;=5, 1,  IF(K232&gt;=2, 1,  IF(L232="yes", 1, 0) ) )-N232</f>
        <v>0</v>
      </c>
      <c r="N232" s="7">
        <f t="shared" ref="N232:N245" si="51">IF(J232&gt;=10, 1,  IF(K232&gt;=3, 1,  IF(L232="yes", 1, 0) ) )</f>
        <v>1</v>
      </c>
      <c r="O232" s="7"/>
      <c r="P232" s="7">
        <v>2</v>
      </c>
      <c r="Q232" s="7">
        <v>8</v>
      </c>
      <c r="R232" s="7"/>
      <c r="S232" s="7"/>
      <c r="T232" s="7">
        <f t="shared" ref="T232:T240" si="52">IF(Q232&gt;=5, 1,  IF(R232&gt;=2, 1,  IF(S232="yes", 1, 0) ) )-U232</f>
        <v>1</v>
      </c>
      <c r="U232" s="7">
        <f t="shared" ref="U232:U240" si="53">IF(Q232&gt;=10, 1,  IF(R232&gt;=3, 1,  IF(S232="yes", 1, 0) ) )</f>
        <v>0</v>
      </c>
    </row>
    <row r="233" spans="2:33" x14ac:dyDescent="0.2">
      <c r="B233" s="7">
        <v>3</v>
      </c>
      <c r="C233" s="8">
        <v>8</v>
      </c>
      <c r="D233" s="7">
        <v>0</v>
      </c>
      <c r="E233" s="7"/>
      <c r="F233" s="7">
        <f t="shared" si="48"/>
        <v>1</v>
      </c>
      <c r="G233" s="7">
        <f t="shared" si="49"/>
        <v>0</v>
      </c>
      <c r="H233" s="7"/>
      <c r="I233" s="7">
        <v>3</v>
      </c>
      <c r="J233" s="7">
        <v>4</v>
      </c>
      <c r="K233" s="7">
        <v>0</v>
      </c>
      <c r="L233" s="7"/>
      <c r="M233" s="7">
        <f t="shared" si="50"/>
        <v>0</v>
      </c>
      <c r="N233" s="7">
        <f t="shared" si="51"/>
        <v>0</v>
      </c>
      <c r="O233" s="7"/>
      <c r="P233" s="7">
        <v>3</v>
      </c>
      <c r="Q233" s="7">
        <v>6</v>
      </c>
      <c r="R233" s="7"/>
      <c r="S233" s="7"/>
      <c r="T233" s="7">
        <f t="shared" si="52"/>
        <v>1</v>
      </c>
      <c r="U233" s="7">
        <f>IF(Q233&gt;=10, 1,  IF(R233&gt;=3, 1,  IF(S233="yes", 1, 0) ) )</f>
        <v>0</v>
      </c>
    </row>
    <row r="234" spans="2:33" x14ac:dyDescent="0.2">
      <c r="B234" s="7">
        <v>4</v>
      </c>
      <c r="C234" s="7">
        <v>4</v>
      </c>
      <c r="D234" s="7">
        <v>0</v>
      </c>
      <c r="E234" s="7"/>
      <c r="F234" s="7">
        <f t="shared" si="48"/>
        <v>0</v>
      </c>
      <c r="G234" s="7">
        <f t="shared" si="49"/>
        <v>0</v>
      </c>
      <c r="H234" s="7"/>
      <c r="I234" s="7">
        <v>4</v>
      </c>
      <c r="J234" s="7">
        <v>3</v>
      </c>
      <c r="K234" s="7"/>
      <c r="L234" s="7"/>
      <c r="M234" s="7">
        <f t="shared" si="50"/>
        <v>0</v>
      </c>
      <c r="N234" s="7">
        <f t="shared" si="51"/>
        <v>0</v>
      </c>
      <c r="O234" s="7"/>
      <c r="P234" s="7">
        <v>4</v>
      </c>
      <c r="Q234" s="7">
        <v>7</v>
      </c>
      <c r="R234" s="7">
        <v>2</v>
      </c>
      <c r="S234" s="7"/>
      <c r="T234" s="7">
        <f t="shared" si="52"/>
        <v>1</v>
      </c>
      <c r="U234" s="7">
        <f t="shared" si="53"/>
        <v>0</v>
      </c>
    </row>
    <row r="235" spans="2:33" x14ac:dyDescent="0.2">
      <c r="B235" s="7">
        <v>5</v>
      </c>
      <c r="C235" s="8">
        <v>13</v>
      </c>
      <c r="D235" s="7">
        <v>1</v>
      </c>
      <c r="E235" s="7"/>
      <c r="F235" s="7">
        <f t="shared" si="48"/>
        <v>0</v>
      </c>
      <c r="G235" s="7">
        <f t="shared" si="49"/>
        <v>1</v>
      </c>
      <c r="H235" s="7"/>
      <c r="I235" s="7">
        <v>5</v>
      </c>
      <c r="J235" s="7">
        <v>4</v>
      </c>
      <c r="K235" s="7"/>
      <c r="L235" s="7"/>
      <c r="M235" s="7">
        <f t="shared" si="50"/>
        <v>0</v>
      </c>
      <c r="N235" s="7">
        <f t="shared" si="51"/>
        <v>0</v>
      </c>
      <c r="O235" s="7"/>
      <c r="P235" s="7">
        <v>5</v>
      </c>
      <c r="Q235" s="7">
        <v>6</v>
      </c>
      <c r="R235" s="7"/>
      <c r="S235" s="7"/>
      <c r="T235" s="7">
        <f t="shared" si="52"/>
        <v>1</v>
      </c>
      <c r="U235" s="7">
        <f t="shared" si="53"/>
        <v>0</v>
      </c>
    </row>
    <row r="236" spans="2:33" x14ac:dyDescent="0.2">
      <c r="B236" s="7">
        <v>6</v>
      </c>
      <c r="C236" s="7">
        <v>4</v>
      </c>
      <c r="D236" s="7">
        <v>1</v>
      </c>
      <c r="E236" s="7"/>
      <c r="F236" s="7">
        <f t="shared" si="48"/>
        <v>0</v>
      </c>
      <c r="G236" s="7">
        <f t="shared" si="49"/>
        <v>0</v>
      </c>
      <c r="H236" s="7"/>
      <c r="I236" s="7">
        <v>6</v>
      </c>
      <c r="J236" s="8">
        <v>9</v>
      </c>
      <c r="K236" s="7"/>
      <c r="L236" s="7"/>
      <c r="M236" s="7">
        <f t="shared" si="50"/>
        <v>1</v>
      </c>
      <c r="N236" s="7">
        <f t="shared" si="51"/>
        <v>0</v>
      </c>
      <c r="O236" s="7"/>
      <c r="P236" s="7">
        <v>6</v>
      </c>
      <c r="Q236" s="7">
        <v>5</v>
      </c>
      <c r="R236" s="7"/>
      <c r="S236" s="7"/>
      <c r="T236" s="7">
        <f t="shared" si="52"/>
        <v>1</v>
      </c>
      <c r="U236" s="7">
        <f t="shared" si="53"/>
        <v>0</v>
      </c>
    </row>
    <row r="237" spans="2:33" x14ac:dyDescent="0.2">
      <c r="B237" s="7">
        <v>7</v>
      </c>
      <c r="C237" s="8">
        <v>12</v>
      </c>
      <c r="D237" s="7">
        <v>0</v>
      </c>
      <c r="E237" s="7"/>
      <c r="F237" s="7">
        <f t="shared" si="48"/>
        <v>0</v>
      </c>
      <c r="G237" s="7">
        <f t="shared" si="49"/>
        <v>1</v>
      </c>
      <c r="H237" s="7"/>
      <c r="I237" s="7">
        <v>7</v>
      </c>
      <c r="J237" s="8">
        <v>11</v>
      </c>
      <c r="K237" s="7"/>
      <c r="L237" s="7"/>
      <c r="M237" s="7">
        <f t="shared" si="50"/>
        <v>0</v>
      </c>
      <c r="N237" s="7">
        <f t="shared" si="51"/>
        <v>1</v>
      </c>
      <c r="O237" s="7"/>
      <c r="P237" s="7">
        <v>7</v>
      </c>
      <c r="Q237" s="7">
        <v>5</v>
      </c>
      <c r="R237" s="7">
        <v>1</v>
      </c>
      <c r="S237" s="7"/>
      <c r="T237" s="7">
        <f t="shared" si="52"/>
        <v>1</v>
      </c>
      <c r="U237" s="7">
        <f t="shared" si="53"/>
        <v>0</v>
      </c>
    </row>
    <row r="238" spans="2:33" x14ac:dyDescent="0.2">
      <c r="B238" s="7">
        <v>8</v>
      </c>
      <c r="C238" s="7">
        <v>3</v>
      </c>
      <c r="D238" s="7">
        <v>0</v>
      </c>
      <c r="E238" s="7"/>
      <c r="F238" s="7">
        <f t="shared" si="48"/>
        <v>0</v>
      </c>
      <c r="G238" s="7">
        <f t="shared" si="49"/>
        <v>0</v>
      </c>
      <c r="H238" s="7"/>
      <c r="I238" s="7">
        <v>8</v>
      </c>
      <c r="J238" s="7">
        <v>3</v>
      </c>
      <c r="K238" s="8">
        <v>4</v>
      </c>
      <c r="L238" s="7"/>
      <c r="M238" s="7">
        <f t="shared" si="50"/>
        <v>0</v>
      </c>
      <c r="N238" s="7">
        <f t="shared" si="51"/>
        <v>1</v>
      </c>
      <c r="O238" s="7"/>
      <c r="P238" s="7">
        <v>8</v>
      </c>
      <c r="Q238" s="7">
        <v>3</v>
      </c>
      <c r="R238" s="7"/>
      <c r="S238" s="7"/>
      <c r="T238" s="7">
        <f t="shared" si="52"/>
        <v>0</v>
      </c>
      <c r="U238" s="7">
        <f t="shared" si="53"/>
        <v>0</v>
      </c>
    </row>
    <row r="239" spans="2:33" x14ac:dyDescent="0.2">
      <c r="B239" s="7">
        <v>9</v>
      </c>
      <c r="C239" s="8">
        <v>19</v>
      </c>
      <c r="D239" s="7">
        <v>0</v>
      </c>
      <c r="E239" s="7"/>
      <c r="F239" s="7">
        <f t="shared" si="48"/>
        <v>0</v>
      </c>
      <c r="G239" s="7">
        <f t="shared" si="49"/>
        <v>1</v>
      </c>
      <c r="H239" s="7"/>
      <c r="I239" s="7">
        <v>9</v>
      </c>
      <c r="J239" s="7">
        <v>3</v>
      </c>
      <c r="K239" s="8">
        <v>2</v>
      </c>
      <c r="L239" s="7"/>
      <c r="M239" s="7">
        <f t="shared" si="50"/>
        <v>1</v>
      </c>
      <c r="N239" s="7">
        <f t="shared" si="51"/>
        <v>0</v>
      </c>
      <c r="O239" s="7"/>
      <c r="P239" s="7">
        <v>9</v>
      </c>
      <c r="Q239" s="7">
        <v>6</v>
      </c>
      <c r="R239" s="7">
        <v>1</v>
      </c>
      <c r="S239" s="7"/>
      <c r="T239" s="7">
        <f t="shared" si="52"/>
        <v>1</v>
      </c>
      <c r="U239" s="7">
        <f t="shared" si="53"/>
        <v>0</v>
      </c>
    </row>
    <row r="240" spans="2:33" x14ac:dyDescent="0.2">
      <c r="B240" s="7">
        <v>10</v>
      </c>
      <c r="C240" s="8">
        <v>6</v>
      </c>
      <c r="D240" s="7">
        <v>2</v>
      </c>
      <c r="E240" s="7"/>
      <c r="F240" s="7">
        <f t="shared" si="48"/>
        <v>1</v>
      </c>
      <c r="G240" s="7">
        <f t="shared" si="49"/>
        <v>0</v>
      </c>
      <c r="H240" s="7"/>
      <c r="I240" s="7">
        <v>10</v>
      </c>
      <c r="J240" s="12">
        <v>4</v>
      </c>
      <c r="K240" s="12">
        <v>0</v>
      </c>
      <c r="L240" s="7"/>
      <c r="M240" s="7">
        <f t="shared" si="50"/>
        <v>0</v>
      </c>
      <c r="N240" s="7">
        <f t="shared" si="51"/>
        <v>0</v>
      </c>
      <c r="O240" s="7"/>
      <c r="P240" s="7">
        <v>10</v>
      </c>
      <c r="Q240" s="12">
        <v>2</v>
      </c>
      <c r="R240" s="12"/>
      <c r="S240" s="7"/>
      <c r="T240" s="7">
        <f t="shared" si="52"/>
        <v>0</v>
      </c>
      <c r="U240" s="7">
        <f t="shared" si="53"/>
        <v>0</v>
      </c>
    </row>
    <row r="241" spans="2:21" x14ac:dyDescent="0.2">
      <c r="B241" s="7">
        <v>11</v>
      </c>
      <c r="C241" s="8">
        <v>7</v>
      </c>
      <c r="D241" s="7">
        <v>0</v>
      </c>
      <c r="E241" s="7"/>
      <c r="F241" s="7">
        <f t="shared" si="48"/>
        <v>1</v>
      </c>
      <c r="G241" s="7">
        <f t="shared" si="49"/>
        <v>0</v>
      </c>
      <c r="H241" s="7"/>
      <c r="I241" s="7">
        <v>11</v>
      </c>
      <c r="J241" s="8">
        <v>6</v>
      </c>
      <c r="K241" s="7">
        <v>3</v>
      </c>
      <c r="L241" s="7"/>
      <c r="M241" s="7">
        <f t="shared" si="50"/>
        <v>0</v>
      </c>
      <c r="N241" s="7">
        <f t="shared" si="51"/>
        <v>1</v>
      </c>
      <c r="O241" s="7"/>
      <c r="S241" s="9">
        <f>(COUNT(T225:T240)-SUM(T225:U240))/10</f>
        <v>0.2</v>
      </c>
      <c r="T241" s="10">
        <f>SUM(T225:T240)/10</f>
        <v>0.8</v>
      </c>
      <c r="U241" s="10">
        <f>SUM(U225:U240)/10</f>
        <v>0</v>
      </c>
    </row>
    <row r="242" spans="2:21" x14ac:dyDescent="0.2">
      <c r="B242" s="7">
        <v>12</v>
      </c>
      <c r="C242" s="8">
        <v>7</v>
      </c>
      <c r="D242" s="7">
        <v>3</v>
      </c>
      <c r="E242" s="7"/>
      <c r="F242" s="7">
        <f t="shared" si="48"/>
        <v>0</v>
      </c>
      <c r="G242" s="7">
        <f t="shared" si="49"/>
        <v>1</v>
      </c>
      <c r="H242" s="7"/>
      <c r="I242" s="7">
        <v>12</v>
      </c>
      <c r="J242" s="11">
        <v>9</v>
      </c>
      <c r="K242" s="12">
        <v>0</v>
      </c>
      <c r="L242" s="7"/>
      <c r="M242" s="7">
        <f t="shared" si="50"/>
        <v>1</v>
      </c>
      <c r="N242" s="7">
        <f t="shared" si="51"/>
        <v>0</v>
      </c>
      <c r="O242" s="7"/>
      <c r="T242" s="7"/>
      <c r="U242" s="7"/>
    </row>
    <row r="243" spans="2:21" x14ac:dyDescent="0.2">
      <c r="B243" s="7">
        <v>13</v>
      </c>
      <c r="C243" s="7">
        <v>4</v>
      </c>
      <c r="D243" s="7"/>
      <c r="E243" s="7"/>
      <c r="F243" s="7">
        <f t="shared" si="48"/>
        <v>0</v>
      </c>
      <c r="G243" s="7">
        <f t="shared" si="49"/>
        <v>0</v>
      </c>
      <c r="H243" s="7"/>
      <c r="I243" s="7">
        <v>13</v>
      </c>
      <c r="J243" s="8">
        <v>5</v>
      </c>
      <c r="K243" s="7">
        <v>0</v>
      </c>
      <c r="L243" s="7"/>
      <c r="M243" s="7">
        <f t="shared" si="50"/>
        <v>1</v>
      </c>
      <c r="N243" s="7">
        <f t="shared" si="51"/>
        <v>0</v>
      </c>
      <c r="O243" s="7"/>
      <c r="T243" s="7"/>
      <c r="U243" s="7"/>
    </row>
    <row r="244" spans="2:21" x14ac:dyDescent="0.2">
      <c r="B244" s="7">
        <v>14</v>
      </c>
      <c r="C244" s="8">
        <v>6</v>
      </c>
      <c r="D244" s="7">
        <v>2</v>
      </c>
      <c r="E244" s="7"/>
      <c r="F244" s="7">
        <f t="shared" si="48"/>
        <v>1</v>
      </c>
      <c r="G244" s="7">
        <f t="shared" si="49"/>
        <v>0</v>
      </c>
      <c r="H244" s="7"/>
      <c r="I244" s="7">
        <v>14</v>
      </c>
      <c r="J244" s="8">
        <v>7</v>
      </c>
      <c r="K244" s="7">
        <v>0</v>
      </c>
      <c r="L244" s="7"/>
      <c r="M244" s="7">
        <f t="shared" si="50"/>
        <v>1</v>
      </c>
      <c r="N244" s="7">
        <f t="shared" si="51"/>
        <v>0</v>
      </c>
      <c r="O244" s="7"/>
      <c r="T244" s="7"/>
      <c r="U244" s="7"/>
    </row>
    <row r="245" spans="2:21" x14ac:dyDescent="0.2">
      <c r="B245" s="7">
        <v>15</v>
      </c>
      <c r="C245" s="12" t="s">
        <v>6</v>
      </c>
      <c r="D245" s="12" t="s">
        <v>6</v>
      </c>
      <c r="E245" s="8" t="s">
        <v>7</v>
      </c>
      <c r="F245" s="7">
        <f t="shared" si="48"/>
        <v>0</v>
      </c>
      <c r="G245" s="7">
        <f t="shared" si="49"/>
        <v>1</v>
      </c>
      <c r="H245" s="7"/>
      <c r="I245" s="7">
        <v>15</v>
      </c>
      <c r="J245" s="11">
        <v>14</v>
      </c>
      <c r="K245" s="12">
        <v>5</v>
      </c>
      <c r="L245" s="7"/>
      <c r="M245" s="7">
        <f t="shared" si="50"/>
        <v>0</v>
      </c>
      <c r="N245" s="7">
        <f t="shared" si="51"/>
        <v>1</v>
      </c>
      <c r="O245" s="7"/>
      <c r="T245" s="7"/>
      <c r="U245" s="7"/>
    </row>
    <row r="246" spans="2:21" x14ac:dyDescent="0.2">
      <c r="B246" s="7">
        <v>16</v>
      </c>
      <c r="C246" s="8">
        <v>7</v>
      </c>
      <c r="D246" s="7">
        <v>1</v>
      </c>
      <c r="E246" s="7"/>
      <c r="F246" s="7">
        <f t="shared" si="48"/>
        <v>1</v>
      </c>
      <c r="G246" s="7">
        <f t="shared" si="49"/>
        <v>0</v>
      </c>
      <c r="H246" s="7"/>
      <c r="L246" s="9">
        <f>(COUNT(M230:M245)-SUM(M230:N245))/15</f>
        <v>0.26666666666666666</v>
      </c>
      <c r="M246" s="10">
        <f>SUM(M230:M245)/15</f>
        <v>0.33333333333333331</v>
      </c>
      <c r="N246" s="10">
        <f>SUM(N230:N245)/15</f>
        <v>0.4</v>
      </c>
      <c r="O246" s="7"/>
    </row>
    <row r="247" spans="2:21" x14ac:dyDescent="0.2">
      <c r="B247" s="7">
        <v>17</v>
      </c>
      <c r="C247" s="7">
        <v>3</v>
      </c>
      <c r="D247" s="8">
        <v>2</v>
      </c>
      <c r="E247" s="7"/>
      <c r="F247" s="7">
        <f t="shared" si="48"/>
        <v>1</v>
      </c>
      <c r="G247" s="7">
        <f t="shared" si="49"/>
        <v>0</v>
      </c>
      <c r="H247" s="7"/>
    </row>
    <row r="248" spans="2:21" x14ac:dyDescent="0.2">
      <c r="B248" s="7">
        <v>18</v>
      </c>
      <c r="C248" s="7">
        <v>2</v>
      </c>
      <c r="D248" s="7">
        <v>0</v>
      </c>
      <c r="E248" s="7"/>
      <c r="F248" s="7">
        <f t="shared" si="48"/>
        <v>0</v>
      </c>
      <c r="G248" s="7">
        <f t="shared" si="49"/>
        <v>0</v>
      </c>
      <c r="H248" s="7"/>
    </row>
    <row r="249" spans="2:21" x14ac:dyDescent="0.2">
      <c r="B249" s="7">
        <v>19</v>
      </c>
      <c r="C249" s="12" t="s">
        <v>6</v>
      </c>
      <c r="D249" s="12" t="s">
        <v>6</v>
      </c>
      <c r="E249" s="8" t="s">
        <v>7</v>
      </c>
      <c r="F249" s="7">
        <f t="shared" si="48"/>
        <v>0</v>
      </c>
      <c r="G249" s="7">
        <f t="shared" si="49"/>
        <v>1</v>
      </c>
      <c r="H249" s="7"/>
    </row>
    <row r="250" spans="2:21" x14ac:dyDescent="0.2">
      <c r="B250" s="7">
        <v>20</v>
      </c>
      <c r="C250" s="12" t="s">
        <v>6</v>
      </c>
      <c r="D250" s="12" t="s">
        <v>6</v>
      </c>
      <c r="E250" s="8" t="s">
        <v>7</v>
      </c>
      <c r="F250" s="7">
        <f t="shared" si="48"/>
        <v>0</v>
      </c>
      <c r="G250" s="7">
        <f t="shared" si="49"/>
        <v>1</v>
      </c>
      <c r="H250" s="7"/>
    </row>
    <row r="251" spans="2:21" x14ac:dyDescent="0.2">
      <c r="B251" s="7">
        <v>21</v>
      </c>
      <c r="C251" s="7">
        <v>1</v>
      </c>
      <c r="D251" s="7">
        <v>0</v>
      </c>
      <c r="F251" s="7">
        <f t="shared" si="48"/>
        <v>0</v>
      </c>
      <c r="G251" s="7">
        <f t="shared" si="49"/>
        <v>0</v>
      </c>
      <c r="H251" s="7"/>
    </row>
    <row r="252" spans="2:21" x14ac:dyDescent="0.2">
      <c r="B252" s="7">
        <v>22</v>
      </c>
      <c r="C252" s="12" t="s">
        <v>6</v>
      </c>
      <c r="D252" s="12" t="s">
        <v>6</v>
      </c>
      <c r="E252" s="8" t="s">
        <v>7</v>
      </c>
      <c r="F252" s="7">
        <f t="shared" si="48"/>
        <v>0</v>
      </c>
      <c r="G252" s="7">
        <f t="shared" si="49"/>
        <v>1</v>
      </c>
      <c r="H252" s="7"/>
    </row>
    <row r="253" spans="2:21" x14ac:dyDescent="0.2">
      <c r="B253" s="7">
        <v>23</v>
      </c>
      <c r="C253" s="8">
        <v>8</v>
      </c>
      <c r="D253" s="7">
        <v>0</v>
      </c>
      <c r="E253" s="7"/>
      <c r="F253" s="7">
        <f t="shared" si="48"/>
        <v>1</v>
      </c>
      <c r="G253" s="7">
        <f t="shared" si="49"/>
        <v>0</v>
      </c>
      <c r="H253" s="7"/>
    </row>
    <row r="254" spans="2:21" x14ac:dyDescent="0.2">
      <c r="B254" s="7">
        <v>24</v>
      </c>
      <c r="C254" s="7">
        <v>2</v>
      </c>
      <c r="D254" s="7">
        <v>1</v>
      </c>
      <c r="E254" s="7"/>
      <c r="F254" s="7">
        <f t="shared" si="48"/>
        <v>0</v>
      </c>
      <c r="G254" s="7">
        <f t="shared" si="49"/>
        <v>0</v>
      </c>
      <c r="H254" s="7"/>
    </row>
    <row r="255" spans="2:21" x14ac:dyDescent="0.2">
      <c r="B255" s="7">
        <v>25</v>
      </c>
      <c r="C255" s="8">
        <v>5</v>
      </c>
      <c r="D255" s="7">
        <v>4</v>
      </c>
      <c r="E255" s="7"/>
      <c r="F255" s="7">
        <f t="shared" si="48"/>
        <v>0</v>
      </c>
      <c r="G255" s="7">
        <f t="shared" si="49"/>
        <v>1</v>
      </c>
      <c r="H255" s="7"/>
    </row>
    <row r="256" spans="2:21" x14ac:dyDescent="0.2">
      <c r="E256" s="9">
        <f>(COUNT(F231:F255)-SUM(F231:G255))/25</f>
        <v>0.28000000000000003</v>
      </c>
      <c r="F256" s="10">
        <f>SUM(F231:F255)/25</f>
        <v>0.32</v>
      </c>
      <c r="G256" s="10">
        <f>SUM(G231:G255)/25</f>
        <v>0.4</v>
      </c>
      <c r="H256" s="7"/>
    </row>
    <row r="260" spans="2:29" x14ac:dyDescent="0.2">
      <c r="B260" s="13" t="s">
        <v>14</v>
      </c>
      <c r="C260" s="13" t="s">
        <v>15</v>
      </c>
      <c r="D260" s="13"/>
    </row>
    <row r="261" spans="2:29" x14ac:dyDescent="0.2">
      <c r="B261" s="3" t="s">
        <v>40</v>
      </c>
      <c r="C261" s="3"/>
      <c r="D261" s="3"/>
      <c r="E261" s="3"/>
      <c r="F261" s="3"/>
      <c r="G261" s="3"/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  <c r="U261" s="3"/>
      <c r="V261" s="3"/>
      <c r="W261" s="3"/>
      <c r="X261" s="3"/>
      <c r="Y261" s="3"/>
      <c r="Z261" s="3"/>
      <c r="AA261" s="3"/>
      <c r="AB261" s="3"/>
      <c r="AC261" s="3"/>
    </row>
    <row r="262" spans="2:29" x14ac:dyDescent="0.2">
      <c r="B262" s="13"/>
      <c r="C262" s="13"/>
      <c r="D262" s="13"/>
    </row>
    <row r="263" spans="2:29" x14ac:dyDescent="0.2">
      <c r="B263" s="16" t="s">
        <v>2</v>
      </c>
      <c r="C263" s="16" t="s">
        <v>35</v>
      </c>
      <c r="D263" s="16" t="s">
        <v>36</v>
      </c>
      <c r="E263" s="16" t="s">
        <v>37</v>
      </c>
      <c r="I263" s="16" t="s">
        <v>2</v>
      </c>
      <c r="J263" s="16" t="s">
        <v>35</v>
      </c>
      <c r="K263" s="16" t="s">
        <v>36</v>
      </c>
      <c r="L263" s="16" t="s">
        <v>37</v>
      </c>
      <c r="P263" s="16" t="s">
        <v>2</v>
      </c>
      <c r="Q263" s="16" t="s">
        <v>35</v>
      </c>
      <c r="R263" s="16" t="s">
        <v>36</v>
      </c>
      <c r="S263" s="16" t="s">
        <v>37</v>
      </c>
      <c r="W263" s="16" t="s">
        <v>2</v>
      </c>
      <c r="X263" s="16" t="s">
        <v>35</v>
      </c>
      <c r="Y263" s="16" t="s">
        <v>36</v>
      </c>
      <c r="Z263" s="16" t="s">
        <v>37</v>
      </c>
    </row>
    <row r="264" spans="2:29" x14ac:dyDescent="0.2">
      <c r="B264">
        <v>1</v>
      </c>
      <c r="C264">
        <v>1</v>
      </c>
      <c r="F264" s="7">
        <f>IF(C264&gt;=5, 1,  IF(D264&gt;=2, 1,  IF(E264=1, 1, 0) ) )-G264</f>
        <v>0</v>
      </c>
      <c r="G264" s="7">
        <f>IF(C264&gt;=10, 1,  IF(D264&gt;=3, 1,  IF(E264=1, 1, 0) ) )</f>
        <v>0</v>
      </c>
      <c r="I264">
        <v>1</v>
      </c>
      <c r="J264">
        <v>0</v>
      </c>
      <c r="M264" s="7">
        <f>IF(J264&gt;=5, 1,  IF(K264&gt;=2, 1,  IF(L264=1, 1, 0) ) )-N264</f>
        <v>0</v>
      </c>
      <c r="N264" s="7">
        <f>IF(J264&gt;=10, 1,  IF(K264&gt;=3, 1,  IF(L264=1, 1, 0) ) )</f>
        <v>0</v>
      </c>
      <c r="P264">
        <v>1</v>
      </c>
      <c r="Q264">
        <v>1</v>
      </c>
      <c r="T264" s="7">
        <f>IF(Q264&gt;=5, 1,  IF(R264&gt;=2, 1,  IF(S264=1, 1, 0) ) )-U264</f>
        <v>0</v>
      </c>
      <c r="U264" s="7">
        <f>IF(Q264&gt;=10, 1,  IF(R264&gt;=3, 1,  IF(S264=1, 1, 0) ) )</f>
        <v>0</v>
      </c>
      <c r="W264">
        <v>1</v>
      </c>
      <c r="X264">
        <v>0</v>
      </c>
      <c r="AA264" s="7">
        <f>IF(X264&gt;=5, 1,  IF(Y264&gt;=2, 1,  IF(Z264=1, 1, 0) ) )-AB264</f>
        <v>0</v>
      </c>
      <c r="AB264" s="7">
        <f>IF(X264&gt;=10, 1,  IF(Y264&gt;=3, 1,  IF(Z264=1, 1, 0) ) )</f>
        <v>0</v>
      </c>
    </row>
    <row r="265" spans="2:29" x14ac:dyDescent="0.2">
      <c r="B265">
        <v>2</v>
      </c>
      <c r="C265">
        <v>0</v>
      </c>
      <c r="F265" s="7">
        <f t="shared" ref="F265:F277" si="54">IF(C265&gt;=5, 1,  IF(D265&gt;=2, 1,  IF(E265=1, 1, 0) ) )-G265</f>
        <v>0</v>
      </c>
      <c r="G265" s="7">
        <f t="shared" ref="G265:G277" si="55">IF(C265&gt;=10, 1,  IF(D265&gt;=3, 1,  IF(E265=1, 1, 0) ) )</f>
        <v>0</v>
      </c>
      <c r="I265">
        <v>2</v>
      </c>
      <c r="J265">
        <v>0</v>
      </c>
      <c r="M265" s="7">
        <f t="shared" ref="M265:M279" si="56">IF(J265&gt;=5, 1,  IF(K265&gt;=2, 1,  IF(L265=1, 1, 0) ) )-N265</f>
        <v>0</v>
      </c>
      <c r="N265" s="7">
        <f t="shared" ref="N265:N279" si="57">IF(J265&gt;=10, 1,  IF(K265&gt;=3, 1,  IF(L265=1, 1, 0) ) )</f>
        <v>0</v>
      </c>
      <c r="P265">
        <v>2</v>
      </c>
      <c r="Q265">
        <v>6</v>
      </c>
      <c r="T265" s="7">
        <f t="shared" ref="T265:T286" si="58">IF(Q265&gt;=5, 1,  IF(R265&gt;=2, 1,  IF(S265=1, 1, 0) ) )-U265</f>
        <v>1</v>
      </c>
      <c r="U265" s="7">
        <f t="shared" ref="U265:U286" si="59">IF(Q265&gt;=10, 1,  IF(R265&gt;=3, 1,  IF(S265=1, 1, 0) ) )</f>
        <v>0</v>
      </c>
      <c r="W265">
        <v>2</v>
      </c>
      <c r="X265">
        <v>0</v>
      </c>
      <c r="AA265" s="7">
        <f t="shared" ref="AA265:AA286" si="60">IF(X265&gt;=5, 1,  IF(Y265&gt;=2, 1,  IF(Z265=1, 1, 0) ) )-AB265</f>
        <v>0</v>
      </c>
      <c r="AB265" s="7">
        <f t="shared" ref="AB265:AB286" si="61">IF(X265&gt;=10, 1,  IF(Y265&gt;=3, 1,  IF(Z265=1, 1, 0) ) )</f>
        <v>0</v>
      </c>
    </row>
    <row r="266" spans="2:29" x14ac:dyDescent="0.2">
      <c r="B266">
        <v>3</v>
      </c>
      <c r="C266">
        <v>2</v>
      </c>
      <c r="F266" s="7">
        <f t="shared" si="54"/>
        <v>0</v>
      </c>
      <c r="G266" s="7">
        <f t="shared" si="55"/>
        <v>0</v>
      </c>
      <c r="I266">
        <v>3</v>
      </c>
      <c r="J266">
        <v>2</v>
      </c>
      <c r="M266" s="7">
        <f t="shared" si="56"/>
        <v>0</v>
      </c>
      <c r="N266" s="7">
        <f t="shared" si="57"/>
        <v>0</v>
      </c>
      <c r="P266">
        <v>3</v>
      </c>
      <c r="Q266">
        <v>0</v>
      </c>
      <c r="T266" s="7">
        <f t="shared" si="58"/>
        <v>0</v>
      </c>
      <c r="U266" s="7">
        <f t="shared" si="59"/>
        <v>0</v>
      </c>
      <c r="W266">
        <v>3</v>
      </c>
      <c r="X266">
        <v>1</v>
      </c>
      <c r="AA266" s="7">
        <f t="shared" si="60"/>
        <v>0</v>
      </c>
      <c r="AB266" s="7">
        <f t="shared" si="61"/>
        <v>0</v>
      </c>
    </row>
    <row r="267" spans="2:29" x14ac:dyDescent="0.2">
      <c r="B267">
        <v>4</v>
      </c>
      <c r="C267">
        <v>3</v>
      </c>
      <c r="F267" s="7">
        <f t="shared" si="54"/>
        <v>0</v>
      </c>
      <c r="G267" s="7">
        <f t="shared" si="55"/>
        <v>0</v>
      </c>
      <c r="I267">
        <v>4</v>
      </c>
      <c r="J267">
        <v>0</v>
      </c>
      <c r="M267" s="7">
        <f t="shared" si="56"/>
        <v>0</v>
      </c>
      <c r="N267" s="7">
        <f t="shared" si="57"/>
        <v>0</v>
      </c>
      <c r="P267">
        <v>4</v>
      </c>
      <c r="Q267">
        <v>1</v>
      </c>
      <c r="T267" s="7">
        <f t="shared" si="58"/>
        <v>0</v>
      </c>
      <c r="U267" s="7">
        <f t="shared" si="59"/>
        <v>0</v>
      </c>
      <c r="W267">
        <v>4</v>
      </c>
      <c r="X267">
        <v>0</v>
      </c>
      <c r="AA267" s="7">
        <f t="shared" si="60"/>
        <v>0</v>
      </c>
      <c r="AB267" s="7">
        <f t="shared" si="61"/>
        <v>0</v>
      </c>
    </row>
    <row r="268" spans="2:29" x14ac:dyDescent="0.2">
      <c r="B268">
        <v>5</v>
      </c>
      <c r="C268">
        <v>1</v>
      </c>
      <c r="F268" s="7">
        <f t="shared" si="54"/>
        <v>0</v>
      </c>
      <c r="G268" s="7">
        <f t="shared" si="55"/>
        <v>0</v>
      </c>
      <c r="I268">
        <v>5</v>
      </c>
      <c r="J268">
        <v>0</v>
      </c>
      <c r="M268" s="7">
        <f t="shared" si="56"/>
        <v>0</v>
      </c>
      <c r="N268" s="7">
        <f t="shared" si="57"/>
        <v>0</v>
      </c>
      <c r="P268">
        <v>5</v>
      </c>
      <c r="Q268">
        <v>3</v>
      </c>
      <c r="T268" s="7">
        <f t="shared" si="58"/>
        <v>0</v>
      </c>
      <c r="U268" s="7">
        <f t="shared" si="59"/>
        <v>0</v>
      </c>
      <c r="W268">
        <v>5</v>
      </c>
      <c r="X268">
        <v>0</v>
      </c>
      <c r="AA268" s="7">
        <f t="shared" si="60"/>
        <v>0</v>
      </c>
      <c r="AB268" s="7">
        <f t="shared" si="61"/>
        <v>0</v>
      </c>
    </row>
    <row r="269" spans="2:29" x14ac:dyDescent="0.2">
      <c r="B269">
        <v>6</v>
      </c>
      <c r="C269">
        <v>0</v>
      </c>
      <c r="F269" s="7">
        <f t="shared" si="54"/>
        <v>0</v>
      </c>
      <c r="G269" s="7">
        <f t="shared" si="55"/>
        <v>0</v>
      </c>
      <c r="I269">
        <v>6</v>
      </c>
      <c r="J269">
        <v>0</v>
      </c>
      <c r="M269" s="7">
        <f t="shared" si="56"/>
        <v>0</v>
      </c>
      <c r="N269" s="7">
        <f t="shared" si="57"/>
        <v>0</v>
      </c>
      <c r="P269">
        <v>6</v>
      </c>
      <c r="Q269">
        <v>1</v>
      </c>
      <c r="T269" s="7">
        <f t="shared" si="58"/>
        <v>0</v>
      </c>
      <c r="U269" s="7">
        <f t="shared" si="59"/>
        <v>0</v>
      </c>
      <c r="W269">
        <v>6</v>
      </c>
      <c r="X269">
        <v>0</v>
      </c>
      <c r="AA269" s="7">
        <f t="shared" si="60"/>
        <v>0</v>
      </c>
      <c r="AB269" s="7">
        <f t="shared" si="61"/>
        <v>0</v>
      </c>
    </row>
    <row r="270" spans="2:29" x14ac:dyDescent="0.2">
      <c r="B270">
        <v>7</v>
      </c>
      <c r="C270">
        <v>1</v>
      </c>
      <c r="F270" s="7">
        <f t="shared" si="54"/>
        <v>0</v>
      </c>
      <c r="G270" s="7">
        <f t="shared" si="55"/>
        <v>0</v>
      </c>
      <c r="I270">
        <v>7</v>
      </c>
      <c r="J270">
        <v>0</v>
      </c>
      <c r="M270" s="7">
        <f t="shared" si="56"/>
        <v>0</v>
      </c>
      <c r="N270" s="7">
        <f t="shared" si="57"/>
        <v>0</v>
      </c>
      <c r="P270">
        <v>7</v>
      </c>
      <c r="Q270">
        <v>2</v>
      </c>
      <c r="T270" s="7">
        <f t="shared" si="58"/>
        <v>0</v>
      </c>
      <c r="U270" s="7">
        <f t="shared" si="59"/>
        <v>0</v>
      </c>
      <c r="W270">
        <v>7</v>
      </c>
      <c r="X270">
        <v>0</v>
      </c>
      <c r="AA270" s="7">
        <f t="shared" si="60"/>
        <v>0</v>
      </c>
      <c r="AB270" s="7">
        <f t="shared" si="61"/>
        <v>0</v>
      </c>
    </row>
    <row r="271" spans="2:29" x14ac:dyDescent="0.2">
      <c r="B271">
        <v>8</v>
      </c>
      <c r="C271">
        <v>0</v>
      </c>
      <c r="F271" s="7">
        <f t="shared" si="54"/>
        <v>0</v>
      </c>
      <c r="G271" s="7">
        <f t="shared" si="55"/>
        <v>0</v>
      </c>
      <c r="I271">
        <v>8</v>
      </c>
      <c r="J271">
        <v>1</v>
      </c>
      <c r="M271" s="7">
        <f t="shared" si="56"/>
        <v>0</v>
      </c>
      <c r="N271" s="7">
        <f t="shared" si="57"/>
        <v>0</v>
      </c>
      <c r="P271">
        <v>8</v>
      </c>
      <c r="Q271">
        <v>3</v>
      </c>
      <c r="T271" s="7">
        <f t="shared" si="58"/>
        <v>0</v>
      </c>
      <c r="U271" s="7">
        <f t="shared" si="59"/>
        <v>0</v>
      </c>
      <c r="W271">
        <v>8</v>
      </c>
      <c r="X271">
        <v>0</v>
      </c>
      <c r="AA271" s="7">
        <f t="shared" si="60"/>
        <v>0</v>
      </c>
      <c r="AB271" s="7">
        <f t="shared" si="61"/>
        <v>0</v>
      </c>
    </row>
    <row r="272" spans="2:29" x14ac:dyDescent="0.2">
      <c r="B272">
        <v>9</v>
      </c>
      <c r="C272">
        <v>1</v>
      </c>
      <c r="F272" s="7">
        <f t="shared" si="54"/>
        <v>0</v>
      </c>
      <c r="G272" s="7">
        <f t="shared" si="55"/>
        <v>0</v>
      </c>
      <c r="I272">
        <v>9</v>
      </c>
      <c r="J272">
        <v>0</v>
      </c>
      <c r="M272" s="7">
        <f t="shared" si="56"/>
        <v>0</v>
      </c>
      <c r="N272" s="7">
        <f t="shared" si="57"/>
        <v>0</v>
      </c>
      <c r="P272">
        <v>9</v>
      </c>
      <c r="Q272">
        <v>0</v>
      </c>
      <c r="T272" s="7">
        <f t="shared" si="58"/>
        <v>0</v>
      </c>
      <c r="U272" s="7">
        <f t="shared" si="59"/>
        <v>0</v>
      </c>
      <c r="W272">
        <v>9</v>
      </c>
      <c r="X272">
        <v>1</v>
      </c>
      <c r="AA272" s="7">
        <f t="shared" si="60"/>
        <v>0</v>
      </c>
      <c r="AB272" s="7">
        <f t="shared" si="61"/>
        <v>0</v>
      </c>
    </row>
    <row r="273" spans="2:28" x14ac:dyDescent="0.2">
      <c r="B273">
        <v>10</v>
      </c>
      <c r="C273">
        <v>0</v>
      </c>
      <c r="F273" s="7">
        <f t="shared" si="54"/>
        <v>0</v>
      </c>
      <c r="G273" s="7">
        <f t="shared" si="55"/>
        <v>0</v>
      </c>
      <c r="I273">
        <v>10</v>
      </c>
      <c r="J273">
        <v>1</v>
      </c>
      <c r="M273" s="7">
        <f t="shared" si="56"/>
        <v>0</v>
      </c>
      <c r="N273" s="7">
        <f t="shared" si="57"/>
        <v>0</v>
      </c>
      <c r="P273">
        <v>10</v>
      </c>
      <c r="Q273">
        <v>2</v>
      </c>
      <c r="T273" s="7">
        <f t="shared" si="58"/>
        <v>0</v>
      </c>
      <c r="U273" s="7">
        <f t="shared" si="59"/>
        <v>0</v>
      </c>
      <c r="W273">
        <v>10</v>
      </c>
      <c r="X273">
        <v>0</v>
      </c>
      <c r="AA273" s="7">
        <f t="shared" si="60"/>
        <v>0</v>
      </c>
      <c r="AB273" s="7">
        <f t="shared" si="61"/>
        <v>0</v>
      </c>
    </row>
    <row r="274" spans="2:28" x14ac:dyDescent="0.2">
      <c r="B274">
        <v>11</v>
      </c>
      <c r="C274">
        <v>0</v>
      </c>
      <c r="F274" s="7">
        <f t="shared" si="54"/>
        <v>0</v>
      </c>
      <c r="G274" s="7">
        <f t="shared" si="55"/>
        <v>0</v>
      </c>
      <c r="I274">
        <v>11</v>
      </c>
      <c r="J274">
        <v>0</v>
      </c>
      <c r="M274" s="7">
        <f t="shared" si="56"/>
        <v>0</v>
      </c>
      <c r="N274" s="7">
        <f t="shared" si="57"/>
        <v>0</v>
      </c>
      <c r="P274">
        <v>11</v>
      </c>
      <c r="Q274">
        <v>0</v>
      </c>
      <c r="T274" s="7">
        <f t="shared" si="58"/>
        <v>0</v>
      </c>
      <c r="U274" s="7">
        <f t="shared" si="59"/>
        <v>0</v>
      </c>
      <c r="W274">
        <v>11</v>
      </c>
      <c r="X274">
        <v>0</v>
      </c>
      <c r="AA274" s="7">
        <f t="shared" si="60"/>
        <v>0</v>
      </c>
      <c r="AB274" s="7">
        <f t="shared" si="61"/>
        <v>0</v>
      </c>
    </row>
    <row r="275" spans="2:28" x14ac:dyDescent="0.2">
      <c r="B275">
        <v>12</v>
      </c>
      <c r="C275">
        <v>0</v>
      </c>
      <c r="F275" s="7">
        <f t="shared" si="54"/>
        <v>0</v>
      </c>
      <c r="G275" s="7">
        <f t="shared" si="55"/>
        <v>0</v>
      </c>
      <c r="I275">
        <v>12</v>
      </c>
      <c r="J275">
        <v>2</v>
      </c>
      <c r="M275" s="7">
        <f t="shared" si="56"/>
        <v>0</v>
      </c>
      <c r="N275" s="7">
        <f t="shared" si="57"/>
        <v>0</v>
      </c>
      <c r="P275">
        <v>12</v>
      </c>
      <c r="Q275">
        <v>2</v>
      </c>
      <c r="T275" s="7">
        <f t="shared" si="58"/>
        <v>0</v>
      </c>
      <c r="U275" s="7">
        <f t="shared" si="59"/>
        <v>0</v>
      </c>
      <c r="W275">
        <v>12</v>
      </c>
      <c r="X275">
        <v>5</v>
      </c>
      <c r="AA275" s="7">
        <f t="shared" si="60"/>
        <v>1</v>
      </c>
      <c r="AB275" s="7">
        <f t="shared" si="61"/>
        <v>0</v>
      </c>
    </row>
    <row r="276" spans="2:28" x14ac:dyDescent="0.2">
      <c r="B276">
        <v>13</v>
      </c>
      <c r="C276">
        <v>0</v>
      </c>
      <c r="F276" s="7">
        <f t="shared" si="54"/>
        <v>0</v>
      </c>
      <c r="G276" s="7">
        <f t="shared" si="55"/>
        <v>0</v>
      </c>
      <c r="I276">
        <v>13</v>
      </c>
      <c r="J276">
        <v>2</v>
      </c>
      <c r="M276" s="7">
        <f t="shared" si="56"/>
        <v>0</v>
      </c>
      <c r="N276" s="7">
        <f t="shared" si="57"/>
        <v>0</v>
      </c>
      <c r="P276">
        <v>13</v>
      </c>
      <c r="Q276">
        <v>0</v>
      </c>
      <c r="T276" s="7">
        <f t="shared" si="58"/>
        <v>0</v>
      </c>
      <c r="U276" s="7">
        <f t="shared" si="59"/>
        <v>0</v>
      </c>
      <c r="W276">
        <v>13</v>
      </c>
      <c r="X276">
        <v>0</v>
      </c>
      <c r="AA276" s="7">
        <f t="shared" si="60"/>
        <v>0</v>
      </c>
      <c r="AB276" s="7">
        <f t="shared" si="61"/>
        <v>0</v>
      </c>
    </row>
    <row r="277" spans="2:28" x14ac:dyDescent="0.2">
      <c r="B277">
        <v>14</v>
      </c>
      <c r="C277">
        <v>1</v>
      </c>
      <c r="F277" s="7">
        <f t="shared" si="54"/>
        <v>0</v>
      </c>
      <c r="G277" s="7">
        <f t="shared" si="55"/>
        <v>0</v>
      </c>
      <c r="I277">
        <v>14</v>
      </c>
      <c r="J277">
        <v>1</v>
      </c>
      <c r="M277" s="7">
        <f t="shared" si="56"/>
        <v>0</v>
      </c>
      <c r="N277" s="7">
        <f t="shared" si="57"/>
        <v>0</v>
      </c>
      <c r="P277">
        <v>14</v>
      </c>
      <c r="Q277">
        <v>2</v>
      </c>
      <c r="T277" s="7">
        <f t="shared" si="58"/>
        <v>0</v>
      </c>
      <c r="U277" s="7">
        <f t="shared" si="59"/>
        <v>0</v>
      </c>
      <c r="W277">
        <v>14</v>
      </c>
      <c r="X277">
        <v>0</v>
      </c>
      <c r="AA277" s="7">
        <f t="shared" si="60"/>
        <v>0</v>
      </c>
      <c r="AB277" s="7">
        <f t="shared" si="61"/>
        <v>0</v>
      </c>
    </row>
    <row r="278" spans="2:28" x14ac:dyDescent="0.2">
      <c r="D278" s="21">
        <f>COUNT(B264:B277)</f>
        <v>14</v>
      </c>
      <c r="E278" s="19">
        <f>(   (D278-SUM(F264:G277)) / D278   )</f>
        <v>1</v>
      </c>
      <c r="F278" s="20">
        <f>SUM(F264:F277)/D278</f>
        <v>0</v>
      </c>
      <c r="G278" s="20">
        <f>SUM(G264:G277)/D278</f>
        <v>0</v>
      </c>
      <c r="I278">
        <v>15</v>
      </c>
      <c r="J278">
        <v>4</v>
      </c>
      <c r="M278" s="7">
        <f t="shared" si="56"/>
        <v>0</v>
      </c>
      <c r="N278" s="7">
        <f t="shared" si="57"/>
        <v>0</v>
      </c>
      <c r="P278">
        <v>15</v>
      </c>
      <c r="Q278">
        <v>0</v>
      </c>
      <c r="T278" s="7">
        <f t="shared" si="58"/>
        <v>0</v>
      </c>
      <c r="U278" s="7">
        <f t="shared" si="59"/>
        <v>0</v>
      </c>
      <c r="W278">
        <v>15</v>
      </c>
      <c r="X278">
        <v>1</v>
      </c>
      <c r="AA278" s="7">
        <f t="shared" si="60"/>
        <v>0</v>
      </c>
      <c r="AB278" s="7">
        <f t="shared" si="61"/>
        <v>0</v>
      </c>
    </row>
    <row r="279" spans="2:28" x14ac:dyDescent="0.2">
      <c r="B279" s="13"/>
      <c r="C279" s="13"/>
      <c r="D279" s="13"/>
      <c r="I279">
        <v>16</v>
      </c>
      <c r="J279">
        <v>5</v>
      </c>
      <c r="M279" s="7">
        <f t="shared" si="56"/>
        <v>1</v>
      </c>
      <c r="N279" s="7">
        <f t="shared" si="57"/>
        <v>0</v>
      </c>
      <c r="P279">
        <v>16</v>
      </c>
      <c r="Q279">
        <v>0</v>
      </c>
      <c r="T279" s="7">
        <f t="shared" si="58"/>
        <v>0</v>
      </c>
      <c r="U279" s="7">
        <f t="shared" si="59"/>
        <v>0</v>
      </c>
      <c r="W279">
        <v>16</v>
      </c>
      <c r="X279">
        <v>2</v>
      </c>
      <c r="AA279" s="7">
        <f t="shared" si="60"/>
        <v>0</v>
      </c>
      <c r="AB279" s="7">
        <f t="shared" si="61"/>
        <v>0</v>
      </c>
    </row>
    <row r="280" spans="2:28" x14ac:dyDescent="0.2">
      <c r="B280" s="13"/>
      <c r="C280" s="13"/>
      <c r="D280" s="13"/>
      <c r="K280" s="21">
        <f>COUNT(I264:I279)</f>
        <v>16</v>
      </c>
      <c r="L280" s="19">
        <f>(   (K280-SUM(M264:N279)) / K280   )</f>
        <v>0.9375</v>
      </c>
      <c r="M280" s="20">
        <f>SUM(M264:M279)/K280</f>
        <v>6.25E-2</v>
      </c>
      <c r="N280" s="20">
        <f>SUM(N264:N279)/K280</f>
        <v>0</v>
      </c>
      <c r="P280">
        <v>17</v>
      </c>
      <c r="Q280">
        <v>5</v>
      </c>
      <c r="T280" s="7">
        <f t="shared" si="58"/>
        <v>1</v>
      </c>
      <c r="U280" s="7">
        <f t="shared" si="59"/>
        <v>0</v>
      </c>
      <c r="W280">
        <v>17</v>
      </c>
      <c r="X280">
        <v>0</v>
      </c>
      <c r="AA280" s="7">
        <f t="shared" si="60"/>
        <v>0</v>
      </c>
      <c r="AB280" s="7">
        <f t="shared" si="61"/>
        <v>0</v>
      </c>
    </row>
    <row r="281" spans="2:28" x14ac:dyDescent="0.2">
      <c r="B281" s="13"/>
      <c r="C281" s="13"/>
      <c r="D281" s="13"/>
      <c r="K281" s="21"/>
      <c r="L281" s="22"/>
      <c r="M281" s="23"/>
      <c r="N281" s="23"/>
      <c r="P281">
        <v>18</v>
      </c>
      <c r="Q281">
        <v>3</v>
      </c>
      <c r="T281" s="7">
        <f t="shared" si="58"/>
        <v>0</v>
      </c>
      <c r="U281" s="7">
        <f t="shared" si="59"/>
        <v>0</v>
      </c>
      <c r="W281">
        <v>18</v>
      </c>
      <c r="X281">
        <v>0</v>
      </c>
      <c r="AA281" s="7">
        <f t="shared" si="60"/>
        <v>0</v>
      </c>
      <c r="AB281" s="7">
        <f t="shared" si="61"/>
        <v>0</v>
      </c>
    </row>
    <row r="282" spans="2:28" x14ac:dyDescent="0.2">
      <c r="B282" s="13"/>
      <c r="C282" s="13"/>
      <c r="D282" s="13"/>
      <c r="K282" s="21"/>
      <c r="L282" s="22"/>
      <c r="M282" s="23"/>
      <c r="N282" s="23"/>
      <c r="P282">
        <v>19</v>
      </c>
      <c r="Q282">
        <v>4</v>
      </c>
      <c r="T282" s="7">
        <f t="shared" si="58"/>
        <v>0</v>
      </c>
      <c r="U282" s="7">
        <f t="shared" si="59"/>
        <v>0</v>
      </c>
      <c r="W282">
        <v>19</v>
      </c>
      <c r="X282">
        <v>2</v>
      </c>
      <c r="AA282" s="7">
        <f t="shared" si="60"/>
        <v>0</v>
      </c>
      <c r="AB282" s="7">
        <f t="shared" si="61"/>
        <v>0</v>
      </c>
    </row>
    <row r="283" spans="2:28" x14ac:dyDescent="0.2">
      <c r="B283" s="13"/>
      <c r="C283" s="13"/>
      <c r="D283" s="13"/>
      <c r="K283" s="21"/>
      <c r="L283" s="22"/>
      <c r="M283" s="23"/>
      <c r="N283" s="23"/>
      <c r="P283">
        <v>20</v>
      </c>
      <c r="Q283">
        <v>1</v>
      </c>
      <c r="T283" s="7">
        <f t="shared" si="58"/>
        <v>0</v>
      </c>
      <c r="U283" s="7">
        <f t="shared" si="59"/>
        <v>0</v>
      </c>
      <c r="W283">
        <v>20</v>
      </c>
      <c r="X283">
        <v>1</v>
      </c>
      <c r="AA283" s="7">
        <f t="shared" si="60"/>
        <v>0</v>
      </c>
      <c r="AB283" s="7">
        <f t="shared" si="61"/>
        <v>0</v>
      </c>
    </row>
    <row r="284" spans="2:28" x14ac:dyDescent="0.2">
      <c r="B284" s="13"/>
      <c r="C284" s="13"/>
      <c r="D284" s="13"/>
      <c r="K284" s="21"/>
      <c r="L284" s="22"/>
      <c r="M284" s="23"/>
      <c r="N284" s="23"/>
      <c r="P284">
        <v>21</v>
      </c>
      <c r="Q284">
        <v>3</v>
      </c>
      <c r="T284" s="7">
        <f t="shared" si="58"/>
        <v>0</v>
      </c>
      <c r="U284" s="7">
        <f t="shared" si="59"/>
        <v>0</v>
      </c>
      <c r="W284">
        <v>21</v>
      </c>
      <c r="X284">
        <v>1</v>
      </c>
      <c r="AA284" s="7">
        <f t="shared" si="60"/>
        <v>0</v>
      </c>
      <c r="AB284" s="7">
        <f t="shared" si="61"/>
        <v>0</v>
      </c>
    </row>
    <row r="285" spans="2:28" x14ac:dyDescent="0.2">
      <c r="B285" s="13"/>
      <c r="C285" s="13"/>
      <c r="D285" s="13"/>
      <c r="K285" s="21"/>
      <c r="L285" s="22"/>
      <c r="M285" s="23"/>
      <c r="N285" s="23"/>
      <c r="P285">
        <v>22</v>
      </c>
      <c r="Q285">
        <v>0</v>
      </c>
      <c r="T285" s="7">
        <f t="shared" si="58"/>
        <v>0</v>
      </c>
      <c r="U285" s="7">
        <f t="shared" si="59"/>
        <v>0</v>
      </c>
      <c r="W285">
        <v>22</v>
      </c>
      <c r="X285">
        <v>2</v>
      </c>
      <c r="AA285" s="7">
        <f t="shared" si="60"/>
        <v>0</v>
      </c>
      <c r="AB285" s="7">
        <f t="shared" si="61"/>
        <v>0</v>
      </c>
    </row>
    <row r="286" spans="2:28" x14ac:dyDescent="0.2">
      <c r="B286" s="13"/>
      <c r="C286" s="13"/>
      <c r="D286" s="13"/>
      <c r="K286" s="21"/>
      <c r="L286" s="22"/>
      <c r="M286" s="23"/>
      <c r="N286" s="23"/>
      <c r="P286">
        <v>23</v>
      </c>
      <c r="Q286">
        <v>0</v>
      </c>
      <c r="T286" s="7">
        <f t="shared" si="58"/>
        <v>0</v>
      </c>
      <c r="U286" s="7">
        <f t="shared" si="59"/>
        <v>0</v>
      </c>
      <c r="W286">
        <v>23</v>
      </c>
      <c r="X286">
        <v>0</v>
      </c>
      <c r="AA286" s="7">
        <f t="shared" si="60"/>
        <v>0</v>
      </c>
      <c r="AB286" s="7">
        <f t="shared" si="61"/>
        <v>0</v>
      </c>
    </row>
    <row r="287" spans="2:28" x14ac:dyDescent="0.2">
      <c r="B287" s="13"/>
      <c r="C287" s="13"/>
      <c r="D287" s="13"/>
      <c r="K287" s="21"/>
      <c r="L287" s="22"/>
      <c r="M287" s="23"/>
      <c r="N287" s="23"/>
      <c r="R287" s="21">
        <f>COUNT(P264:P286)</f>
        <v>23</v>
      </c>
      <c r="S287" s="19">
        <f>(   (R287-SUM(T264:U286)) / R287   )</f>
        <v>0.91304347826086951</v>
      </c>
      <c r="T287" s="20">
        <f>SUM(T264:T286)/R287</f>
        <v>8.6956521739130432E-2</v>
      </c>
      <c r="U287" s="20">
        <f>SUM(U264:U286)/R287</f>
        <v>0</v>
      </c>
      <c r="W287">
        <v>24</v>
      </c>
      <c r="X287">
        <v>0</v>
      </c>
      <c r="AA287" s="7">
        <f>IF(X287&gt;=5, 1,  IF(Y287&gt;=2, 1,  IF(Z287=1, 1, 0) ) )-AB287</f>
        <v>0</v>
      </c>
      <c r="AB287" s="7">
        <f>IF(X287&gt;=10, 1,  IF(Y287&gt;=3, 1,  IF(Z287=1, 1, 0) ) )</f>
        <v>0</v>
      </c>
    </row>
    <row r="288" spans="2:28" x14ac:dyDescent="0.2">
      <c r="B288" s="13"/>
      <c r="C288" s="13"/>
      <c r="D288" s="13"/>
      <c r="W288">
        <v>25</v>
      </c>
      <c r="X288">
        <v>0</v>
      </c>
      <c r="AA288" s="7">
        <f>IF(X288&gt;=5, 1,  IF(Y288&gt;=2, 1,  IF(Z288=1, 1, 0) ) )-AB288</f>
        <v>0</v>
      </c>
      <c r="AB288" s="7">
        <f>IF(X288&gt;=10, 1,  IF(Y288&gt;=3, 1,  IF(Z288=1, 1, 0) ) )</f>
        <v>0</v>
      </c>
    </row>
    <row r="289" spans="2:29" x14ac:dyDescent="0.2">
      <c r="B289" s="13"/>
      <c r="C289" s="13"/>
      <c r="D289" s="13"/>
      <c r="W289">
        <v>26</v>
      </c>
      <c r="X289">
        <v>3</v>
      </c>
      <c r="AA289" s="7">
        <f t="shared" ref="AA289:AA293" si="62">IF(X289&gt;=5, 1,  IF(Y289&gt;=2, 1,  IF(Z289=1, 1, 0) ) )-AB289</f>
        <v>0</v>
      </c>
      <c r="AB289" s="7">
        <f t="shared" ref="AB289:AB293" si="63">IF(X289&gt;=10, 1,  IF(Y289&gt;=3, 1,  IF(Z289=1, 1, 0) ) )</f>
        <v>0</v>
      </c>
    </row>
    <row r="290" spans="2:29" x14ac:dyDescent="0.2">
      <c r="B290" s="13"/>
      <c r="C290" s="13"/>
      <c r="D290" s="13"/>
      <c r="W290">
        <v>27</v>
      </c>
      <c r="X290">
        <v>1</v>
      </c>
      <c r="AA290" s="7">
        <f t="shared" si="62"/>
        <v>0</v>
      </c>
      <c r="AB290" s="7">
        <f t="shared" si="63"/>
        <v>0</v>
      </c>
    </row>
    <row r="291" spans="2:29" x14ac:dyDescent="0.2">
      <c r="B291" s="13"/>
      <c r="C291" s="13"/>
      <c r="D291" s="13"/>
      <c r="W291">
        <v>28</v>
      </c>
      <c r="X291">
        <v>1</v>
      </c>
      <c r="AA291" s="7">
        <f t="shared" si="62"/>
        <v>0</v>
      </c>
      <c r="AB291" s="7">
        <f t="shared" si="63"/>
        <v>0</v>
      </c>
    </row>
    <row r="292" spans="2:29" x14ac:dyDescent="0.2">
      <c r="B292" s="13"/>
      <c r="C292" s="13"/>
      <c r="D292" s="13"/>
      <c r="W292">
        <v>29</v>
      </c>
      <c r="X292">
        <v>9</v>
      </c>
      <c r="AA292" s="7">
        <f t="shared" si="62"/>
        <v>1</v>
      </c>
      <c r="AB292" s="7">
        <f t="shared" si="63"/>
        <v>0</v>
      </c>
    </row>
    <row r="293" spans="2:29" x14ac:dyDescent="0.2">
      <c r="B293" s="13"/>
      <c r="C293" s="13"/>
      <c r="D293" s="13"/>
      <c r="W293">
        <v>30</v>
      </c>
      <c r="X293">
        <v>0</v>
      </c>
      <c r="AA293" s="7">
        <f t="shared" si="62"/>
        <v>0</v>
      </c>
      <c r="AB293" s="7">
        <f t="shared" si="63"/>
        <v>0</v>
      </c>
    </row>
    <row r="294" spans="2:29" x14ac:dyDescent="0.2">
      <c r="B294" s="13"/>
      <c r="C294" s="13"/>
      <c r="D294" s="13"/>
      <c r="Y294" s="21">
        <f>COUNT(W264:W293)</f>
        <v>30</v>
      </c>
      <c r="Z294" s="19">
        <f>(   (Y294-SUM(AA264:AB293)) / Y294   )</f>
        <v>0.93333333333333335</v>
      </c>
      <c r="AA294" s="20">
        <f>SUM(AA264:AA293)/Y294</f>
        <v>6.6666666666666666E-2</v>
      </c>
      <c r="AB294" s="20">
        <f>SUM(AB264:AB293)/Y294</f>
        <v>0</v>
      </c>
    </row>
    <row r="296" spans="2:29" x14ac:dyDescent="0.2">
      <c r="B296" s="13"/>
      <c r="C296" s="13"/>
      <c r="D296" s="13"/>
    </row>
    <row r="298" spans="2:29" x14ac:dyDescent="0.2">
      <c r="B298" s="3" t="s">
        <v>41</v>
      </c>
      <c r="C298" s="3"/>
      <c r="D298" s="3"/>
      <c r="E298" s="3"/>
      <c r="F298" s="3"/>
      <c r="G298" s="3"/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  <c r="U298" s="3"/>
      <c r="V298" s="3"/>
      <c r="W298" s="3"/>
      <c r="X298" s="3"/>
      <c r="Y298" s="3"/>
      <c r="Z298" s="3"/>
      <c r="AA298" s="3"/>
      <c r="AB298" s="3"/>
      <c r="AC298" s="3"/>
    </row>
    <row r="300" spans="2:29" x14ac:dyDescent="0.2">
      <c r="C300" s="6" t="s">
        <v>2</v>
      </c>
      <c r="D300" s="6" t="s">
        <v>3</v>
      </c>
      <c r="E300" s="6" t="s">
        <v>4</v>
      </c>
      <c r="F300" s="4" t="s">
        <v>8</v>
      </c>
      <c r="G300" s="5" t="s">
        <v>9</v>
      </c>
      <c r="H300" s="5" t="s">
        <v>10</v>
      </c>
      <c r="J300" s="6" t="s">
        <v>2</v>
      </c>
      <c r="K300" s="6" t="s">
        <v>3</v>
      </c>
      <c r="L300" s="6" t="s">
        <v>4</v>
      </c>
      <c r="M300" s="4" t="s">
        <v>8</v>
      </c>
      <c r="N300" s="5" t="s">
        <v>9</v>
      </c>
      <c r="O300" s="5" t="s">
        <v>10</v>
      </c>
      <c r="Q300" s="6" t="s">
        <v>2</v>
      </c>
      <c r="R300" s="6" t="s">
        <v>3</v>
      </c>
      <c r="S300" s="6" t="s">
        <v>4</v>
      </c>
      <c r="T300" s="4" t="s">
        <v>8</v>
      </c>
      <c r="U300" s="5" t="s">
        <v>9</v>
      </c>
      <c r="V300" s="5" t="s">
        <v>10</v>
      </c>
      <c r="X300" s="15"/>
      <c r="Y300" s="5" t="s">
        <v>16</v>
      </c>
      <c r="Z300" s="5" t="s">
        <v>17</v>
      </c>
    </row>
    <row r="301" spans="2:29" x14ac:dyDescent="0.2">
      <c r="C301" s="7">
        <v>1</v>
      </c>
      <c r="D301" s="7">
        <v>3</v>
      </c>
      <c r="E301" s="7">
        <v>0</v>
      </c>
      <c r="F301" s="7"/>
      <c r="G301" s="7">
        <f>IF(D301&gt;=5, 1,  IF(E301&gt;=2, 1,  IF(F301="yes", 1, 0) ) )-H301</f>
        <v>0</v>
      </c>
      <c r="H301" s="7">
        <f>IF(D301&gt;=10, 1,  IF(E301&gt;=3, 1,  IF(F301="yes", 1, 0) ) )</f>
        <v>0</v>
      </c>
      <c r="I301" s="7"/>
      <c r="J301" s="7">
        <v>1</v>
      </c>
      <c r="K301" s="7">
        <v>1</v>
      </c>
      <c r="L301" s="7"/>
      <c r="M301" s="7"/>
      <c r="N301" s="7">
        <f>IF(K301&gt;=5, 1,  IF(L301&gt;=2, 1,  IF(M301="yes", 1, 0) ) )-O301</f>
        <v>0</v>
      </c>
      <c r="O301" s="7">
        <f>IF(K301&gt;=10, 1,  IF(L301&gt;=3, 1,  IF(M301="yes", 1, 0) ) )</f>
        <v>0</v>
      </c>
      <c r="P301" s="7"/>
      <c r="Q301" s="7">
        <v>1</v>
      </c>
      <c r="R301" s="7">
        <v>1</v>
      </c>
      <c r="S301" s="7">
        <v>0</v>
      </c>
      <c r="T301" s="7"/>
      <c r="U301" s="7">
        <f>IF(R301&gt;=5, 1,  IF(S301&gt;=2, 1,  IF(T301="yes", 1, 0) ) )-V301</f>
        <v>0</v>
      </c>
      <c r="V301" s="7">
        <f>IF(R301&gt;=10, 1,  IF(S301&gt;=3, 1,  IF(T301="yes", 1, 0) ) )</f>
        <v>0</v>
      </c>
      <c r="W301" s="7"/>
      <c r="X301" s="15" t="s">
        <v>18</v>
      </c>
      <c r="Y301" s="15">
        <f xml:space="preserve"> ( COUNTIF(G301:G318, 1) )  /  (COUNT(G301:G318))</f>
        <v>6.25E-2</v>
      </c>
      <c r="Z301" s="15">
        <f>AVERAGE(D301:D318)</f>
        <v>2.1333333333333333</v>
      </c>
    </row>
    <row r="302" spans="2:29" x14ac:dyDescent="0.2">
      <c r="C302" s="7">
        <v>2</v>
      </c>
      <c r="D302" s="7">
        <v>1</v>
      </c>
      <c r="E302" s="7">
        <v>0</v>
      </c>
      <c r="F302" s="7"/>
      <c r="G302" s="7">
        <f t="shared" ref="G302:G315" si="64">IF(D302&gt;=5, 1,  IF(E302&gt;=2, 1,  IF(F302="yes", 1, 0) ) )-H302</f>
        <v>0</v>
      </c>
      <c r="H302" s="7">
        <f t="shared" ref="H302:H315" si="65">IF(D302&gt;=10, 1,  IF(E302&gt;=3, 1,  IF(F302="yes", 1, 0) ) )</f>
        <v>0</v>
      </c>
      <c r="I302" s="7"/>
      <c r="J302" s="7">
        <v>2</v>
      </c>
      <c r="K302" s="7">
        <v>3</v>
      </c>
      <c r="L302" s="7"/>
      <c r="M302" s="7"/>
      <c r="N302" s="7">
        <f t="shared" ref="N302:N315" si="66">IF(K302&gt;=5, 1,  IF(L302&gt;=2, 1,  IF(M302="yes", 1, 0) ) )-O302</f>
        <v>0</v>
      </c>
      <c r="O302" s="7">
        <f t="shared" ref="O302:O315" si="67">IF(K302&gt;=10, 1,  IF(L302&gt;=3, 1,  IF(M302="yes", 1, 0) ) )</f>
        <v>0</v>
      </c>
      <c r="P302" s="7"/>
      <c r="Q302" s="7">
        <v>2</v>
      </c>
      <c r="R302" s="7">
        <v>3</v>
      </c>
      <c r="S302" s="7"/>
      <c r="T302" s="7"/>
      <c r="U302" s="7">
        <f t="shared" ref="U302:U316" si="68">IF(R302&gt;=5, 1,  IF(S302&gt;=2, 1,  IF(T302="yes", 1, 0) ) )-V302</f>
        <v>0</v>
      </c>
      <c r="V302" s="7">
        <f t="shared" ref="V302:V316" si="69">IF(R302&gt;=10, 1,  IF(S302&gt;=3, 1,  IF(T302="yes", 1, 0) ) )</f>
        <v>0</v>
      </c>
      <c r="W302" s="7"/>
      <c r="X302" s="15" t="s">
        <v>19</v>
      </c>
      <c r="Y302" s="15">
        <f xml:space="preserve"> ( COUNTIF(N301:N318, 1) )  /  (COUNT(N301:N318))</f>
        <v>6.25E-2</v>
      </c>
      <c r="Z302" s="15">
        <f>AVERAGE(K301:K318)</f>
        <v>3.6666666666666665</v>
      </c>
    </row>
    <row r="303" spans="2:29" x14ac:dyDescent="0.2">
      <c r="C303" s="7">
        <v>3</v>
      </c>
      <c r="D303" s="7">
        <v>2</v>
      </c>
      <c r="E303" s="7">
        <v>0</v>
      </c>
      <c r="F303" s="7"/>
      <c r="G303" s="7">
        <f t="shared" si="64"/>
        <v>0</v>
      </c>
      <c r="H303" s="7">
        <f t="shared" si="65"/>
        <v>0</v>
      </c>
      <c r="I303" s="7"/>
      <c r="J303" s="7">
        <v>3</v>
      </c>
      <c r="K303" s="7">
        <v>13</v>
      </c>
      <c r="L303" s="7">
        <v>2</v>
      </c>
      <c r="M303" s="7"/>
      <c r="N303" s="7">
        <f t="shared" si="66"/>
        <v>0</v>
      </c>
      <c r="O303" s="7">
        <f t="shared" si="67"/>
        <v>1</v>
      </c>
      <c r="P303" s="7"/>
      <c r="Q303" s="7">
        <v>3</v>
      </c>
      <c r="R303" s="7">
        <v>2</v>
      </c>
      <c r="S303" s="7"/>
      <c r="T303" s="7"/>
      <c r="U303" s="7">
        <f t="shared" si="68"/>
        <v>0</v>
      </c>
      <c r="V303" s="7">
        <f t="shared" si="69"/>
        <v>0</v>
      </c>
      <c r="W303" s="7"/>
      <c r="X303" t="s">
        <v>20</v>
      </c>
      <c r="Y303" s="15">
        <f xml:space="preserve"> ( COUNTIF(U301:U318, 1) )  /  (COUNT(U301:U318))</f>
        <v>5.8823529411764705E-2</v>
      </c>
      <c r="Z303" s="15">
        <f>AVERAGE(R301:R318)</f>
        <v>1.8125</v>
      </c>
    </row>
    <row r="304" spans="2:29" x14ac:dyDescent="0.2">
      <c r="C304" s="7">
        <v>4</v>
      </c>
      <c r="D304" s="7">
        <v>2</v>
      </c>
      <c r="E304" s="7">
        <v>0</v>
      </c>
      <c r="F304" s="7"/>
      <c r="G304" s="7">
        <f t="shared" si="64"/>
        <v>0</v>
      </c>
      <c r="H304" s="7">
        <f t="shared" si="65"/>
        <v>0</v>
      </c>
      <c r="I304" s="7"/>
      <c r="J304" s="7">
        <v>4</v>
      </c>
      <c r="K304" s="7">
        <v>12</v>
      </c>
      <c r="L304" s="7">
        <v>5</v>
      </c>
      <c r="M304" s="7"/>
      <c r="N304" s="7">
        <f t="shared" si="66"/>
        <v>0</v>
      </c>
      <c r="O304" s="7">
        <f t="shared" si="67"/>
        <v>1</v>
      </c>
      <c r="P304" s="7"/>
      <c r="Q304" s="7">
        <v>4</v>
      </c>
      <c r="R304" s="7">
        <v>2</v>
      </c>
      <c r="S304" s="7"/>
      <c r="T304" s="7"/>
      <c r="U304" s="7">
        <f t="shared" si="68"/>
        <v>0</v>
      </c>
      <c r="V304" s="7">
        <f t="shared" si="69"/>
        <v>0</v>
      </c>
      <c r="W304" s="7"/>
    </row>
    <row r="305" spans="2:29" x14ac:dyDescent="0.2">
      <c r="C305" s="7">
        <v>5</v>
      </c>
      <c r="D305" s="7">
        <v>3</v>
      </c>
      <c r="E305" s="7">
        <v>0</v>
      </c>
      <c r="F305" s="7"/>
      <c r="G305" s="7">
        <f t="shared" si="64"/>
        <v>0</v>
      </c>
      <c r="H305" s="7">
        <f t="shared" si="65"/>
        <v>0</v>
      </c>
      <c r="I305" s="7"/>
      <c r="J305" s="7">
        <v>5</v>
      </c>
      <c r="K305" s="7">
        <v>0</v>
      </c>
      <c r="L305" s="7"/>
      <c r="M305" s="7"/>
      <c r="N305" s="7">
        <f t="shared" si="66"/>
        <v>0</v>
      </c>
      <c r="O305" s="7">
        <f t="shared" si="67"/>
        <v>0</v>
      </c>
      <c r="P305" s="7"/>
      <c r="Q305" s="7">
        <v>5</v>
      </c>
      <c r="R305" s="7">
        <v>1</v>
      </c>
      <c r="S305" s="7"/>
      <c r="T305" s="7"/>
      <c r="U305" s="7">
        <f t="shared" si="68"/>
        <v>0</v>
      </c>
      <c r="V305" s="7">
        <f t="shared" si="69"/>
        <v>0</v>
      </c>
      <c r="W305" s="7"/>
    </row>
    <row r="306" spans="2:29" x14ac:dyDescent="0.2">
      <c r="C306" s="7">
        <v>6</v>
      </c>
      <c r="D306" s="7">
        <v>2</v>
      </c>
      <c r="E306" s="7">
        <v>0</v>
      </c>
      <c r="F306" s="7"/>
      <c r="G306" s="7">
        <f t="shared" si="64"/>
        <v>0</v>
      </c>
      <c r="H306" s="7">
        <f t="shared" si="65"/>
        <v>0</v>
      </c>
      <c r="I306" s="7"/>
      <c r="J306" s="7">
        <v>6</v>
      </c>
      <c r="K306" s="7">
        <v>3</v>
      </c>
      <c r="L306" s="7"/>
      <c r="M306" s="7"/>
      <c r="N306" s="7">
        <f t="shared" si="66"/>
        <v>0</v>
      </c>
      <c r="O306" s="7">
        <f t="shared" si="67"/>
        <v>0</v>
      </c>
      <c r="P306" s="7"/>
      <c r="Q306" s="7">
        <v>6</v>
      </c>
      <c r="R306" s="7">
        <v>5</v>
      </c>
      <c r="S306" s="7"/>
      <c r="T306" s="7"/>
      <c r="U306" s="7">
        <f t="shared" si="68"/>
        <v>1</v>
      </c>
      <c r="V306" s="7">
        <f t="shared" si="69"/>
        <v>0</v>
      </c>
      <c r="W306" s="7"/>
    </row>
    <row r="307" spans="2:29" x14ac:dyDescent="0.2">
      <c r="C307" s="7">
        <v>7</v>
      </c>
      <c r="D307" s="7">
        <v>4</v>
      </c>
      <c r="E307" s="7">
        <v>0</v>
      </c>
      <c r="F307" s="7"/>
      <c r="G307" s="7">
        <f t="shared" si="64"/>
        <v>0</v>
      </c>
      <c r="H307" s="7">
        <f t="shared" si="65"/>
        <v>0</v>
      </c>
      <c r="I307" s="7"/>
      <c r="J307" s="7">
        <v>7</v>
      </c>
      <c r="K307" s="7">
        <v>4</v>
      </c>
      <c r="L307" s="7"/>
      <c r="M307" s="7"/>
      <c r="N307" s="7">
        <f t="shared" si="66"/>
        <v>0</v>
      </c>
      <c r="O307" s="7">
        <f t="shared" si="67"/>
        <v>0</v>
      </c>
      <c r="P307" s="7"/>
      <c r="Q307" s="7">
        <v>7</v>
      </c>
      <c r="R307" s="7">
        <v>0</v>
      </c>
      <c r="S307" s="7"/>
      <c r="T307" s="7"/>
      <c r="U307" s="7">
        <f t="shared" si="68"/>
        <v>0</v>
      </c>
      <c r="V307" s="7">
        <f t="shared" si="69"/>
        <v>0</v>
      </c>
      <c r="W307" s="7"/>
    </row>
    <row r="308" spans="2:29" x14ac:dyDescent="0.2">
      <c r="C308" s="7">
        <v>8</v>
      </c>
      <c r="D308" s="7">
        <v>1</v>
      </c>
      <c r="E308" s="7">
        <v>0</v>
      </c>
      <c r="F308" s="7"/>
      <c r="G308" s="7">
        <f t="shared" si="64"/>
        <v>0</v>
      </c>
      <c r="H308" s="7">
        <f t="shared" si="65"/>
        <v>0</v>
      </c>
      <c r="I308" s="7"/>
      <c r="J308" s="7">
        <v>8</v>
      </c>
      <c r="K308" s="7">
        <v>2</v>
      </c>
      <c r="L308" s="7"/>
      <c r="M308" s="7"/>
      <c r="N308" s="7">
        <f t="shared" si="66"/>
        <v>0</v>
      </c>
      <c r="O308" s="7">
        <f t="shared" si="67"/>
        <v>0</v>
      </c>
      <c r="P308" s="7"/>
      <c r="Q308" s="7">
        <v>8</v>
      </c>
      <c r="R308" s="7">
        <v>1</v>
      </c>
      <c r="S308" s="7"/>
      <c r="T308" s="7"/>
      <c r="U308" s="7">
        <f t="shared" si="68"/>
        <v>0</v>
      </c>
      <c r="V308" s="7">
        <f t="shared" si="69"/>
        <v>0</v>
      </c>
      <c r="W308" s="7"/>
    </row>
    <row r="309" spans="2:29" x14ac:dyDescent="0.2">
      <c r="C309" s="7">
        <v>9</v>
      </c>
      <c r="D309" s="7">
        <v>2</v>
      </c>
      <c r="E309" s="7">
        <v>0</v>
      </c>
      <c r="F309" s="7"/>
      <c r="G309" s="7">
        <f t="shared" si="64"/>
        <v>0</v>
      </c>
      <c r="H309" s="7">
        <f t="shared" si="65"/>
        <v>0</v>
      </c>
      <c r="I309" s="7"/>
      <c r="J309" s="7">
        <v>9</v>
      </c>
      <c r="K309" s="7">
        <v>1</v>
      </c>
      <c r="L309" s="7"/>
      <c r="M309" s="7"/>
      <c r="N309" s="7">
        <f t="shared" si="66"/>
        <v>0</v>
      </c>
      <c r="O309" s="7">
        <f t="shared" si="67"/>
        <v>0</v>
      </c>
      <c r="P309" s="7"/>
      <c r="Q309" s="7">
        <v>9</v>
      </c>
      <c r="R309" s="7">
        <v>2</v>
      </c>
      <c r="S309" s="7"/>
      <c r="T309" s="7"/>
      <c r="U309" s="7">
        <f t="shared" si="68"/>
        <v>0</v>
      </c>
      <c r="V309" s="7">
        <f t="shared" si="69"/>
        <v>0</v>
      </c>
      <c r="W309" s="7"/>
    </row>
    <row r="310" spans="2:29" x14ac:dyDescent="0.2">
      <c r="C310" s="7">
        <v>10</v>
      </c>
      <c r="D310" s="12">
        <v>1</v>
      </c>
      <c r="E310" s="12">
        <v>0</v>
      </c>
      <c r="F310" s="7"/>
      <c r="G310" s="7">
        <f t="shared" si="64"/>
        <v>0</v>
      </c>
      <c r="H310" s="7">
        <f t="shared" si="65"/>
        <v>0</v>
      </c>
      <c r="I310" s="7"/>
      <c r="J310" s="7">
        <v>10</v>
      </c>
      <c r="K310" s="12">
        <v>2</v>
      </c>
      <c r="L310" s="12"/>
      <c r="M310" s="7"/>
      <c r="N310" s="7">
        <f t="shared" si="66"/>
        <v>0</v>
      </c>
      <c r="O310" s="7">
        <f t="shared" si="67"/>
        <v>0</v>
      </c>
      <c r="P310" s="7"/>
      <c r="Q310" s="7">
        <v>10</v>
      </c>
      <c r="R310" s="12">
        <v>1</v>
      </c>
      <c r="S310" s="12"/>
      <c r="T310" s="7"/>
      <c r="U310" s="7">
        <f t="shared" si="68"/>
        <v>0</v>
      </c>
      <c r="V310" s="7">
        <f t="shared" si="69"/>
        <v>0</v>
      </c>
      <c r="W310" s="7"/>
    </row>
    <row r="311" spans="2:29" x14ac:dyDescent="0.2">
      <c r="C311" s="7">
        <v>11</v>
      </c>
      <c r="D311" s="7">
        <v>0</v>
      </c>
      <c r="E311" s="7">
        <v>0</v>
      </c>
      <c r="F311" s="7"/>
      <c r="G311" s="7">
        <f t="shared" si="64"/>
        <v>0</v>
      </c>
      <c r="H311" s="7">
        <f t="shared" si="65"/>
        <v>0</v>
      </c>
      <c r="I311" s="7"/>
      <c r="J311" s="7">
        <v>11</v>
      </c>
      <c r="K311" s="12">
        <v>0</v>
      </c>
      <c r="L311" s="12"/>
      <c r="M311" s="7"/>
      <c r="N311" s="7">
        <f t="shared" si="66"/>
        <v>0</v>
      </c>
      <c r="O311" s="7">
        <f t="shared" si="67"/>
        <v>0</v>
      </c>
      <c r="P311" s="7"/>
      <c r="Q311" s="7">
        <v>11</v>
      </c>
      <c r="R311" s="12">
        <v>2</v>
      </c>
      <c r="S311" s="12"/>
      <c r="T311" s="7"/>
      <c r="U311" s="7">
        <f t="shared" si="68"/>
        <v>0</v>
      </c>
      <c r="V311" s="7">
        <f t="shared" si="69"/>
        <v>0</v>
      </c>
      <c r="W311" s="7"/>
    </row>
    <row r="312" spans="2:29" x14ac:dyDescent="0.2">
      <c r="C312" s="7">
        <v>12</v>
      </c>
      <c r="D312" s="12">
        <v>1</v>
      </c>
      <c r="E312" s="12">
        <v>0</v>
      </c>
      <c r="F312" s="7"/>
      <c r="G312" s="7">
        <f t="shared" si="64"/>
        <v>0</v>
      </c>
      <c r="H312" s="7">
        <f t="shared" si="65"/>
        <v>0</v>
      </c>
      <c r="I312" s="7"/>
      <c r="J312" s="7">
        <v>12</v>
      </c>
      <c r="K312" s="12">
        <v>2</v>
      </c>
      <c r="L312" s="12"/>
      <c r="M312" s="7"/>
      <c r="N312" s="7">
        <f t="shared" si="66"/>
        <v>0</v>
      </c>
      <c r="O312" s="7">
        <f t="shared" si="67"/>
        <v>0</v>
      </c>
      <c r="P312" s="7"/>
      <c r="Q312" s="7">
        <v>12</v>
      </c>
      <c r="R312" s="12">
        <v>4</v>
      </c>
      <c r="S312" s="12"/>
      <c r="T312" s="7"/>
      <c r="U312" s="7">
        <f t="shared" si="68"/>
        <v>0</v>
      </c>
      <c r="V312" s="7">
        <f t="shared" si="69"/>
        <v>0</v>
      </c>
      <c r="W312" s="7"/>
    </row>
    <row r="313" spans="2:29" x14ac:dyDescent="0.2">
      <c r="C313" s="7">
        <v>13</v>
      </c>
      <c r="D313" s="7">
        <v>3</v>
      </c>
      <c r="E313" s="7">
        <v>0</v>
      </c>
      <c r="F313" s="7"/>
      <c r="G313" s="7">
        <f t="shared" si="64"/>
        <v>0</v>
      </c>
      <c r="H313" s="7">
        <f t="shared" si="65"/>
        <v>0</v>
      </c>
      <c r="I313" s="7"/>
      <c r="J313" s="7">
        <v>13</v>
      </c>
      <c r="K313" s="12">
        <v>5</v>
      </c>
      <c r="L313" s="12">
        <v>5</v>
      </c>
      <c r="M313" s="7"/>
      <c r="N313" s="7">
        <f t="shared" si="66"/>
        <v>0</v>
      </c>
      <c r="O313" s="7">
        <f t="shared" si="67"/>
        <v>1</v>
      </c>
      <c r="P313" s="7"/>
      <c r="Q313" s="7">
        <v>13</v>
      </c>
      <c r="R313" s="12">
        <v>1</v>
      </c>
      <c r="S313" s="12"/>
      <c r="T313" s="7"/>
      <c r="U313" s="7">
        <f t="shared" si="68"/>
        <v>0</v>
      </c>
      <c r="V313" s="7">
        <f t="shared" si="69"/>
        <v>0</v>
      </c>
      <c r="W313" s="7"/>
    </row>
    <row r="314" spans="2:29" x14ac:dyDescent="0.2">
      <c r="C314" s="7">
        <v>14</v>
      </c>
      <c r="D314" s="7">
        <v>2</v>
      </c>
      <c r="E314" s="7">
        <v>0</v>
      </c>
      <c r="F314" s="7"/>
      <c r="G314" s="7">
        <f t="shared" si="64"/>
        <v>0</v>
      </c>
      <c r="H314" s="7">
        <f t="shared" si="65"/>
        <v>0</v>
      </c>
      <c r="I314" s="7"/>
      <c r="J314" s="7">
        <v>14</v>
      </c>
      <c r="K314" s="12">
        <v>0</v>
      </c>
      <c r="L314" s="12"/>
      <c r="M314" s="7"/>
      <c r="N314" s="7">
        <f t="shared" si="66"/>
        <v>0</v>
      </c>
      <c r="O314" s="7">
        <f t="shared" si="67"/>
        <v>0</v>
      </c>
      <c r="P314" s="7"/>
      <c r="Q314" s="7">
        <v>14</v>
      </c>
      <c r="R314" s="12">
        <v>1</v>
      </c>
      <c r="S314" s="12"/>
      <c r="T314" s="7"/>
      <c r="U314" s="7">
        <f t="shared" si="68"/>
        <v>0</v>
      </c>
      <c r="V314" s="7">
        <f t="shared" si="69"/>
        <v>0</v>
      </c>
      <c r="W314" s="7"/>
    </row>
    <row r="315" spans="2:29" x14ac:dyDescent="0.2">
      <c r="C315" s="7">
        <v>15</v>
      </c>
      <c r="D315" s="12">
        <v>5</v>
      </c>
      <c r="E315" s="12">
        <v>0</v>
      </c>
      <c r="F315" s="7"/>
      <c r="G315" s="7">
        <f t="shared" si="64"/>
        <v>1</v>
      </c>
      <c r="H315" s="7">
        <f t="shared" si="65"/>
        <v>0</v>
      </c>
      <c r="I315" s="7"/>
      <c r="J315" s="7">
        <v>15</v>
      </c>
      <c r="K315" s="12">
        <v>7</v>
      </c>
      <c r="L315" s="12"/>
      <c r="M315" s="7"/>
      <c r="N315" s="7">
        <f t="shared" si="66"/>
        <v>1</v>
      </c>
      <c r="O315" s="7">
        <f t="shared" si="67"/>
        <v>0</v>
      </c>
      <c r="P315" s="7"/>
      <c r="Q315" s="7">
        <v>15</v>
      </c>
      <c r="R315" s="12">
        <v>2</v>
      </c>
      <c r="S315" s="12"/>
      <c r="T315" s="7"/>
      <c r="U315" s="7">
        <f t="shared" si="68"/>
        <v>0</v>
      </c>
      <c r="V315" s="7">
        <f t="shared" si="69"/>
        <v>0</v>
      </c>
      <c r="W315" s="7"/>
    </row>
    <row r="316" spans="2:29" x14ac:dyDescent="0.2">
      <c r="F316" s="9">
        <f>(COUNT(G300:G315)-SUM(G300:H315))/15</f>
        <v>0.93333333333333335</v>
      </c>
      <c r="G316" s="10">
        <f>SUM(G300:G315)/15</f>
        <v>6.6666666666666666E-2</v>
      </c>
      <c r="H316" s="10">
        <f>SUM(H300:H315)/15</f>
        <v>0</v>
      </c>
      <c r="I316" s="7"/>
      <c r="M316" s="9">
        <f>(COUNT(N300:N315)-SUM(N300:O315))/15</f>
        <v>0.73333333333333328</v>
      </c>
      <c r="N316" s="10">
        <f>SUM(N300:N315)/15</f>
        <v>6.6666666666666666E-2</v>
      </c>
      <c r="O316" s="10">
        <f>SUM(O300:O315)/15</f>
        <v>0.2</v>
      </c>
      <c r="P316" s="7"/>
      <c r="Q316" s="7">
        <v>16</v>
      </c>
      <c r="R316" s="7">
        <v>1</v>
      </c>
      <c r="S316" s="7"/>
      <c r="T316" s="7"/>
      <c r="U316" s="7">
        <f t="shared" si="68"/>
        <v>0</v>
      </c>
      <c r="V316" s="7">
        <f t="shared" si="69"/>
        <v>0</v>
      </c>
      <c r="W316" s="7"/>
    </row>
    <row r="317" spans="2:29" x14ac:dyDescent="0.2">
      <c r="G317" s="7"/>
      <c r="H317" s="7"/>
      <c r="I317" s="7"/>
      <c r="N317" s="7"/>
      <c r="O317" s="7"/>
      <c r="P317" s="7"/>
      <c r="Q317" s="7"/>
      <c r="R317" s="7"/>
      <c r="S317" s="7"/>
      <c r="T317" s="9">
        <f>(COUNT(U301:U316)-SUM(U301:V316))/16</f>
        <v>0.9375</v>
      </c>
      <c r="U317" s="10">
        <f>SUM(U301:U316)/16</f>
        <v>6.25E-2</v>
      </c>
      <c r="V317" s="10">
        <f>SUM(V301:V316)/16</f>
        <v>0</v>
      </c>
      <c r="W317" s="7"/>
    </row>
    <row r="319" spans="2:29" x14ac:dyDescent="0.2">
      <c r="B319" s="3" t="s">
        <v>42</v>
      </c>
      <c r="C319" s="3"/>
      <c r="D319" s="3"/>
      <c r="E319" s="3"/>
      <c r="F319" s="3"/>
      <c r="G319" s="3"/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3"/>
      <c r="U319" s="3"/>
      <c r="V319" s="3"/>
      <c r="W319" s="3"/>
      <c r="X319" s="3"/>
      <c r="Y319" s="3"/>
      <c r="Z319" s="3"/>
      <c r="AA319" s="3"/>
      <c r="AB319" s="3"/>
      <c r="AC319" s="3"/>
    </row>
    <row r="321" spans="3:29" x14ac:dyDescent="0.2">
      <c r="C321" s="6" t="s">
        <v>2</v>
      </c>
      <c r="D321" s="6" t="s">
        <v>3</v>
      </c>
      <c r="E321" s="6" t="s">
        <v>4</v>
      </c>
      <c r="F321" s="4" t="s">
        <v>8</v>
      </c>
      <c r="G321" s="5" t="s">
        <v>9</v>
      </c>
      <c r="H321" s="5" t="s">
        <v>10</v>
      </c>
      <c r="J321" s="6" t="s">
        <v>2</v>
      </c>
      <c r="K321" s="6" t="s">
        <v>3</v>
      </c>
      <c r="L321" s="6" t="s">
        <v>4</v>
      </c>
      <c r="M321" s="4" t="s">
        <v>8</v>
      </c>
      <c r="N321" s="5" t="s">
        <v>9</v>
      </c>
      <c r="O321" s="5" t="s">
        <v>10</v>
      </c>
      <c r="Q321" s="6" t="s">
        <v>2</v>
      </c>
      <c r="R321" s="6" t="s">
        <v>3</v>
      </c>
      <c r="S321" s="6" t="s">
        <v>4</v>
      </c>
      <c r="T321" s="4" t="s">
        <v>8</v>
      </c>
      <c r="U321" s="5" t="s">
        <v>9</v>
      </c>
      <c r="V321" s="5" t="s">
        <v>10</v>
      </c>
      <c r="X321" s="6" t="s">
        <v>2</v>
      </c>
      <c r="Y321" s="6" t="s">
        <v>3</v>
      </c>
      <c r="Z321" s="6" t="s">
        <v>4</v>
      </c>
      <c r="AA321" s="4" t="s">
        <v>8</v>
      </c>
      <c r="AB321" s="5" t="s">
        <v>9</v>
      </c>
      <c r="AC321" s="5" t="s">
        <v>10</v>
      </c>
    </row>
    <row r="322" spans="3:29" x14ac:dyDescent="0.2">
      <c r="C322" s="7">
        <v>1</v>
      </c>
      <c r="D322" s="7">
        <v>2</v>
      </c>
      <c r="E322" s="7"/>
      <c r="F322" s="7"/>
      <c r="G322" s="7">
        <f>IF(D322&gt;=5, 1,  IF(E322&gt;=2, 1,  IF(F322="yes", 1, 0) ) )-H322</f>
        <v>0</v>
      </c>
      <c r="H322" s="7">
        <f>IF(D322&gt;=10, 1,  IF(E322&gt;=3, 1,  IF(F322="yes", 1, 0) ) )</f>
        <v>0</v>
      </c>
      <c r="I322" s="7"/>
      <c r="J322" s="7">
        <v>1</v>
      </c>
      <c r="K322" s="7">
        <v>1</v>
      </c>
      <c r="L322" s="7"/>
      <c r="M322" s="7"/>
      <c r="N322" s="7">
        <f>IF(K322&gt;=5, 1,  IF(L322&gt;=2, 1,  IF(M322="yes", 1, 0) ) )-O322</f>
        <v>0</v>
      </c>
      <c r="O322" s="7">
        <f>IF(K322&gt;=10, 1,  IF(L322&gt;=3, 1,  IF(M322="yes", 1, 0) ) )</f>
        <v>0</v>
      </c>
      <c r="P322" s="7"/>
      <c r="Q322" s="7">
        <v>1</v>
      </c>
      <c r="R322" s="7">
        <v>8</v>
      </c>
      <c r="S322" s="7">
        <v>1</v>
      </c>
      <c r="T322" s="7"/>
      <c r="U322" s="7">
        <f>IF(R322&gt;=5, 1,  IF(S322&gt;=2, 1,  IF(T322="yes", 1, 0) ) )-V322</f>
        <v>1</v>
      </c>
      <c r="V322" s="7">
        <f>IF(R322&gt;=10, 1,  IF(S322&gt;=3, 1,  IF(T322="yes", 1, 0) ) )</f>
        <v>0</v>
      </c>
      <c r="W322" s="7"/>
      <c r="X322" s="7">
        <v>1</v>
      </c>
      <c r="Y322" s="7">
        <v>2</v>
      </c>
      <c r="Z322" s="7"/>
      <c r="AA322" s="7"/>
      <c r="AB322" s="7">
        <f>IF(Y322&gt;=5, 1,  IF(Z322&gt;=2, 1,  IF(AA322="yes", 1, 0) ) )-AC322</f>
        <v>0</v>
      </c>
      <c r="AC322" s="7">
        <f>IF(Y322&gt;=10, 1,  IF(Z322&gt;=3, 1,  IF(AA322="yes", 1, 0) ) )</f>
        <v>0</v>
      </c>
    </row>
    <row r="323" spans="3:29" x14ac:dyDescent="0.2">
      <c r="C323" s="7">
        <v>2</v>
      </c>
      <c r="D323" s="7">
        <v>3</v>
      </c>
      <c r="E323" s="7"/>
      <c r="F323" s="7"/>
      <c r="G323" s="7">
        <f t="shared" ref="G323:G336" si="70">IF(D323&gt;=5, 1,  IF(E323&gt;=2, 1,  IF(F323="yes", 1, 0) ) )-H323</f>
        <v>0</v>
      </c>
      <c r="H323" s="7">
        <f t="shared" ref="H323:H336" si="71">IF(D323&gt;=10, 1,  IF(E323&gt;=3, 1,  IF(F323="yes", 1, 0) ) )</f>
        <v>0</v>
      </c>
      <c r="I323" s="7"/>
      <c r="J323" s="7">
        <v>2</v>
      </c>
      <c r="K323" s="7">
        <v>3</v>
      </c>
      <c r="L323" s="7"/>
      <c r="M323" s="7"/>
      <c r="N323" s="7">
        <f t="shared" ref="N323:N341" si="72">IF(K323&gt;=5, 1,  IF(L323&gt;=2, 1,  IF(M323="yes", 1, 0) ) )-O323</f>
        <v>0</v>
      </c>
      <c r="O323" s="7">
        <f t="shared" ref="O323:O341" si="73">IF(K323&gt;=10, 1,  IF(L323&gt;=3, 1,  IF(M323="yes", 1, 0) ) )</f>
        <v>0</v>
      </c>
      <c r="P323" s="7"/>
      <c r="Q323" s="7">
        <v>2</v>
      </c>
      <c r="R323" s="7">
        <v>0</v>
      </c>
      <c r="S323" s="7"/>
      <c r="T323" s="7"/>
      <c r="U323" s="7">
        <f t="shared" ref="U323:U338" si="74">IF(R323&gt;=5, 1,  IF(S323&gt;=2, 1,  IF(T323="yes", 1, 0) ) )-V323</f>
        <v>0</v>
      </c>
      <c r="V323" s="7">
        <f t="shared" ref="V323:V338" si="75">IF(R323&gt;=10, 1,  IF(S323&gt;=3, 1,  IF(T323="yes", 1, 0) ) )</f>
        <v>0</v>
      </c>
      <c r="W323" s="7"/>
      <c r="X323" s="7">
        <v>2</v>
      </c>
      <c r="Y323" s="7">
        <v>0</v>
      </c>
      <c r="Z323" s="7"/>
      <c r="AA323" s="7"/>
      <c r="AB323" s="7">
        <f t="shared" ref="AB323:AB338" si="76">IF(Y323&gt;=5, 1,  IF(Z323&gt;=2, 1,  IF(AA323="yes", 1, 0) ) )-AC323</f>
        <v>0</v>
      </c>
      <c r="AC323" s="7">
        <f t="shared" ref="AC323:AC338" si="77">IF(Y323&gt;=10, 1,  IF(Z323&gt;=3, 1,  IF(AA323="yes", 1, 0) ) )</f>
        <v>0</v>
      </c>
    </row>
    <row r="324" spans="3:29" x14ac:dyDescent="0.2">
      <c r="C324" s="7">
        <v>3</v>
      </c>
      <c r="D324" s="7">
        <v>2</v>
      </c>
      <c r="E324" s="7"/>
      <c r="F324" s="7"/>
      <c r="G324" s="7">
        <f t="shared" si="70"/>
        <v>0</v>
      </c>
      <c r="H324" s="7">
        <f t="shared" si="71"/>
        <v>0</v>
      </c>
      <c r="I324" s="7"/>
      <c r="J324" s="7">
        <v>3</v>
      </c>
      <c r="K324" s="7">
        <v>4</v>
      </c>
      <c r="L324" s="7"/>
      <c r="M324" s="7"/>
      <c r="N324" s="7">
        <f t="shared" si="72"/>
        <v>0</v>
      </c>
      <c r="O324" s="7">
        <f t="shared" si="73"/>
        <v>0</v>
      </c>
      <c r="P324" s="7"/>
      <c r="Q324" s="7">
        <v>3</v>
      </c>
      <c r="R324" s="7">
        <v>1</v>
      </c>
      <c r="S324" s="7"/>
      <c r="T324" s="7"/>
      <c r="U324" s="7">
        <f t="shared" si="74"/>
        <v>0</v>
      </c>
      <c r="V324" s="7">
        <f t="shared" si="75"/>
        <v>0</v>
      </c>
      <c r="W324" s="7"/>
      <c r="X324" s="7">
        <v>3</v>
      </c>
      <c r="Y324" s="7">
        <v>3</v>
      </c>
      <c r="Z324" s="7"/>
      <c r="AA324" s="7"/>
      <c r="AB324" s="7">
        <f t="shared" si="76"/>
        <v>0</v>
      </c>
      <c r="AC324" s="7">
        <f t="shared" si="77"/>
        <v>0</v>
      </c>
    </row>
    <row r="325" spans="3:29" x14ac:dyDescent="0.2">
      <c r="C325" s="7">
        <v>4</v>
      </c>
      <c r="D325" s="7">
        <v>0</v>
      </c>
      <c r="E325" s="7"/>
      <c r="F325" s="7"/>
      <c r="G325" s="7">
        <f t="shared" si="70"/>
        <v>0</v>
      </c>
      <c r="H325" s="7">
        <f t="shared" si="71"/>
        <v>0</v>
      </c>
      <c r="I325" s="7"/>
      <c r="J325" s="7">
        <v>4</v>
      </c>
      <c r="K325" s="7">
        <v>4</v>
      </c>
      <c r="L325" s="7"/>
      <c r="M325" s="7"/>
      <c r="N325" s="7">
        <f t="shared" si="72"/>
        <v>0</v>
      </c>
      <c r="O325" s="7">
        <f t="shared" si="73"/>
        <v>0</v>
      </c>
      <c r="P325" s="7"/>
      <c r="Q325" s="7">
        <v>4</v>
      </c>
      <c r="R325" s="7">
        <v>4</v>
      </c>
      <c r="S325" s="7"/>
      <c r="T325" s="7"/>
      <c r="U325" s="7">
        <f t="shared" si="74"/>
        <v>0</v>
      </c>
      <c r="V325" s="7">
        <f t="shared" si="75"/>
        <v>0</v>
      </c>
      <c r="W325" s="7"/>
      <c r="X325" s="7">
        <v>4</v>
      </c>
      <c r="Y325" s="7">
        <v>4</v>
      </c>
      <c r="Z325" s="7"/>
      <c r="AA325" s="7"/>
      <c r="AB325" s="7">
        <f t="shared" si="76"/>
        <v>0</v>
      </c>
      <c r="AC325" s="7">
        <f t="shared" si="77"/>
        <v>0</v>
      </c>
    </row>
    <row r="326" spans="3:29" x14ac:dyDescent="0.2">
      <c r="C326" s="7">
        <v>5</v>
      </c>
      <c r="D326" s="7">
        <v>3</v>
      </c>
      <c r="E326" s="7"/>
      <c r="F326" s="7"/>
      <c r="G326" s="7">
        <f t="shared" si="70"/>
        <v>0</v>
      </c>
      <c r="H326" s="7">
        <f t="shared" si="71"/>
        <v>0</v>
      </c>
      <c r="I326" s="7"/>
      <c r="J326" s="7">
        <v>5</v>
      </c>
      <c r="K326" s="7">
        <v>1</v>
      </c>
      <c r="L326" s="7"/>
      <c r="M326" s="7"/>
      <c r="N326" s="7">
        <f t="shared" si="72"/>
        <v>0</v>
      </c>
      <c r="O326" s="7">
        <f t="shared" si="73"/>
        <v>0</v>
      </c>
      <c r="P326" s="7"/>
      <c r="Q326" s="7">
        <v>5</v>
      </c>
      <c r="R326" s="7">
        <v>2</v>
      </c>
      <c r="S326" s="7"/>
      <c r="T326" s="7"/>
      <c r="U326" s="7">
        <f t="shared" si="74"/>
        <v>0</v>
      </c>
      <c r="V326" s="7">
        <f t="shared" si="75"/>
        <v>0</v>
      </c>
      <c r="W326" s="7"/>
      <c r="X326" s="7">
        <v>5</v>
      </c>
      <c r="Y326" s="7">
        <v>6</v>
      </c>
      <c r="Z326" s="7"/>
      <c r="AA326" s="7"/>
      <c r="AB326" s="7">
        <f t="shared" si="76"/>
        <v>1</v>
      </c>
      <c r="AC326" s="7">
        <f t="shared" si="77"/>
        <v>0</v>
      </c>
    </row>
    <row r="327" spans="3:29" x14ac:dyDescent="0.2">
      <c r="C327" s="7">
        <v>6</v>
      </c>
      <c r="D327" s="7">
        <v>4</v>
      </c>
      <c r="E327" s="7"/>
      <c r="F327" s="7"/>
      <c r="G327" s="7">
        <f t="shared" si="70"/>
        <v>0</v>
      </c>
      <c r="H327" s="7">
        <f t="shared" si="71"/>
        <v>0</v>
      </c>
      <c r="I327" s="7"/>
      <c r="J327" s="7">
        <v>6</v>
      </c>
      <c r="K327" s="7">
        <v>3</v>
      </c>
      <c r="L327" s="7"/>
      <c r="M327" s="7"/>
      <c r="N327" s="7">
        <f t="shared" si="72"/>
        <v>0</v>
      </c>
      <c r="O327" s="7">
        <f t="shared" si="73"/>
        <v>0</v>
      </c>
      <c r="P327" s="7"/>
      <c r="Q327" s="7">
        <v>6</v>
      </c>
      <c r="R327" s="7">
        <v>3</v>
      </c>
      <c r="S327" s="7"/>
      <c r="T327" s="7"/>
      <c r="U327" s="7">
        <f t="shared" si="74"/>
        <v>0</v>
      </c>
      <c r="V327" s="7">
        <f t="shared" si="75"/>
        <v>0</v>
      </c>
      <c r="W327" s="7"/>
      <c r="X327" s="7">
        <v>6</v>
      </c>
      <c r="Y327" s="7">
        <v>0</v>
      </c>
      <c r="Z327" s="7"/>
      <c r="AA327" s="7"/>
      <c r="AB327" s="7">
        <f t="shared" si="76"/>
        <v>0</v>
      </c>
      <c r="AC327" s="7">
        <f t="shared" si="77"/>
        <v>0</v>
      </c>
    </row>
    <row r="328" spans="3:29" x14ac:dyDescent="0.2">
      <c r="C328" s="7">
        <v>7</v>
      </c>
      <c r="D328" s="7">
        <v>1</v>
      </c>
      <c r="E328" s="7"/>
      <c r="F328" s="7"/>
      <c r="G328" s="7">
        <f t="shared" si="70"/>
        <v>0</v>
      </c>
      <c r="H328" s="7">
        <f t="shared" si="71"/>
        <v>0</v>
      </c>
      <c r="I328" s="7"/>
      <c r="J328" s="7">
        <v>7</v>
      </c>
      <c r="K328" s="7">
        <v>3</v>
      </c>
      <c r="L328" s="7"/>
      <c r="M328" s="7"/>
      <c r="N328" s="7">
        <f t="shared" si="72"/>
        <v>0</v>
      </c>
      <c r="O328" s="7">
        <f t="shared" si="73"/>
        <v>0</v>
      </c>
      <c r="P328" s="7"/>
      <c r="Q328" s="7">
        <v>7</v>
      </c>
      <c r="R328" s="7">
        <v>0</v>
      </c>
      <c r="S328" s="7"/>
      <c r="T328" s="7"/>
      <c r="U328" s="7">
        <f t="shared" si="74"/>
        <v>0</v>
      </c>
      <c r="V328" s="7">
        <f t="shared" si="75"/>
        <v>0</v>
      </c>
      <c r="W328" s="7"/>
      <c r="X328" s="7">
        <v>7</v>
      </c>
      <c r="Y328" s="7">
        <v>3</v>
      </c>
      <c r="Z328" s="7">
        <v>2</v>
      </c>
      <c r="AA328" s="7"/>
      <c r="AB328" s="7">
        <f t="shared" si="76"/>
        <v>1</v>
      </c>
      <c r="AC328" s="7">
        <f t="shared" si="77"/>
        <v>0</v>
      </c>
    </row>
    <row r="329" spans="3:29" x14ac:dyDescent="0.2">
      <c r="C329" s="7">
        <v>8</v>
      </c>
      <c r="D329" s="7">
        <v>3</v>
      </c>
      <c r="E329" s="7"/>
      <c r="F329" s="7"/>
      <c r="G329" s="7">
        <f t="shared" si="70"/>
        <v>0</v>
      </c>
      <c r="H329" s="7">
        <f t="shared" si="71"/>
        <v>0</v>
      </c>
      <c r="I329" s="7"/>
      <c r="J329" s="7">
        <v>8</v>
      </c>
      <c r="K329" s="7">
        <v>6</v>
      </c>
      <c r="L329" s="7"/>
      <c r="M329" s="7"/>
      <c r="N329" s="7">
        <f t="shared" si="72"/>
        <v>1</v>
      </c>
      <c r="O329" s="7">
        <f t="shared" si="73"/>
        <v>0</v>
      </c>
      <c r="P329" s="7"/>
      <c r="Q329" s="7">
        <v>8</v>
      </c>
      <c r="R329" s="7">
        <v>1</v>
      </c>
      <c r="S329" s="7"/>
      <c r="T329" s="7"/>
      <c r="U329" s="7">
        <f t="shared" si="74"/>
        <v>0</v>
      </c>
      <c r="V329" s="7">
        <f t="shared" si="75"/>
        <v>0</v>
      </c>
      <c r="W329" s="7"/>
      <c r="X329" s="7">
        <v>8</v>
      </c>
      <c r="Y329" s="7">
        <v>0</v>
      </c>
      <c r="Z329" s="7"/>
      <c r="AA329" s="7"/>
      <c r="AB329" s="7">
        <f t="shared" si="76"/>
        <v>0</v>
      </c>
      <c r="AC329" s="7">
        <f t="shared" si="77"/>
        <v>0</v>
      </c>
    </row>
    <row r="330" spans="3:29" x14ac:dyDescent="0.2">
      <c r="C330" s="7">
        <v>9</v>
      </c>
      <c r="D330" s="7">
        <v>3</v>
      </c>
      <c r="E330" s="7"/>
      <c r="F330" s="7"/>
      <c r="G330" s="7">
        <f t="shared" si="70"/>
        <v>0</v>
      </c>
      <c r="H330" s="7">
        <f t="shared" si="71"/>
        <v>0</v>
      </c>
      <c r="I330" s="7"/>
      <c r="J330" s="7">
        <v>9</v>
      </c>
      <c r="K330" s="7">
        <v>2</v>
      </c>
      <c r="L330" s="7"/>
      <c r="M330" s="7"/>
      <c r="N330" s="7">
        <f t="shared" si="72"/>
        <v>0</v>
      </c>
      <c r="O330" s="7">
        <f t="shared" si="73"/>
        <v>0</v>
      </c>
      <c r="P330" s="7"/>
      <c r="Q330" s="7">
        <v>9</v>
      </c>
      <c r="R330" s="12" t="s">
        <v>6</v>
      </c>
      <c r="S330" s="12" t="s">
        <v>6</v>
      </c>
      <c r="T330" s="7" t="s">
        <v>7</v>
      </c>
      <c r="U330" s="7">
        <f t="shared" si="74"/>
        <v>0</v>
      </c>
      <c r="V330" s="7">
        <f t="shared" si="75"/>
        <v>1</v>
      </c>
      <c r="W330" s="7"/>
      <c r="X330" s="7">
        <v>9</v>
      </c>
      <c r="Y330" s="12">
        <v>2</v>
      </c>
      <c r="Z330" s="12"/>
      <c r="AA330" s="7"/>
      <c r="AB330" s="7">
        <f t="shared" si="76"/>
        <v>0</v>
      </c>
      <c r="AC330" s="7">
        <f t="shared" si="77"/>
        <v>0</v>
      </c>
    </row>
    <row r="331" spans="3:29" x14ac:dyDescent="0.2">
      <c r="C331" s="7">
        <v>10</v>
      </c>
      <c r="D331" s="12">
        <v>5</v>
      </c>
      <c r="E331" s="12"/>
      <c r="F331" s="7"/>
      <c r="G331" s="7">
        <f t="shared" si="70"/>
        <v>1</v>
      </c>
      <c r="H331" s="7">
        <f t="shared" si="71"/>
        <v>0</v>
      </c>
      <c r="I331" s="7"/>
      <c r="J331" s="7">
        <v>10</v>
      </c>
      <c r="K331" s="12">
        <v>1</v>
      </c>
      <c r="L331" s="12"/>
      <c r="M331" s="7"/>
      <c r="N331" s="7">
        <f t="shared" si="72"/>
        <v>0</v>
      </c>
      <c r="O331" s="7">
        <f t="shared" si="73"/>
        <v>0</v>
      </c>
      <c r="P331" s="7"/>
      <c r="Q331" s="7">
        <v>10</v>
      </c>
      <c r="R331" s="12">
        <v>0</v>
      </c>
      <c r="S331" s="12"/>
      <c r="T331" s="7"/>
      <c r="U331" s="7">
        <f t="shared" si="74"/>
        <v>0</v>
      </c>
      <c r="V331" s="7">
        <f t="shared" si="75"/>
        <v>0</v>
      </c>
      <c r="W331" s="7"/>
      <c r="X331" s="7">
        <v>10</v>
      </c>
      <c r="Y331" s="12">
        <v>2</v>
      </c>
      <c r="Z331" s="12"/>
      <c r="AA331" s="7"/>
      <c r="AB331" s="7">
        <f t="shared" si="76"/>
        <v>0</v>
      </c>
      <c r="AC331" s="7">
        <f t="shared" si="77"/>
        <v>0</v>
      </c>
    </row>
    <row r="332" spans="3:29" x14ac:dyDescent="0.2">
      <c r="C332" s="7">
        <v>11</v>
      </c>
      <c r="D332" s="12">
        <v>3</v>
      </c>
      <c r="E332" s="12"/>
      <c r="F332" s="7"/>
      <c r="G332" s="7">
        <f t="shared" si="70"/>
        <v>0</v>
      </c>
      <c r="H332" s="7">
        <f t="shared" si="71"/>
        <v>0</v>
      </c>
      <c r="I332" s="7"/>
      <c r="J332" s="7">
        <v>11</v>
      </c>
      <c r="K332" s="12">
        <v>0</v>
      </c>
      <c r="L332" s="12"/>
      <c r="M332" s="7"/>
      <c r="N332" s="7">
        <f t="shared" si="72"/>
        <v>0</v>
      </c>
      <c r="O332" s="7">
        <f t="shared" si="73"/>
        <v>0</v>
      </c>
      <c r="P332" s="7"/>
      <c r="Q332" s="7">
        <v>11</v>
      </c>
      <c r="R332" s="12">
        <v>0</v>
      </c>
      <c r="S332" s="12"/>
      <c r="T332" s="7"/>
      <c r="U332" s="7">
        <f t="shared" si="74"/>
        <v>0</v>
      </c>
      <c r="V332" s="7">
        <f t="shared" si="75"/>
        <v>0</v>
      </c>
      <c r="W332" s="7"/>
      <c r="X332" s="7">
        <v>11</v>
      </c>
      <c r="Y332" s="12">
        <v>3</v>
      </c>
      <c r="Z332" s="12"/>
      <c r="AA332" s="7"/>
      <c r="AB332" s="7">
        <f t="shared" si="76"/>
        <v>0</v>
      </c>
      <c r="AC332" s="7">
        <f t="shared" si="77"/>
        <v>0</v>
      </c>
    </row>
    <row r="333" spans="3:29" x14ac:dyDescent="0.2">
      <c r="C333" s="7">
        <v>12</v>
      </c>
      <c r="D333" s="12">
        <v>4</v>
      </c>
      <c r="E333" s="12"/>
      <c r="F333" s="7"/>
      <c r="G333" s="7">
        <f t="shared" si="70"/>
        <v>0</v>
      </c>
      <c r="H333" s="7">
        <f t="shared" si="71"/>
        <v>0</v>
      </c>
      <c r="I333" s="7"/>
      <c r="J333" s="7">
        <v>12</v>
      </c>
      <c r="K333" s="12">
        <v>2</v>
      </c>
      <c r="L333" s="12"/>
      <c r="M333" s="7"/>
      <c r="N333" s="7">
        <f t="shared" si="72"/>
        <v>0</v>
      </c>
      <c r="O333" s="7">
        <f t="shared" si="73"/>
        <v>0</v>
      </c>
      <c r="P333" s="7"/>
      <c r="Q333" s="7">
        <v>12</v>
      </c>
      <c r="R333" s="12">
        <v>0</v>
      </c>
      <c r="S333" s="12"/>
      <c r="T333" s="7"/>
      <c r="U333" s="7">
        <f t="shared" si="74"/>
        <v>0</v>
      </c>
      <c r="V333" s="7">
        <f t="shared" si="75"/>
        <v>0</v>
      </c>
      <c r="W333" s="7"/>
      <c r="X333" s="7">
        <v>12</v>
      </c>
      <c r="Y333" s="12">
        <v>0</v>
      </c>
      <c r="Z333" s="12"/>
      <c r="AA333" s="7"/>
      <c r="AB333" s="7">
        <f t="shared" si="76"/>
        <v>0</v>
      </c>
      <c r="AC333" s="7">
        <f t="shared" si="77"/>
        <v>0</v>
      </c>
    </row>
    <row r="334" spans="3:29" x14ac:dyDescent="0.2">
      <c r="C334" s="7">
        <v>13</v>
      </c>
      <c r="D334" s="12">
        <v>6</v>
      </c>
      <c r="E334" s="12"/>
      <c r="F334" s="7"/>
      <c r="G334" s="7">
        <f t="shared" si="70"/>
        <v>1</v>
      </c>
      <c r="H334" s="7">
        <f t="shared" si="71"/>
        <v>0</v>
      </c>
      <c r="I334" s="7"/>
      <c r="J334" s="7">
        <v>13</v>
      </c>
      <c r="K334" s="12">
        <v>0</v>
      </c>
      <c r="L334" s="12"/>
      <c r="M334" s="7"/>
      <c r="N334" s="7">
        <f t="shared" si="72"/>
        <v>0</v>
      </c>
      <c r="O334" s="7">
        <f t="shared" si="73"/>
        <v>0</v>
      </c>
      <c r="P334" s="7"/>
      <c r="Q334" s="7">
        <v>13</v>
      </c>
      <c r="R334" s="12">
        <v>6</v>
      </c>
      <c r="S334" s="12"/>
      <c r="T334" s="7"/>
      <c r="U334" s="7">
        <f t="shared" si="74"/>
        <v>1</v>
      </c>
      <c r="V334" s="7">
        <f t="shared" si="75"/>
        <v>0</v>
      </c>
      <c r="W334" s="7"/>
      <c r="X334" s="7">
        <v>13</v>
      </c>
      <c r="Y334" s="12">
        <v>3</v>
      </c>
      <c r="Z334" s="12"/>
      <c r="AA334" s="7"/>
      <c r="AB334" s="7">
        <f t="shared" si="76"/>
        <v>0</v>
      </c>
      <c r="AC334" s="7">
        <f t="shared" si="77"/>
        <v>0</v>
      </c>
    </row>
    <row r="335" spans="3:29" x14ac:dyDescent="0.2">
      <c r="C335" s="7">
        <v>14</v>
      </c>
      <c r="D335" s="12">
        <v>2</v>
      </c>
      <c r="E335" s="12"/>
      <c r="F335" s="7"/>
      <c r="G335" s="7">
        <f t="shared" si="70"/>
        <v>0</v>
      </c>
      <c r="H335" s="7">
        <f t="shared" si="71"/>
        <v>0</v>
      </c>
      <c r="I335" s="7"/>
      <c r="J335" s="7">
        <v>14</v>
      </c>
      <c r="K335" s="12">
        <v>2</v>
      </c>
      <c r="L335" s="12"/>
      <c r="M335" s="7"/>
      <c r="N335" s="7">
        <f t="shared" si="72"/>
        <v>0</v>
      </c>
      <c r="O335" s="7">
        <f t="shared" si="73"/>
        <v>0</v>
      </c>
      <c r="P335" s="7"/>
      <c r="Q335" s="7">
        <v>14</v>
      </c>
      <c r="R335" s="12">
        <v>1</v>
      </c>
      <c r="S335" s="12"/>
      <c r="T335" s="7"/>
      <c r="U335" s="7">
        <f t="shared" si="74"/>
        <v>0</v>
      </c>
      <c r="V335" s="7">
        <f t="shared" si="75"/>
        <v>0</v>
      </c>
      <c r="W335" s="7"/>
      <c r="X335" s="7">
        <v>14</v>
      </c>
      <c r="Y335" s="12">
        <v>0</v>
      </c>
      <c r="Z335" s="12"/>
      <c r="AA335" s="7"/>
      <c r="AB335" s="7">
        <f t="shared" si="76"/>
        <v>0</v>
      </c>
      <c r="AC335" s="7">
        <f t="shared" si="77"/>
        <v>0</v>
      </c>
    </row>
    <row r="336" spans="3:29" x14ac:dyDescent="0.2">
      <c r="C336" s="7">
        <v>15</v>
      </c>
      <c r="D336" s="12">
        <v>9</v>
      </c>
      <c r="E336" s="12"/>
      <c r="F336" s="7"/>
      <c r="G336" s="7">
        <f t="shared" si="70"/>
        <v>1</v>
      </c>
      <c r="H336" s="7">
        <f t="shared" si="71"/>
        <v>0</v>
      </c>
      <c r="I336" s="7"/>
      <c r="J336" s="7">
        <v>15</v>
      </c>
      <c r="K336" s="12">
        <v>3</v>
      </c>
      <c r="L336" s="12"/>
      <c r="M336" s="7"/>
      <c r="N336" s="7">
        <f t="shared" si="72"/>
        <v>0</v>
      </c>
      <c r="O336" s="7">
        <f t="shared" si="73"/>
        <v>0</v>
      </c>
      <c r="P336" s="7"/>
      <c r="Q336" s="7">
        <v>15</v>
      </c>
      <c r="R336" s="12">
        <v>2</v>
      </c>
      <c r="S336" s="12"/>
      <c r="T336" s="7"/>
      <c r="U336" s="7">
        <f t="shared" si="74"/>
        <v>0</v>
      </c>
      <c r="V336" s="7">
        <f t="shared" si="75"/>
        <v>0</v>
      </c>
      <c r="W336" s="7"/>
      <c r="X336" s="7">
        <v>15</v>
      </c>
      <c r="Y336" s="12">
        <v>0</v>
      </c>
      <c r="Z336" s="12"/>
      <c r="AA336" s="7"/>
      <c r="AB336" s="7">
        <f t="shared" si="76"/>
        <v>0</v>
      </c>
      <c r="AC336" s="7">
        <f t="shared" si="77"/>
        <v>0</v>
      </c>
    </row>
    <row r="337" spans="2:29" x14ac:dyDescent="0.2">
      <c r="F337" s="9">
        <f>(COUNT(G321:G336)-SUM(G321:H336))/15</f>
        <v>0.8</v>
      </c>
      <c r="G337" s="10">
        <f>SUM(G321:G336)/15</f>
        <v>0.2</v>
      </c>
      <c r="H337" s="10">
        <f>SUM(H321:H336)/15</f>
        <v>0</v>
      </c>
      <c r="I337" s="7"/>
      <c r="J337" s="7">
        <v>16</v>
      </c>
      <c r="K337" s="7">
        <v>1</v>
      </c>
      <c r="L337" s="7"/>
      <c r="M337" s="7"/>
      <c r="N337" s="7">
        <f t="shared" si="72"/>
        <v>0</v>
      </c>
      <c r="O337" s="7">
        <f t="shared" si="73"/>
        <v>0</v>
      </c>
      <c r="P337" s="7"/>
      <c r="Q337" s="7">
        <v>16</v>
      </c>
      <c r="R337" s="7">
        <v>0</v>
      </c>
      <c r="S337" s="7"/>
      <c r="T337" s="7"/>
      <c r="U337" s="7">
        <f t="shared" si="74"/>
        <v>0</v>
      </c>
      <c r="V337" s="7">
        <f t="shared" si="75"/>
        <v>0</v>
      </c>
      <c r="W337" s="7"/>
      <c r="X337" s="7">
        <v>16</v>
      </c>
      <c r="Y337" s="7">
        <v>0</v>
      </c>
      <c r="Z337" s="7"/>
      <c r="AA337" s="7"/>
      <c r="AB337" s="7">
        <f t="shared" si="76"/>
        <v>0</v>
      </c>
      <c r="AC337" s="7">
        <f t="shared" si="77"/>
        <v>0</v>
      </c>
    </row>
    <row r="338" spans="2:29" x14ac:dyDescent="0.2">
      <c r="J338" s="7">
        <v>17</v>
      </c>
      <c r="K338" s="7">
        <v>3</v>
      </c>
      <c r="L338" s="7"/>
      <c r="M338" s="7"/>
      <c r="N338" s="7">
        <f t="shared" si="72"/>
        <v>0</v>
      </c>
      <c r="O338" s="7">
        <f t="shared" si="73"/>
        <v>0</v>
      </c>
      <c r="P338" s="7"/>
      <c r="Q338" s="7">
        <v>17</v>
      </c>
      <c r="R338" s="7">
        <v>0</v>
      </c>
      <c r="S338" s="7"/>
      <c r="T338" s="7"/>
      <c r="U338" s="7">
        <f t="shared" si="74"/>
        <v>0</v>
      </c>
      <c r="V338" s="7">
        <f t="shared" si="75"/>
        <v>0</v>
      </c>
      <c r="W338" s="7"/>
      <c r="X338" s="7">
        <v>17</v>
      </c>
      <c r="Y338" s="7">
        <v>2</v>
      </c>
      <c r="Z338" s="7"/>
      <c r="AA338" s="7"/>
      <c r="AB338" s="7">
        <f t="shared" si="76"/>
        <v>0</v>
      </c>
      <c r="AC338" s="7">
        <f t="shared" si="77"/>
        <v>0</v>
      </c>
    </row>
    <row r="339" spans="2:29" x14ac:dyDescent="0.2">
      <c r="J339" s="7">
        <v>18</v>
      </c>
      <c r="K339" s="7">
        <v>3</v>
      </c>
      <c r="L339" s="7">
        <v>1</v>
      </c>
      <c r="M339" s="7"/>
      <c r="N339" s="7">
        <f t="shared" si="72"/>
        <v>0</v>
      </c>
      <c r="O339" s="7">
        <f t="shared" si="73"/>
        <v>0</v>
      </c>
      <c r="P339" s="7"/>
      <c r="T339" s="9">
        <f>(COUNT(U322:U338)-SUM(U322:V338))/17</f>
        <v>0.82352941176470584</v>
      </c>
      <c r="U339" s="10">
        <f>SUM(U322:U338)/17</f>
        <v>0.11764705882352941</v>
      </c>
      <c r="V339" s="10">
        <f>SUM(V322:V338)/17</f>
        <v>5.8823529411764705E-2</v>
      </c>
      <c r="W339" s="7"/>
      <c r="AA339" s="9">
        <f>(COUNT(AB322:AB338)-SUM(AB322:AC338))/17</f>
        <v>0.88235294117647056</v>
      </c>
      <c r="AB339" s="10">
        <f>SUM(AB322:AB338)/17</f>
        <v>0.11764705882352941</v>
      </c>
      <c r="AC339" s="10">
        <f>SUM(AC322:AC338)/17</f>
        <v>0</v>
      </c>
    </row>
    <row r="340" spans="2:29" x14ac:dyDescent="0.2">
      <c r="J340" s="7">
        <v>19</v>
      </c>
      <c r="K340" s="12">
        <v>3</v>
      </c>
      <c r="L340" s="12"/>
      <c r="M340" s="7"/>
      <c r="N340" s="7">
        <f t="shared" si="72"/>
        <v>0</v>
      </c>
      <c r="O340" s="7">
        <f t="shared" si="73"/>
        <v>0</v>
      </c>
      <c r="P340" s="7"/>
    </row>
    <row r="341" spans="2:29" x14ac:dyDescent="0.2">
      <c r="J341" s="7">
        <v>20</v>
      </c>
      <c r="K341" s="12">
        <v>5</v>
      </c>
      <c r="L341" s="12"/>
      <c r="M341" s="7"/>
      <c r="N341" s="7">
        <f t="shared" si="72"/>
        <v>1</v>
      </c>
      <c r="O341" s="7">
        <f t="shared" si="73"/>
        <v>0</v>
      </c>
      <c r="P341" s="7"/>
    </row>
    <row r="342" spans="2:29" x14ac:dyDescent="0.2">
      <c r="J342" s="7"/>
      <c r="K342" s="12"/>
      <c r="L342" s="12"/>
      <c r="M342" s="9">
        <f>(COUNT(N322:N341)-SUM(N322:O341))/20</f>
        <v>0.9</v>
      </c>
      <c r="N342" s="10">
        <f>SUM(N322:N341)/20</f>
        <v>0.1</v>
      </c>
      <c r="O342" s="10">
        <f>SUM(O322:O341)/20</f>
        <v>0</v>
      </c>
      <c r="P342" s="7"/>
    </row>
    <row r="344" spans="2:29" x14ac:dyDescent="0.2">
      <c r="B344" s="3" t="s">
        <v>43</v>
      </c>
      <c r="C344" s="3"/>
      <c r="D344" s="3"/>
      <c r="E344" s="3"/>
      <c r="F344" s="3"/>
      <c r="G344" s="3"/>
      <c r="H344" s="3"/>
      <c r="I344" s="3"/>
      <c r="J344" s="3"/>
      <c r="K344" s="3"/>
      <c r="L344" s="3"/>
      <c r="M344" s="3"/>
      <c r="N344" s="3"/>
      <c r="O344" s="3"/>
      <c r="P344" s="3"/>
      <c r="Q344" s="3"/>
      <c r="R344" s="3"/>
      <c r="S344" s="3"/>
      <c r="T344" s="3"/>
      <c r="U344" s="3"/>
      <c r="V344" s="3"/>
      <c r="W344" s="3"/>
      <c r="X344" s="3"/>
      <c r="Y344" s="3"/>
      <c r="Z344" s="3"/>
      <c r="AA344" s="3"/>
      <c r="AB344" s="3"/>
      <c r="AC344" s="3"/>
    </row>
    <row r="346" spans="2:29" x14ac:dyDescent="0.2">
      <c r="C346" s="6" t="s">
        <v>2</v>
      </c>
      <c r="D346" s="6" t="s">
        <v>3</v>
      </c>
      <c r="E346" s="6" t="s">
        <v>4</v>
      </c>
      <c r="F346" s="4" t="s">
        <v>8</v>
      </c>
      <c r="G346" s="5" t="s">
        <v>9</v>
      </c>
      <c r="H346" s="5" t="s">
        <v>10</v>
      </c>
      <c r="J346" s="6" t="s">
        <v>2</v>
      </c>
      <c r="K346" s="6" t="s">
        <v>3</v>
      </c>
      <c r="L346" s="6" t="s">
        <v>4</v>
      </c>
      <c r="M346" s="4" t="s">
        <v>8</v>
      </c>
      <c r="N346" s="5" t="s">
        <v>9</v>
      </c>
      <c r="O346" s="5" t="s">
        <v>10</v>
      </c>
      <c r="Q346" s="6" t="s">
        <v>2</v>
      </c>
      <c r="R346" s="6" t="s">
        <v>3</v>
      </c>
      <c r="S346" s="6" t="s">
        <v>4</v>
      </c>
      <c r="T346" s="4" t="s">
        <v>8</v>
      </c>
      <c r="U346" s="5" t="s">
        <v>9</v>
      </c>
      <c r="V346" s="5" t="s">
        <v>10</v>
      </c>
      <c r="X346" s="15"/>
      <c r="Y346" s="5" t="s">
        <v>16</v>
      </c>
      <c r="Z346" s="5" t="s">
        <v>17</v>
      </c>
    </row>
    <row r="347" spans="2:29" x14ac:dyDescent="0.2">
      <c r="C347" s="7">
        <v>1</v>
      </c>
      <c r="D347" s="7">
        <v>0</v>
      </c>
      <c r="E347" s="7"/>
      <c r="F347" s="7"/>
      <c r="G347" s="7">
        <f>IF(D347&gt;=5, 1,  IF(E347&gt;=2, 1,  IF(F347="yes", 1, 0) ) )-H347</f>
        <v>0</v>
      </c>
      <c r="H347" s="7">
        <f>IF(D347&gt;=10, 1,  IF(E347&gt;=3, 1,  IF(F347="yes", 1, 0) ) )</f>
        <v>0</v>
      </c>
      <c r="I347" s="7"/>
      <c r="J347" s="7">
        <v>1</v>
      </c>
      <c r="K347" s="7">
        <v>1</v>
      </c>
      <c r="L347" s="7"/>
      <c r="M347" s="7"/>
      <c r="N347" s="7">
        <f>IF(K347&gt;=5, 1,  IF(L347&gt;=2, 1,  IF(M347="yes", 1, 0) ) )-O347</f>
        <v>0</v>
      </c>
      <c r="O347" s="7">
        <f>IF(K347&gt;=10, 1,  IF(L347&gt;=3, 1,  IF(M347="yes", 1, 0) ) )</f>
        <v>0</v>
      </c>
      <c r="P347" s="7"/>
      <c r="Q347" s="7">
        <v>1</v>
      </c>
      <c r="R347">
        <v>0</v>
      </c>
      <c r="S347">
        <v>0</v>
      </c>
      <c r="T347" s="7"/>
      <c r="U347" s="7">
        <f>IF(R347&gt;=5, 1,  IF(S347&gt;=2, 1,  IF(T347="yes", 1, 0) ) )-V347</f>
        <v>0</v>
      </c>
      <c r="V347" s="7">
        <f>IF(R347&gt;=10, 1,  IF(S347&gt;=3, 1,  IF(T347="yes", 1, 0) ) )</f>
        <v>0</v>
      </c>
      <c r="W347" s="7"/>
      <c r="X347" s="15" t="s">
        <v>18</v>
      </c>
      <c r="Y347" s="15">
        <f xml:space="preserve"> ( COUNTIF(G347:G365, 1) )  /  (COUNT(G347:G365))</f>
        <v>0.15789473684210525</v>
      </c>
      <c r="Z347" s="15">
        <f>AVERAGE(D347:D365)</f>
        <v>1.6842105263157894</v>
      </c>
    </row>
    <row r="348" spans="2:29" x14ac:dyDescent="0.2">
      <c r="C348" s="7">
        <v>2</v>
      </c>
      <c r="D348" s="7">
        <v>7</v>
      </c>
      <c r="E348" s="7">
        <v>1</v>
      </c>
      <c r="F348" s="7"/>
      <c r="G348" s="7">
        <f t="shared" ref="G348:G365" si="78">IF(D348&gt;=5, 1,  IF(E348&gt;=2, 1,  IF(F348="yes", 1, 0) ) )-H348</f>
        <v>1</v>
      </c>
      <c r="H348" s="7">
        <f t="shared" ref="H348:H365" si="79">IF(D348&gt;=10, 1,  IF(E348&gt;=3, 1,  IF(F348="yes", 1, 0) ) )</f>
        <v>0</v>
      </c>
      <c r="I348" s="7"/>
      <c r="J348" s="7">
        <v>2</v>
      </c>
      <c r="K348" s="7">
        <v>5</v>
      </c>
      <c r="L348" s="7">
        <v>2</v>
      </c>
      <c r="M348" s="7"/>
      <c r="N348" s="7">
        <f t="shared" ref="N348:N365" si="80">IF(K348&gt;=5, 1,  IF(L348&gt;=2, 1,  IF(M348="yes", 1, 0) ) )-O348</f>
        <v>1</v>
      </c>
      <c r="O348" s="7">
        <f t="shared" ref="O348:O365" si="81">IF(K348&gt;=10, 1,  IF(L348&gt;=3, 1,  IF(M348="yes", 1, 0) ) )</f>
        <v>0</v>
      </c>
      <c r="P348" s="7"/>
      <c r="Q348" s="7">
        <v>2</v>
      </c>
      <c r="R348">
        <v>5</v>
      </c>
      <c r="S348">
        <v>0</v>
      </c>
      <c r="T348" s="7"/>
      <c r="U348" s="7">
        <f t="shared" ref="U348:U370" si="82">IF(R348&gt;=5, 1,  IF(S348&gt;=2, 1,  IF(T348="yes", 1, 0) ) )-V348</f>
        <v>1</v>
      </c>
      <c r="V348" s="7">
        <f t="shared" ref="V348:V370" si="83">IF(R348&gt;=10, 1,  IF(S348&gt;=3, 1,  IF(T348="yes", 1, 0) ) )</f>
        <v>0</v>
      </c>
      <c r="W348" s="7"/>
      <c r="X348" s="15" t="s">
        <v>19</v>
      </c>
      <c r="Y348" s="15">
        <f xml:space="preserve"> ( COUNTIF(N347:N365, 1) )  /  (COUNT(N347:N365))</f>
        <v>0.15789473684210525</v>
      </c>
      <c r="Z348" s="15">
        <f>AVERAGE(K347:K365)</f>
        <v>3.0555555555555554</v>
      </c>
    </row>
    <row r="349" spans="2:29" x14ac:dyDescent="0.2">
      <c r="C349" s="7">
        <v>3</v>
      </c>
      <c r="D349" s="7">
        <v>0</v>
      </c>
      <c r="E349" s="7"/>
      <c r="F349" s="7"/>
      <c r="G349" s="7">
        <f t="shared" si="78"/>
        <v>0</v>
      </c>
      <c r="H349" s="7">
        <f t="shared" si="79"/>
        <v>0</v>
      </c>
      <c r="I349" s="7"/>
      <c r="J349" s="7">
        <v>3</v>
      </c>
      <c r="K349" s="7">
        <v>2</v>
      </c>
      <c r="L349" s="7"/>
      <c r="M349" s="7"/>
      <c r="N349" s="7">
        <f t="shared" si="80"/>
        <v>0</v>
      </c>
      <c r="O349" s="7">
        <f t="shared" si="81"/>
        <v>0</v>
      </c>
      <c r="P349" s="7"/>
      <c r="Q349" s="7">
        <v>3</v>
      </c>
      <c r="R349">
        <v>0</v>
      </c>
      <c r="S349">
        <v>0</v>
      </c>
      <c r="T349" s="7"/>
      <c r="U349" s="7">
        <f t="shared" si="82"/>
        <v>0</v>
      </c>
      <c r="V349" s="7">
        <f t="shared" si="83"/>
        <v>0</v>
      </c>
      <c r="W349" s="7"/>
      <c r="X349" t="s">
        <v>20</v>
      </c>
      <c r="Y349" s="15">
        <f xml:space="preserve"> ( COUNTIF(U347:U363, 1) )  /  (COUNT(U347:U363))</f>
        <v>0.11764705882352941</v>
      </c>
      <c r="Z349" s="15">
        <f>AVERAGE(R347:R370)</f>
        <v>1.4166666666666667</v>
      </c>
    </row>
    <row r="350" spans="2:29" x14ac:dyDescent="0.2">
      <c r="C350" s="7">
        <v>4</v>
      </c>
      <c r="D350" s="7">
        <v>1</v>
      </c>
      <c r="E350" s="7"/>
      <c r="F350" s="7"/>
      <c r="G350" s="7">
        <f t="shared" si="78"/>
        <v>0</v>
      </c>
      <c r="H350" s="7">
        <f t="shared" si="79"/>
        <v>0</v>
      </c>
      <c r="I350" s="7"/>
      <c r="J350" s="7">
        <v>4</v>
      </c>
      <c r="K350" s="7">
        <v>3</v>
      </c>
      <c r="L350" s="7"/>
      <c r="M350" s="7"/>
      <c r="N350" s="7">
        <f t="shared" si="80"/>
        <v>0</v>
      </c>
      <c r="O350" s="7">
        <f t="shared" si="81"/>
        <v>0</v>
      </c>
      <c r="P350" s="7"/>
      <c r="Q350" s="7">
        <v>4</v>
      </c>
      <c r="R350">
        <v>1</v>
      </c>
      <c r="S350">
        <v>0</v>
      </c>
      <c r="T350" s="7"/>
      <c r="U350" s="7">
        <f t="shared" si="82"/>
        <v>0</v>
      </c>
      <c r="V350" s="7">
        <f t="shared" si="83"/>
        <v>0</v>
      </c>
      <c r="W350" s="7"/>
    </row>
    <row r="351" spans="2:29" x14ac:dyDescent="0.2">
      <c r="C351" s="7">
        <v>5</v>
      </c>
      <c r="D351" s="7">
        <v>1</v>
      </c>
      <c r="E351" s="7"/>
      <c r="F351" s="7"/>
      <c r="G351" s="7">
        <f t="shared" si="78"/>
        <v>0</v>
      </c>
      <c r="H351" s="7">
        <f t="shared" si="79"/>
        <v>0</v>
      </c>
      <c r="I351" s="7"/>
      <c r="J351" s="7">
        <v>5</v>
      </c>
      <c r="K351" s="7">
        <v>0</v>
      </c>
      <c r="L351" s="7"/>
      <c r="M351" s="7"/>
      <c r="N351" s="7">
        <f t="shared" si="80"/>
        <v>0</v>
      </c>
      <c r="O351" s="7">
        <f t="shared" si="81"/>
        <v>0</v>
      </c>
      <c r="P351" s="7"/>
      <c r="Q351" s="7">
        <v>5</v>
      </c>
      <c r="R351">
        <v>2</v>
      </c>
      <c r="S351">
        <v>0</v>
      </c>
      <c r="T351" s="7"/>
      <c r="U351" s="7">
        <f t="shared" si="82"/>
        <v>0</v>
      </c>
      <c r="V351" s="7">
        <f t="shared" si="83"/>
        <v>0</v>
      </c>
      <c r="W351" s="7"/>
    </row>
    <row r="352" spans="2:29" x14ac:dyDescent="0.2">
      <c r="C352" s="7">
        <v>6</v>
      </c>
      <c r="D352" s="7">
        <v>0</v>
      </c>
      <c r="E352" s="7"/>
      <c r="F352" s="7"/>
      <c r="G352" s="7">
        <f t="shared" si="78"/>
        <v>0</v>
      </c>
      <c r="H352" s="7">
        <f t="shared" si="79"/>
        <v>0</v>
      </c>
      <c r="I352" s="7"/>
      <c r="J352" s="7">
        <v>6</v>
      </c>
      <c r="K352" s="7">
        <v>3</v>
      </c>
      <c r="L352" s="7"/>
      <c r="M352" s="7"/>
      <c r="N352" s="7">
        <f t="shared" si="80"/>
        <v>0</v>
      </c>
      <c r="O352" s="7">
        <f t="shared" si="81"/>
        <v>0</v>
      </c>
      <c r="P352" s="7"/>
      <c r="Q352" s="7">
        <v>6</v>
      </c>
      <c r="R352">
        <v>0</v>
      </c>
      <c r="S352">
        <v>0</v>
      </c>
      <c r="T352" s="7"/>
      <c r="U352" s="7">
        <f t="shared" si="82"/>
        <v>0</v>
      </c>
      <c r="V352" s="7">
        <f t="shared" si="83"/>
        <v>0</v>
      </c>
      <c r="W352" s="7"/>
    </row>
    <row r="353" spans="3:23" x14ac:dyDescent="0.2">
      <c r="C353" s="7">
        <v>7</v>
      </c>
      <c r="D353" s="7">
        <v>0</v>
      </c>
      <c r="E353" s="7"/>
      <c r="F353" s="7"/>
      <c r="G353" s="7">
        <f t="shared" si="78"/>
        <v>0</v>
      </c>
      <c r="H353" s="7">
        <f t="shared" si="79"/>
        <v>0</v>
      </c>
      <c r="I353" s="7"/>
      <c r="J353" s="7">
        <v>7</v>
      </c>
      <c r="K353" s="7">
        <v>2</v>
      </c>
      <c r="L353" s="7"/>
      <c r="M353" s="7"/>
      <c r="N353" s="7">
        <f t="shared" si="80"/>
        <v>0</v>
      </c>
      <c r="O353" s="7">
        <f t="shared" si="81"/>
        <v>0</v>
      </c>
      <c r="P353" s="7"/>
      <c r="Q353" s="7">
        <v>7</v>
      </c>
      <c r="R353">
        <v>0</v>
      </c>
      <c r="S353">
        <v>0</v>
      </c>
      <c r="T353" s="7"/>
      <c r="U353" s="7">
        <f t="shared" si="82"/>
        <v>0</v>
      </c>
      <c r="V353" s="7">
        <f t="shared" si="83"/>
        <v>0</v>
      </c>
      <c r="W353" s="7"/>
    </row>
    <row r="354" spans="3:23" x14ac:dyDescent="0.2">
      <c r="C354" s="7">
        <v>8</v>
      </c>
      <c r="D354" s="7">
        <v>0</v>
      </c>
      <c r="E354" s="7"/>
      <c r="F354" s="7"/>
      <c r="G354" s="7">
        <f t="shared" si="78"/>
        <v>0</v>
      </c>
      <c r="H354" s="7">
        <f t="shared" si="79"/>
        <v>0</v>
      </c>
      <c r="I354" s="7"/>
      <c r="J354" s="7">
        <v>8</v>
      </c>
      <c r="K354" s="12">
        <v>4</v>
      </c>
      <c r="L354" s="12"/>
      <c r="M354" s="7"/>
      <c r="N354" s="7">
        <f t="shared" si="80"/>
        <v>0</v>
      </c>
      <c r="O354" s="7">
        <f t="shared" si="81"/>
        <v>0</v>
      </c>
      <c r="P354" s="7"/>
      <c r="Q354" s="7">
        <v>8</v>
      </c>
      <c r="R354">
        <v>0</v>
      </c>
      <c r="S354">
        <v>0</v>
      </c>
      <c r="T354" s="7"/>
      <c r="U354" s="7">
        <f t="shared" si="82"/>
        <v>0</v>
      </c>
      <c r="V354" s="7">
        <f t="shared" si="83"/>
        <v>0</v>
      </c>
      <c r="W354" s="7"/>
    </row>
    <row r="355" spans="3:23" x14ac:dyDescent="0.2">
      <c r="C355" s="7">
        <v>9</v>
      </c>
      <c r="D355" s="7">
        <v>1</v>
      </c>
      <c r="E355" s="7"/>
      <c r="F355" s="7"/>
      <c r="G355" s="7">
        <f t="shared" si="78"/>
        <v>0</v>
      </c>
      <c r="H355" s="7">
        <f t="shared" si="79"/>
        <v>0</v>
      </c>
      <c r="I355" s="7"/>
      <c r="J355" s="7">
        <v>9</v>
      </c>
      <c r="K355" s="12">
        <v>10</v>
      </c>
      <c r="L355" s="12"/>
      <c r="M355" s="7"/>
      <c r="N355" s="7">
        <f t="shared" si="80"/>
        <v>0</v>
      </c>
      <c r="O355" s="7">
        <f t="shared" si="81"/>
        <v>1</v>
      </c>
      <c r="P355" s="7"/>
      <c r="Q355" s="7">
        <v>9</v>
      </c>
      <c r="R355">
        <v>0</v>
      </c>
      <c r="S355">
        <v>0</v>
      </c>
      <c r="T355" s="7"/>
      <c r="U355" s="7">
        <f t="shared" si="82"/>
        <v>0</v>
      </c>
      <c r="V355" s="7">
        <f t="shared" si="83"/>
        <v>0</v>
      </c>
      <c r="W355" s="7"/>
    </row>
    <row r="356" spans="3:23" x14ac:dyDescent="0.2">
      <c r="C356" s="7">
        <v>10</v>
      </c>
      <c r="D356" s="12">
        <v>2</v>
      </c>
      <c r="E356" s="12"/>
      <c r="F356" s="7"/>
      <c r="G356" s="7">
        <f t="shared" si="78"/>
        <v>0</v>
      </c>
      <c r="H356" s="7">
        <f t="shared" si="79"/>
        <v>0</v>
      </c>
      <c r="I356" s="7"/>
      <c r="J356" s="7">
        <v>10</v>
      </c>
      <c r="K356" s="12">
        <v>7</v>
      </c>
      <c r="L356" s="12"/>
      <c r="M356" s="7"/>
      <c r="N356" s="7">
        <f t="shared" si="80"/>
        <v>1</v>
      </c>
      <c r="O356" s="7">
        <f t="shared" si="81"/>
        <v>0</v>
      </c>
      <c r="P356" s="7"/>
      <c r="Q356" s="7">
        <v>10</v>
      </c>
      <c r="R356">
        <v>1</v>
      </c>
      <c r="S356">
        <v>0</v>
      </c>
      <c r="T356" s="7"/>
      <c r="U356" s="7">
        <f t="shared" si="82"/>
        <v>0</v>
      </c>
      <c r="V356" s="7">
        <f t="shared" si="83"/>
        <v>0</v>
      </c>
      <c r="W356" s="7"/>
    </row>
    <row r="357" spans="3:23" x14ac:dyDescent="0.2">
      <c r="C357" s="7">
        <v>11</v>
      </c>
      <c r="D357" s="12">
        <v>8</v>
      </c>
      <c r="E357" s="12"/>
      <c r="F357" s="7"/>
      <c r="G357" s="7">
        <f t="shared" si="78"/>
        <v>1</v>
      </c>
      <c r="H357" s="7">
        <f t="shared" si="79"/>
        <v>0</v>
      </c>
      <c r="I357" s="7"/>
      <c r="J357" s="7">
        <v>11</v>
      </c>
      <c r="K357" s="12">
        <v>0</v>
      </c>
      <c r="L357" s="12"/>
      <c r="M357" s="7"/>
      <c r="N357" s="7">
        <f t="shared" si="80"/>
        <v>0</v>
      </c>
      <c r="O357" s="7">
        <f t="shared" si="81"/>
        <v>0</v>
      </c>
      <c r="P357" s="7"/>
      <c r="Q357" s="7">
        <v>11</v>
      </c>
      <c r="R357">
        <v>1</v>
      </c>
      <c r="S357">
        <v>0</v>
      </c>
      <c r="T357" s="7"/>
      <c r="U357" s="7">
        <f t="shared" si="82"/>
        <v>0</v>
      </c>
      <c r="V357" s="7">
        <f t="shared" si="83"/>
        <v>0</v>
      </c>
      <c r="W357" s="7"/>
    </row>
    <row r="358" spans="3:23" x14ac:dyDescent="0.2">
      <c r="C358" s="7">
        <v>12</v>
      </c>
      <c r="D358" s="12">
        <v>1</v>
      </c>
      <c r="E358" s="12"/>
      <c r="F358" s="7"/>
      <c r="G358" s="7">
        <f t="shared" si="78"/>
        <v>0</v>
      </c>
      <c r="H358" s="7">
        <f t="shared" si="79"/>
        <v>0</v>
      </c>
      <c r="I358" s="7"/>
      <c r="J358" s="7">
        <v>12</v>
      </c>
      <c r="K358" s="12">
        <v>2</v>
      </c>
      <c r="L358" s="12"/>
      <c r="M358" s="7"/>
      <c r="N358" s="7">
        <f t="shared" si="80"/>
        <v>0</v>
      </c>
      <c r="O358" s="7">
        <f t="shared" si="81"/>
        <v>0</v>
      </c>
      <c r="P358" s="7"/>
      <c r="Q358" s="7">
        <v>12</v>
      </c>
      <c r="R358">
        <v>3</v>
      </c>
      <c r="S358">
        <v>0</v>
      </c>
      <c r="T358" s="7"/>
      <c r="U358" s="7">
        <f t="shared" si="82"/>
        <v>0</v>
      </c>
      <c r="V358" s="7">
        <f t="shared" si="83"/>
        <v>0</v>
      </c>
      <c r="W358" s="7"/>
    </row>
    <row r="359" spans="3:23" x14ac:dyDescent="0.2">
      <c r="C359" s="7">
        <v>13</v>
      </c>
      <c r="D359" s="12">
        <v>0</v>
      </c>
      <c r="E359" s="12"/>
      <c r="F359" s="7"/>
      <c r="G359" s="7">
        <f t="shared" si="78"/>
        <v>0</v>
      </c>
      <c r="H359" s="7">
        <f t="shared" si="79"/>
        <v>0</v>
      </c>
      <c r="I359" s="7"/>
      <c r="J359" s="7">
        <v>13</v>
      </c>
      <c r="K359" s="12">
        <v>4</v>
      </c>
      <c r="L359" s="12"/>
      <c r="M359" s="7"/>
      <c r="N359" s="7">
        <f t="shared" si="80"/>
        <v>0</v>
      </c>
      <c r="O359" s="7">
        <f t="shared" si="81"/>
        <v>0</v>
      </c>
      <c r="P359" s="7"/>
      <c r="Q359" s="7">
        <v>13</v>
      </c>
      <c r="R359">
        <v>5</v>
      </c>
      <c r="S359">
        <v>0</v>
      </c>
      <c r="T359" s="7"/>
      <c r="U359" s="7">
        <f t="shared" si="82"/>
        <v>1</v>
      </c>
      <c r="V359" s="7">
        <f t="shared" si="83"/>
        <v>0</v>
      </c>
      <c r="W359" s="7"/>
    </row>
    <row r="360" spans="3:23" x14ac:dyDescent="0.2">
      <c r="C360" s="7">
        <v>14</v>
      </c>
      <c r="D360" s="12">
        <v>0</v>
      </c>
      <c r="E360" s="12"/>
      <c r="F360" s="7"/>
      <c r="G360" s="7">
        <f t="shared" si="78"/>
        <v>0</v>
      </c>
      <c r="H360" s="7">
        <f t="shared" si="79"/>
        <v>0</v>
      </c>
      <c r="I360" s="7"/>
      <c r="J360" s="7">
        <v>14</v>
      </c>
      <c r="K360" s="12">
        <v>5</v>
      </c>
      <c r="L360" s="12"/>
      <c r="M360" s="7"/>
      <c r="N360" s="7">
        <f t="shared" si="80"/>
        <v>1</v>
      </c>
      <c r="O360" s="7">
        <f t="shared" si="81"/>
        <v>0</v>
      </c>
      <c r="P360" s="7"/>
      <c r="Q360" s="7">
        <v>14</v>
      </c>
      <c r="R360">
        <v>0</v>
      </c>
      <c r="S360">
        <v>0</v>
      </c>
      <c r="T360" s="7"/>
      <c r="U360" s="7">
        <f t="shared" si="82"/>
        <v>0</v>
      </c>
      <c r="V360" s="7">
        <f t="shared" si="83"/>
        <v>0</v>
      </c>
      <c r="W360" s="7"/>
    </row>
    <row r="361" spans="3:23" x14ac:dyDescent="0.2">
      <c r="C361" s="7">
        <v>15</v>
      </c>
      <c r="D361" s="12">
        <v>3</v>
      </c>
      <c r="E361" s="12"/>
      <c r="F361" s="7"/>
      <c r="G361" s="7">
        <f t="shared" si="78"/>
        <v>0</v>
      </c>
      <c r="H361" s="7">
        <f t="shared" si="79"/>
        <v>0</v>
      </c>
      <c r="I361" s="7"/>
      <c r="J361" s="7">
        <v>15</v>
      </c>
      <c r="K361" s="12">
        <v>0</v>
      </c>
      <c r="L361" s="12"/>
      <c r="M361" s="7"/>
      <c r="N361" s="7">
        <f t="shared" si="80"/>
        <v>0</v>
      </c>
      <c r="O361" s="7">
        <f t="shared" si="81"/>
        <v>0</v>
      </c>
      <c r="P361" s="7"/>
      <c r="Q361" s="7">
        <v>15</v>
      </c>
      <c r="R361">
        <v>0</v>
      </c>
      <c r="S361">
        <v>0</v>
      </c>
      <c r="T361" s="7"/>
      <c r="U361" s="7">
        <f t="shared" si="82"/>
        <v>0</v>
      </c>
      <c r="V361" s="7">
        <f t="shared" si="83"/>
        <v>0</v>
      </c>
      <c r="W361" s="7"/>
    </row>
    <row r="362" spans="3:23" x14ac:dyDescent="0.2">
      <c r="C362" s="7">
        <v>16</v>
      </c>
      <c r="D362" s="7">
        <v>1</v>
      </c>
      <c r="E362" s="7"/>
      <c r="F362" s="7"/>
      <c r="G362" s="7">
        <f t="shared" si="78"/>
        <v>0</v>
      </c>
      <c r="H362" s="7">
        <f t="shared" si="79"/>
        <v>0</v>
      </c>
      <c r="I362" s="7"/>
      <c r="J362" s="7">
        <v>16</v>
      </c>
      <c r="K362" s="7">
        <v>0</v>
      </c>
      <c r="L362" s="7"/>
      <c r="M362" s="7"/>
      <c r="N362" s="7">
        <f t="shared" si="80"/>
        <v>0</v>
      </c>
      <c r="O362" s="7">
        <f t="shared" si="81"/>
        <v>0</v>
      </c>
      <c r="P362" s="7"/>
      <c r="Q362" s="7">
        <v>16</v>
      </c>
      <c r="R362">
        <v>0</v>
      </c>
      <c r="S362">
        <v>0</v>
      </c>
      <c r="T362" s="7"/>
      <c r="U362" s="7">
        <f t="shared" si="82"/>
        <v>0</v>
      </c>
      <c r="V362" s="7">
        <f t="shared" si="83"/>
        <v>0</v>
      </c>
      <c r="W362" s="7"/>
    </row>
    <row r="363" spans="3:23" x14ac:dyDescent="0.2">
      <c r="C363" s="7">
        <v>17</v>
      </c>
      <c r="D363" s="7">
        <v>1</v>
      </c>
      <c r="E363" s="7"/>
      <c r="F363" s="7"/>
      <c r="G363" s="7">
        <f t="shared" si="78"/>
        <v>0</v>
      </c>
      <c r="H363" s="7">
        <f t="shared" si="79"/>
        <v>0</v>
      </c>
      <c r="I363" s="7"/>
      <c r="J363" s="7">
        <v>17</v>
      </c>
      <c r="K363" s="12" t="s">
        <v>6</v>
      </c>
      <c r="L363" s="12" t="s">
        <v>6</v>
      </c>
      <c r="M363" s="7" t="s">
        <v>7</v>
      </c>
      <c r="N363" s="7">
        <f t="shared" si="80"/>
        <v>0</v>
      </c>
      <c r="O363" s="7">
        <f t="shared" si="81"/>
        <v>1</v>
      </c>
      <c r="P363" s="7"/>
      <c r="Q363" s="7">
        <v>17</v>
      </c>
      <c r="R363">
        <v>0</v>
      </c>
      <c r="S363">
        <v>0</v>
      </c>
      <c r="T363" s="7" t="s">
        <v>7</v>
      </c>
      <c r="U363" s="7">
        <f t="shared" si="82"/>
        <v>0</v>
      </c>
      <c r="V363" s="7">
        <f t="shared" si="83"/>
        <v>1</v>
      </c>
      <c r="W363" s="7"/>
    </row>
    <row r="364" spans="3:23" x14ac:dyDescent="0.2">
      <c r="C364" s="7">
        <v>18</v>
      </c>
      <c r="D364" s="7">
        <v>5</v>
      </c>
      <c r="E364" s="7"/>
      <c r="F364" s="7"/>
      <c r="G364" s="7">
        <f t="shared" si="78"/>
        <v>1</v>
      </c>
      <c r="H364" s="7">
        <f t="shared" si="79"/>
        <v>0</v>
      </c>
      <c r="I364" s="7"/>
      <c r="J364" s="7">
        <v>18</v>
      </c>
      <c r="K364" s="7">
        <v>3</v>
      </c>
      <c r="L364" s="7"/>
      <c r="M364" s="7"/>
      <c r="N364" s="7">
        <f t="shared" si="80"/>
        <v>0</v>
      </c>
      <c r="O364" s="7">
        <f t="shared" si="81"/>
        <v>0</v>
      </c>
      <c r="P364" s="7"/>
      <c r="Q364" s="7">
        <v>18</v>
      </c>
      <c r="R364">
        <v>0</v>
      </c>
      <c r="S364">
        <v>0</v>
      </c>
      <c r="T364" s="7"/>
      <c r="U364" s="7">
        <f t="shared" si="82"/>
        <v>0</v>
      </c>
      <c r="V364" s="7">
        <f t="shared" si="83"/>
        <v>0</v>
      </c>
      <c r="W364" s="7"/>
    </row>
    <row r="365" spans="3:23" x14ac:dyDescent="0.2">
      <c r="C365" s="7">
        <v>19</v>
      </c>
      <c r="D365" s="12">
        <v>1</v>
      </c>
      <c r="E365" s="12"/>
      <c r="F365" s="7"/>
      <c r="G365" s="7">
        <f t="shared" si="78"/>
        <v>0</v>
      </c>
      <c r="H365" s="7">
        <f t="shared" si="79"/>
        <v>0</v>
      </c>
      <c r="I365" s="7"/>
      <c r="J365" s="7">
        <v>19</v>
      </c>
      <c r="K365" s="12">
        <v>4</v>
      </c>
      <c r="L365" s="12"/>
      <c r="M365" s="7"/>
      <c r="N365" s="7">
        <f t="shared" si="80"/>
        <v>0</v>
      </c>
      <c r="O365" s="7">
        <f t="shared" si="81"/>
        <v>0</v>
      </c>
      <c r="P365" s="7"/>
      <c r="Q365" s="7">
        <v>19</v>
      </c>
      <c r="R365">
        <v>2</v>
      </c>
      <c r="S365">
        <v>0</v>
      </c>
      <c r="T365" s="7"/>
      <c r="U365" s="7">
        <f t="shared" si="82"/>
        <v>0</v>
      </c>
      <c r="V365" s="7">
        <f t="shared" si="83"/>
        <v>0</v>
      </c>
      <c r="W365" s="7"/>
    </row>
    <row r="366" spans="3:23" x14ac:dyDescent="0.2">
      <c r="F366" s="9">
        <f>(COUNT(G346:G365)-SUM(G346:H365))/19</f>
        <v>0.84210526315789469</v>
      </c>
      <c r="G366" s="10">
        <f>SUM(G346:G365)/19</f>
        <v>0.15789473684210525</v>
      </c>
      <c r="H366" s="10">
        <f>SUM(H346:H365)/19</f>
        <v>0</v>
      </c>
      <c r="I366" s="7"/>
      <c r="J366" s="7"/>
      <c r="K366" s="12"/>
      <c r="L366" s="12"/>
      <c r="M366" s="9">
        <f>(COUNT(N346:N365)-SUM(N346:O365))/19</f>
        <v>0.73684210526315785</v>
      </c>
      <c r="N366" s="10">
        <f>SUM(N346:N365)/19</f>
        <v>0.15789473684210525</v>
      </c>
      <c r="O366" s="10">
        <f>SUM(O346:O365)/19</f>
        <v>0.10526315789473684</v>
      </c>
      <c r="P366" s="7"/>
      <c r="Q366" s="7">
        <v>20</v>
      </c>
      <c r="R366">
        <v>0</v>
      </c>
      <c r="S366">
        <v>0</v>
      </c>
      <c r="U366" s="7">
        <f t="shared" si="82"/>
        <v>0</v>
      </c>
      <c r="V366" s="7">
        <f t="shared" si="83"/>
        <v>0</v>
      </c>
      <c r="W366" s="7"/>
    </row>
    <row r="367" spans="3:23" x14ac:dyDescent="0.2">
      <c r="Q367" s="7">
        <v>21</v>
      </c>
      <c r="R367">
        <v>2</v>
      </c>
      <c r="S367">
        <v>0</v>
      </c>
      <c r="U367" s="7">
        <f t="shared" si="82"/>
        <v>0</v>
      </c>
      <c r="V367" s="7">
        <f t="shared" si="83"/>
        <v>0</v>
      </c>
      <c r="W367" s="7"/>
    </row>
    <row r="368" spans="3:23" x14ac:dyDescent="0.2">
      <c r="Q368" s="7">
        <v>22</v>
      </c>
      <c r="R368">
        <v>1</v>
      </c>
      <c r="S368">
        <v>0</v>
      </c>
      <c r="U368" s="7">
        <f t="shared" si="82"/>
        <v>0</v>
      </c>
      <c r="V368" s="7">
        <f t="shared" si="83"/>
        <v>0</v>
      </c>
      <c r="W368" s="7"/>
    </row>
    <row r="369" spans="2:29" x14ac:dyDescent="0.2">
      <c r="Q369" s="7">
        <v>23</v>
      </c>
      <c r="R369">
        <v>6</v>
      </c>
      <c r="S369">
        <v>0</v>
      </c>
      <c r="U369" s="7">
        <f t="shared" si="82"/>
        <v>1</v>
      </c>
      <c r="V369" s="7">
        <f t="shared" si="83"/>
        <v>0</v>
      </c>
      <c r="W369" s="7"/>
    </row>
    <row r="370" spans="2:29" x14ac:dyDescent="0.2">
      <c r="Q370" s="7">
        <v>24</v>
      </c>
      <c r="R370">
        <v>5</v>
      </c>
      <c r="S370">
        <v>0</v>
      </c>
      <c r="U370" s="7">
        <f t="shared" si="82"/>
        <v>1</v>
      </c>
      <c r="V370" s="7">
        <f t="shared" si="83"/>
        <v>0</v>
      </c>
      <c r="W370" s="7"/>
    </row>
    <row r="371" spans="2:29" x14ac:dyDescent="0.2">
      <c r="T371" s="9">
        <f>(COUNT(U347:U370)-SUM(U347:V370))/24</f>
        <v>0.79166666666666663</v>
      </c>
      <c r="U371" s="10">
        <f>SUM(U347:U370)/24</f>
        <v>0.16666666666666666</v>
      </c>
      <c r="V371" s="10">
        <f>SUM(V347:V370)/24</f>
        <v>4.1666666666666664E-2</v>
      </c>
      <c r="W371" s="7"/>
    </row>
    <row r="375" spans="2:29" x14ac:dyDescent="0.2">
      <c r="B375" s="13" t="s">
        <v>21</v>
      </c>
      <c r="C375" s="13" t="s">
        <v>22</v>
      </c>
      <c r="D375" s="13"/>
    </row>
    <row r="376" spans="2:29" x14ac:dyDescent="0.2">
      <c r="B376" s="13"/>
      <c r="C376" s="13"/>
      <c r="D376" s="13"/>
    </row>
    <row r="377" spans="2:29" x14ac:dyDescent="0.2">
      <c r="B377" s="3" t="s">
        <v>40</v>
      </c>
      <c r="C377" s="3"/>
      <c r="D377" s="3"/>
      <c r="E377" s="3"/>
      <c r="F377" s="3"/>
      <c r="G377" s="3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  <c r="U377" s="3"/>
      <c r="V377" s="3"/>
      <c r="W377" s="3"/>
      <c r="X377" s="3"/>
      <c r="Y377" s="3"/>
      <c r="Z377" s="3"/>
      <c r="AA377" s="3"/>
      <c r="AB377" s="3"/>
      <c r="AC377" s="3"/>
    </row>
    <row r="378" spans="2:29" x14ac:dyDescent="0.2">
      <c r="B378" s="13"/>
      <c r="C378" s="13"/>
      <c r="D378" s="13"/>
    </row>
    <row r="379" spans="2:29" x14ac:dyDescent="0.2">
      <c r="B379" s="16" t="s">
        <v>2</v>
      </c>
      <c r="C379" s="16" t="s">
        <v>35</v>
      </c>
      <c r="D379" s="16" t="s">
        <v>36</v>
      </c>
      <c r="E379" s="16" t="s">
        <v>37</v>
      </c>
      <c r="I379" s="16" t="s">
        <v>2</v>
      </c>
      <c r="J379" s="16" t="s">
        <v>35</v>
      </c>
      <c r="K379" s="16" t="s">
        <v>36</v>
      </c>
      <c r="L379" s="16" t="s">
        <v>37</v>
      </c>
      <c r="P379" s="16" t="s">
        <v>2</v>
      </c>
      <c r="Q379" s="16" t="s">
        <v>35</v>
      </c>
      <c r="R379" s="16" t="s">
        <v>36</v>
      </c>
      <c r="S379" s="16" t="s">
        <v>37</v>
      </c>
      <c r="W379" s="16" t="s">
        <v>2</v>
      </c>
      <c r="X379" s="16" t="s">
        <v>35</v>
      </c>
      <c r="Y379" s="16" t="s">
        <v>36</v>
      </c>
      <c r="Z379" s="16" t="s">
        <v>37</v>
      </c>
    </row>
    <row r="380" spans="2:29" x14ac:dyDescent="0.2">
      <c r="B380">
        <v>1</v>
      </c>
      <c r="C380">
        <v>6</v>
      </c>
      <c r="F380" s="7">
        <f>IF(C380&gt;=5, 1,  IF(D380&gt;=2, 1,  IF(E380=1, 1, 0) ) )-G380</f>
        <v>1</v>
      </c>
      <c r="G380" s="7">
        <f>IF(C380&gt;=10, 1,  IF(D380&gt;=3, 1,  IF(E380=1, 1, 0) ) )</f>
        <v>0</v>
      </c>
      <c r="I380">
        <v>1</v>
      </c>
      <c r="J380">
        <v>4</v>
      </c>
      <c r="M380" s="7">
        <f>IF(J380&gt;=5, 1,  IF(K380&gt;=2, 1,  IF(L380=1, 1, 0) ) )-N380</f>
        <v>0</v>
      </c>
      <c r="N380" s="7">
        <f>IF(J380&gt;=10, 1,  IF(K380&gt;=3, 1,  IF(L380=1, 1, 0) ) )</f>
        <v>0</v>
      </c>
      <c r="P380">
        <v>1</v>
      </c>
      <c r="Q380">
        <v>11</v>
      </c>
      <c r="R380">
        <v>5</v>
      </c>
      <c r="T380" s="7">
        <f>IF(Q380&gt;=5, 1,  IF(R380&gt;=2, 1,  IF(S380=1, 1, 0) ) )-U380</f>
        <v>0</v>
      </c>
      <c r="U380" s="7">
        <f>IF(Q380&gt;=10, 1,  IF(R380&gt;=3, 1,  IF(S380=1, 1, 0) ) )</f>
        <v>1</v>
      </c>
      <c r="W380">
        <v>1</v>
      </c>
      <c r="X380">
        <v>5</v>
      </c>
      <c r="AA380" s="7">
        <f>IF(X380&gt;=5, 1,  IF(Y380&gt;=2, 1,  IF(Z380=1, 1, 0) ) )-AB380</f>
        <v>1</v>
      </c>
      <c r="AB380" s="7">
        <f>IF(X380&gt;=10, 1,  IF(Y380&gt;=3, 1,  IF(Z380=1, 1, 0) ) )</f>
        <v>0</v>
      </c>
    </row>
    <row r="381" spans="2:29" x14ac:dyDescent="0.2">
      <c r="B381">
        <v>2</v>
      </c>
      <c r="C381">
        <v>15</v>
      </c>
      <c r="F381" s="7">
        <f t="shared" ref="F381:F395" si="84">IF(C381&gt;=5, 1,  IF(D381&gt;=2, 1,  IF(E381=1, 1, 0) ) )-G381</f>
        <v>0</v>
      </c>
      <c r="G381" s="7">
        <f t="shared" ref="G381:G395" si="85">IF(C381&gt;=10, 1,  IF(D381&gt;=3, 1,  IF(E381=1, 1, 0) ) )</f>
        <v>1</v>
      </c>
      <c r="I381">
        <v>2</v>
      </c>
      <c r="J381">
        <v>18</v>
      </c>
      <c r="M381" s="7">
        <f t="shared" ref="M381:M398" si="86">IF(J381&gt;=5, 1,  IF(K381&gt;=2, 1,  IF(L381=1, 1, 0) ) )-N381</f>
        <v>0</v>
      </c>
      <c r="N381" s="7">
        <f t="shared" ref="N381:N398" si="87">IF(J381&gt;=10, 1,  IF(K381&gt;=3, 1,  IF(L381=1, 1, 0) ) )</f>
        <v>1</v>
      </c>
      <c r="P381">
        <v>2</v>
      </c>
      <c r="Q381">
        <v>8</v>
      </c>
      <c r="T381" s="7">
        <f t="shared" ref="T381:T393" si="88">IF(Q381&gt;=5, 1,  IF(R381&gt;=2, 1,  IF(S381=1, 1, 0) ) )-U381</f>
        <v>1</v>
      </c>
      <c r="U381" s="7">
        <f t="shared" ref="U381:U393" si="89">IF(Q381&gt;=10, 1,  IF(R381&gt;=3, 1,  IF(S381=1, 1, 0) ) )</f>
        <v>0</v>
      </c>
      <c r="W381">
        <v>2</v>
      </c>
      <c r="X381">
        <v>5</v>
      </c>
      <c r="AA381" s="7">
        <f t="shared" ref="AA381:AA402" si="90">IF(X381&gt;=5, 1,  IF(Y381&gt;=2, 1,  IF(Z381=1, 1, 0) ) )-AB381</f>
        <v>1</v>
      </c>
      <c r="AB381" s="7">
        <f t="shared" ref="AB381:AB402" si="91">IF(X381&gt;=10, 1,  IF(Y381&gt;=3, 1,  IF(Z381=1, 1, 0) ) )</f>
        <v>0</v>
      </c>
    </row>
    <row r="382" spans="2:29" x14ac:dyDescent="0.2">
      <c r="B382">
        <v>3</v>
      </c>
      <c r="C382">
        <v>5</v>
      </c>
      <c r="F382" s="7">
        <f t="shared" si="84"/>
        <v>1</v>
      </c>
      <c r="G382" s="7">
        <f t="shared" si="85"/>
        <v>0</v>
      </c>
      <c r="I382">
        <v>3</v>
      </c>
      <c r="J382">
        <v>5</v>
      </c>
      <c r="M382" s="7">
        <f t="shared" si="86"/>
        <v>1</v>
      </c>
      <c r="N382" s="7">
        <f t="shared" si="87"/>
        <v>0</v>
      </c>
      <c r="P382">
        <v>3</v>
      </c>
      <c r="Q382">
        <v>7</v>
      </c>
      <c r="T382" s="7">
        <f t="shared" si="88"/>
        <v>1</v>
      </c>
      <c r="U382" s="7">
        <f t="shared" si="89"/>
        <v>0</v>
      </c>
      <c r="W382">
        <v>3</v>
      </c>
      <c r="X382">
        <v>8</v>
      </c>
      <c r="AA382" s="7">
        <f t="shared" si="90"/>
        <v>1</v>
      </c>
      <c r="AB382" s="7">
        <f t="shared" si="91"/>
        <v>0</v>
      </c>
    </row>
    <row r="383" spans="2:29" x14ac:dyDescent="0.2">
      <c r="B383">
        <v>4</v>
      </c>
      <c r="C383">
        <v>11</v>
      </c>
      <c r="F383" s="7">
        <f t="shared" si="84"/>
        <v>0</v>
      </c>
      <c r="G383" s="7">
        <f t="shared" si="85"/>
        <v>1</v>
      </c>
      <c r="I383">
        <v>4</v>
      </c>
      <c r="L383">
        <v>1</v>
      </c>
      <c r="M383" s="7">
        <f t="shared" si="86"/>
        <v>0</v>
      </c>
      <c r="N383" s="7">
        <f t="shared" si="87"/>
        <v>1</v>
      </c>
      <c r="P383">
        <v>4</v>
      </c>
      <c r="Q383">
        <v>6</v>
      </c>
      <c r="T383" s="7">
        <f t="shared" si="88"/>
        <v>1</v>
      </c>
      <c r="U383" s="7">
        <f t="shared" si="89"/>
        <v>0</v>
      </c>
      <c r="W383">
        <v>4</v>
      </c>
      <c r="X383">
        <v>8</v>
      </c>
      <c r="AA383" s="7">
        <f t="shared" si="90"/>
        <v>1</v>
      </c>
      <c r="AB383" s="7">
        <f t="shared" si="91"/>
        <v>0</v>
      </c>
    </row>
    <row r="384" spans="2:29" x14ac:dyDescent="0.2">
      <c r="B384">
        <v>5</v>
      </c>
      <c r="C384">
        <v>5</v>
      </c>
      <c r="F384" s="7">
        <f t="shared" si="84"/>
        <v>1</v>
      </c>
      <c r="G384" s="7">
        <f t="shared" si="85"/>
        <v>0</v>
      </c>
      <c r="I384">
        <v>5</v>
      </c>
      <c r="J384">
        <v>3</v>
      </c>
      <c r="M384" s="7">
        <f t="shared" si="86"/>
        <v>0</v>
      </c>
      <c r="N384" s="7">
        <f t="shared" si="87"/>
        <v>0</v>
      </c>
      <c r="P384">
        <v>5</v>
      </c>
      <c r="Q384">
        <v>9</v>
      </c>
      <c r="T384" s="7">
        <f t="shared" si="88"/>
        <v>1</v>
      </c>
      <c r="U384" s="7">
        <f t="shared" si="89"/>
        <v>0</v>
      </c>
      <c r="W384">
        <v>5</v>
      </c>
      <c r="X384">
        <v>4</v>
      </c>
      <c r="AA384" s="7">
        <f t="shared" si="90"/>
        <v>0</v>
      </c>
      <c r="AB384" s="7">
        <f t="shared" si="91"/>
        <v>0</v>
      </c>
    </row>
    <row r="385" spans="2:28" x14ac:dyDescent="0.2">
      <c r="B385">
        <v>6</v>
      </c>
      <c r="C385">
        <v>7</v>
      </c>
      <c r="F385" s="7">
        <f t="shared" si="84"/>
        <v>1</v>
      </c>
      <c r="G385" s="7">
        <f t="shared" si="85"/>
        <v>0</v>
      </c>
      <c r="I385">
        <v>6</v>
      </c>
      <c r="J385">
        <v>4</v>
      </c>
      <c r="M385" s="7">
        <f t="shared" si="86"/>
        <v>0</v>
      </c>
      <c r="N385" s="7">
        <f t="shared" si="87"/>
        <v>0</v>
      </c>
      <c r="P385">
        <v>6</v>
      </c>
      <c r="Q385">
        <v>1</v>
      </c>
      <c r="T385" s="7">
        <f t="shared" si="88"/>
        <v>0</v>
      </c>
      <c r="U385" s="7">
        <f t="shared" si="89"/>
        <v>0</v>
      </c>
      <c r="W385">
        <v>6</v>
      </c>
      <c r="X385">
        <v>6</v>
      </c>
      <c r="AA385" s="7">
        <f t="shared" si="90"/>
        <v>1</v>
      </c>
      <c r="AB385" s="7">
        <f t="shared" si="91"/>
        <v>0</v>
      </c>
    </row>
    <row r="386" spans="2:28" x14ac:dyDescent="0.2">
      <c r="B386">
        <v>7</v>
      </c>
      <c r="C386">
        <v>0</v>
      </c>
      <c r="F386" s="7">
        <f t="shared" si="84"/>
        <v>0</v>
      </c>
      <c r="G386" s="7">
        <f t="shared" si="85"/>
        <v>0</v>
      </c>
      <c r="I386">
        <v>7</v>
      </c>
      <c r="J386">
        <v>9</v>
      </c>
      <c r="M386" s="7">
        <f t="shared" si="86"/>
        <v>1</v>
      </c>
      <c r="N386" s="7">
        <f t="shared" si="87"/>
        <v>0</v>
      </c>
      <c r="P386">
        <v>7</v>
      </c>
      <c r="Q386">
        <v>4</v>
      </c>
      <c r="T386" s="7">
        <f t="shared" si="88"/>
        <v>0</v>
      </c>
      <c r="U386" s="7">
        <f t="shared" si="89"/>
        <v>0</v>
      </c>
      <c r="W386">
        <v>7</v>
      </c>
      <c r="X386">
        <v>1</v>
      </c>
      <c r="AA386" s="7">
        <f t="shared" si="90"/>
        <v>0</v>
      </c>
      <c r="AB386" s="7">
        <f t="shared" si="91"/>
        <v>0</v>
      </c>
    </row>
    <row r="387" spans="2:28" x14ac:dyDescent="0.2">
      <c r="B387">
        <v>8</v>
      </c>
      <c r="C387">
        <v>6</v>
      </c>
      <c r="F387" s="7">
        <f t="shared" si="84"/>
        <v>1</v>
      </c>
      <c r="G387" s="7">
        <f t="shared" si="85"/>
        <v>0</v>
      </c>
      <c r="I387">
        <v>8</v>
      </c>
      <c r="L387">
        <v>1</v>
      </c>
      <c r="M387" s="7">
        <f t="shared" si="86"/>
        <v>0</v>
      </c>
      <c r="N387" s="7">
        <f t="shared" si="87"/>
        <v>1</v>
      </c>
      <c r="P387">
        <v>8</v>
      </c>
      <c r="Q387">
        <v>7</v>
      </c>
      <c r="T387" s="7">
        <f t="shared" si="88"/>
        <v>1</v>
      </c>
      <c r="U387" s="7">
        <f t="shared" si="89"/>
        <v>0</v>
      </c>
      <c r="W387">
        <v>8</v>
      </c>
      <c r="X387">
        <v>6</v>
      </c>
      <c r="AA387" s="7">
        <f t="shared" si="90"/>
        <v>1</v>
      </c>
      <c r="AB387" s="7">
        <f t="shared" si="91"/>
        <v>0</v>
      </c>
    </row>
    <row r="388" spans="2:28" x14ac:dyDescent="0.2">
      <c r="B388">
        <v>9</v>
      </c>
      <c r="C388">
        <v>2</v>
      </c>
      <c r="F388" s="7">
        <f t="shared" si="84"/>
        <v>0</v>
      </c>
      <c r="G388" s="7">
        <f t="shared" si="85"/>
        <v>0</v>
      </c>
      <c r="I388">
        <v>9</v>
      </c>
      <c r="J388">
        <v>7</v>
      </c>
      <c r="M388" s="7">
        <f t="shared" si="86"/>
        <v>1</v>
      </c>
      <c r="N388" s="7">
        <f t="shared" si="87"/>
        <v>0</v>
      </c>
      <c r="P388">
        <v>9</v>
      </c>
      <c r="Q388">
        <v>3</v>
      </c>
      <c r="T388" s="7">
        <f t="shared" si="88"/>
        <v>0</v>
      </c>
      <c r="U388" s="7">
        <f t="shared" si="89"/>
        <v>0</v>
      </c>
      <c r="W388">
        <v>9</v>
      </c>
      <c r="Z388">
        <v>1</v>
      </c>
      <c r="AA388" s="7">
        <f t="shared" si="90"/>
        <v>0</v>
      </c>
      <c r="AB388" s="7">
        <f t="shared" si="91"/>
        <v>1</v>
      </c>
    </row>
    <row r="389" spans="2:28" x14ac:dyDescent="0.2">
      <c r="B389">
        <v>10</v>
      </c>
      <c r="C389">
        <v>4</v>
      </c>
      <c r="F389" s="7">
        <f t="shared" si="84"/>
        <v>0</v>
      </c>
      <c r="G389" s="7">
        <f t="shared" si="85"/>
        <v>0</v>
      </c>
      <c r="I389">
        <v>10</v>
      </c>
      <c r="J389">
        <v>19</v>
      </c>
      <c r="M389" s="7">
        <f t="shared" si="86"/>
        <v>0</v>
      </c>
      <c r="N389" s="7">
        <f t="shared" si="87"/>
        <v>1</v>
      </c>
      <c r="P389">
        <v>10</v>
      </c>
      <c r="Q389">
        <v>5</v>
      </c>
      <c r="T389" s="7">
        <f t="shared" si="88"/>
        <v>1</v>
      </c>
      <c r="U389" s="7">
        <f t="shared" si="89"/>
        <v>0</v>
      </c>
      <c r="W389">
        <v>10</v>
      </c>
      <c r="X389">
        <v>5</v>
      </c>
      <c r="AA389" s="7">
        <f t="shared" si="90"/>
        <v>1</v>
      </c>
      <c r="AB389" s="7">
        <f t="shared" si="91"/>
        <v>0</v>
      </c>
    </row>
    <row r="390" spans="2:28" x14ac:dyDescent="0.2">
      <c r="B390">
        <v>11</v>
      </c>
      <c r="C390">
        <v>5</v>
      </c>
      <c r="F390" s="7">
        <f t="shared" si="84"/>
        <v>1</v>
      </c>
      <c r="G390" s="7">
        <f t="shared" si="85"/>
        <v>0</v>
      </c>
      <c r="I390">
        <v>11</v>
      </c>
      <c r="J390">
        <v>2</v>
      </c>
      <c r="M390" s="7">
        <f t="shared" si="86"/>
        <v>0</v>
      </c>
      <c r="N390" s="7">
        <f t="shared" si="87"/>
        <v>0</v>
      </c>
      <c r="P390">
        <v>11</v>
      </c>
      <c r="Q390">
        <v>1</v>
      </c>
      <c r="T390" s="7">
        <f t="shared" si="88"/>
        <v>0</v>
      </c>
      <c r="U390" s="7">
        <f t="shared" si="89"/>
        <v>0</v>
      </c>
      <c r="W390">
        <v>11</v>
      </c>
      <c r="X390">
        <v>5</v>
      </c>
      <c r="AA390" s="7">
        <f t="shared" si="90"/>
        <v>1</v>
      </c>
      <c r="AB390" s="7">
        <f t="shared" si="91"/>
        <v>0</v>
      </c>
    </row>
    <row r="391" spans="2:28" x14ac:dyDescent="0.2">
      <c r="B391">
        <v>12</v>
      </c>
      <c r="C391">
        <v>2</v>
      </c>
      <c r="F391" s="7">
        <f t="shared" si="84"/>
        <v>0</v>
      </c>
      <c r="G391" s="7">
        <f t="shared" si="85"/>
        <v>0</v>
      </c>
      <c r="I391">
        <v>12</v>
      </c>
      <c r="J391">
        <v>6</v>
      </c>
      <c r="M391" s="7">
        <f t="shared" si="86"/>
        <v>1</v>
      </c>
      <c r="N391" s="7">
        <f t="shared" si="87"/>
        <v>0</v>
      </c>
      <c r="P391">
        <v>12</v>
      </c>
      <c r="Q391">
        <v>1</v>
      </c>
      <c r="T391" s="7">
        <f t="shared" si="88"/>
        <v>0</v>
      </c>
      <c r="U391" s="7">
        <f t="shared" si="89"/>
        <v>0</v>
      </c>
      <c r="W391">
        <v>12</v>
      </c>
      <c r="X391">
        <v>6</v>
      </c>
      <c r="AA391" s="7">
        <f t="shared" si="90"/>
        <v>1</v>
      </c>
      <c r="AB391" s="7">
        <f t="shared" si="91"/>
        <v>0</v>
      </c>
    </row>
    <row r="392" spans="2:28" x14ac:dyDescent="0.2">
      <c r="B392">
        <v>13</v>
      </c>
      <c r="C392">
        <v>2</v>
      </c>
      <c r="F392" s="7">
        <f t="shared" si="84"/>
        <v>0</v>
      </c>
      <c r="G392" s="7">
        <f t="shared" si="85"/>
        <v>0</v>
      </c>
      <c r="I392">
        <v>13</v>
      </c>
      <c r="J392">
        <v>10</v>
      </c>
      <c r="M392" s="7">
        <f t="shared" si="86"/>
        <v>0</v>
      </c>
      <c r="N392" s="7">
        <f t="shared" si="87"/>
        <v>1</v>
      </c>
      <c r="P392">
        <v>13</v>
      </c>
      <c r="Q392">
        <v>6</v>
      </c>
      <c r="T392" s="7">
        <f t="shared" si="88"/>
        <v>1</v>
      </c>
      <c r="U392" s="7">
        <f t="shared" si="89"/>
        <v>0</v>
      </c>
      <c r="W392">
        <v>13</v>
      </c>
      <c r="X392">
        <v>7</v>
      </c>
      <c r="AA392" s="7">
        <f t="shared" si="90"/>
        <v>1</v>
      </c>
      <c r="AB392" s="7">
        <f t="shared" si="91"/>
        <v>0</v>
      </c>
    </row>
    <row r="393" spans="2:28" x14ac:dyDescent="0.2">
      <c r="B393">
        <v>14</v>
      </c>
      <c r="C393">
        <v>8</v>
      </c>
      <c r="F393" s="7">
        <f t="shared" si="84"/>
        <v>1</v>
      </c>
      <c r="G393" s="7">
        <f t="shared" si="85"/>
        <v>0</v>
      </c>
      <c r="I393">
        <v>14</v>
      </c>
      <c r="J393">
        <v>14</v>
      </c>
      <c r="M393" s="7">
        <f t="shared" si="86"/>
        <v>0</v>
      </c>
      <c r="N393" s="7">
        <f t="shared" si="87"/>
        <v>1</v>
      </c>
      <c r="P393">
        <v>14</v>
      </c>
      <c r="Q393">
        <v>6</v>
      </c>
      <c r="T393" s="7">
        <f t="shared" si="88"/>
        <v>1</v>
      </c>
      <c r="U393" s="7">
        <f t="shared" si="89"/>
        <v>0</v>
      </c>
      <c r="W393">
        <v>14</v>
      </c>
      <c r="X393">
        <v>9</v>
      </c>
      <c r="AA393" s="7">
        <f t="shared" si="90"/>
        <v>1</v>
      </c>
      <c r="AB393" s="7">
        <f t="shared" si="91"/>
        <v>0</v>
      </c>
    </row>
    <row r="394" spans="2:28" x14ac:dyDescent="0.2">
      <c r="B394">
        <v>15</v>
      </c>
      <c r="C394">
        <v>5</v>
      </c>
      <c r="D394">
        <v>1</v>
      </c>
      <c r="F394" s="7">
        <f t="shared" si="84"/>
        <v>1</v>
      </c>
      <c r="G394" s="7">
        <f t="shared" si="85"/>
        <v>0</v>
      </c>
      <c r="I394">
        <v>15</v>
      </c>
      <c r="J394">
        <v>9</v>
      </c>
      <c r="M394" s="7">
        <f t="shared" si="86"/>
        <v>1</v>
      </c>
      <c r="N394" s="7">
        <f t="shared" si="87"/>
        <v>0</v>
      </c>
      <c r="R394" s="21">
        <f>COUNT(P380:P393)</f>
        <v>14</v>
      </c>
      <c r="S394" s="19">
        <f>(   (R394-SUM(T380:U393)) / R394   )</f>
        <v>0.35714285714285715</v>
      </c>
      <c r="T394" s="20">
        <f>SUM(T380:T393)/R394</f>
        <v>0.5714285714285714</v>
      </c>
      <c r="U394" s="20">
        <f>SUM(U380:U393)/R394</f>
        <v>7.1428571428571425E-2</v>
      </c>
      <c r="W394">
        <v>15</v>
      </c>
      <c r="X394">
        <v>12</v>
      </c>
      <c r="Y394">
        <v>1</v>
      </c>
      <c r="AA394" s="7">
        <f t="shared" si="90"/>
        <v>0</v>
      </c>
      <c r="AB394" s="7">
        <f t="shared" si="91"/>
        <v>1</v>
      </c>
    </row>
    <row r="395" spans="2:28" x14ac:dyDescent="0.2">
      <c r="B395">
        <v>16</v>
      </c>
      <c r="C395">
        <v>6</v>
      </c>
      <c r="F395" s="7">
        <f t="shared" si="84"/>
        <v>1</v>
      </c>
      <c r="G395" s="7">
        <f t="shared" si="85"/>
        <v>0</v>
      </c>
      <c r="I395">
        <v>16</v>
      </c>
      <c r="J395">
        <v>2</v>
      </c>
      <c r="M395" s="7">
        <f t="shared" si="86"/>
        <v>0</v>
      </c>
      <c r="N395" s="7">
        <f t="shared" si="87"/>
        <v>0</v>
      </c>
      <c r="W395">
        <v>16</v>
      </c>
      <c r="X395">
        <v>6</v>
      </c>
      <c r="AA395" s="7">
        <f t="shared" si="90"/>
        <v>1</v>
      </c>
      <c r="AB395" s="7">
        <f t="shared" si="91"/>
        <v>0</v>
      </c>
    </row>
    <row r="396" spans="2:28" x14ac:dyDescent="0.2">
      <c r="D396" s="21">
        <f>COUNT(B380:B395)</f>
        <v>16</v>
      </c>
      <c r="E396" s="19">
        <f>(   (D396-SUM(F380:G395)) / D396   )</f>
        <v>0.3125</v>
      </c>
      <c r="F396" s="20">
        <f>SUM(F380:F395)/D396</f>
        <v>0.5625</v>
      </c>
      <c r="G396" s="20">
        <f>SUM(G380:G395)/D396</f>
        <v>0.125</v>
      </c>
      <c r="I396">
        <v>17</v>
      </c>
      <c r="J396">
        <v>5</v>
      </c>
      <c r="M396" s="7">
        <f t="shared" si="86"/>
        <v>1</v>
      </c>
      <c r="N396" s="7">
        <f t="shared" si="87"/>
        <v>0</v>
      </c>
      <c r="W396">
        <v>17</v>
      </c>
      <c r="X396">
        <v>3</v>
      </c>
      <c r="Y396">
        <v>1</v>
      </c>
      <c r="AA396" s="7">
        <f t="shared" si="90"/>
        <v>0</v>
      </c>
      <c r="AB396" s="7">
        <f t="shared" si="91"/>
        <v>0</v>
      </c>
    </row>
    <row r="397" spans="2:28" x14ac:dyDescent="0.2">
      <c r="B397" s="13"/>
      <c r="C397" s="13"/>
      <c r="D397" s="13"/>
      <c r="I397">
        <v>18</v>
      </c>
      <c r="J397">
        <v>4</v>
      </c>
      <c r="M397" s="7">
        <f t="shared" si="86"/>
        <v>0</v>
      </c>
      <c r="N397" s="7">
        <f t="shared" si="87"/>
        <v>0</v>
      </c>
      <c r="W397">
        <v>18</v>
      </c>
      <c r="X397">
        <v>4</v>
      </c>
      <c r="AA397" s="7">
        <f t="shared" si="90"/>
        <v>0</v>
      </c>
      <c r="AB397" s="7">
        <f t="shared" si="91"/>
        <v>0</v>
      </c>
    </row>
    <row r="398" spans="2:28" x14ac:dyDescent="0.2">
      <c r="B398" s="13"/>
      <c r="C398" s="13"/>
      <c r="D398" s="13"/>
      <c r="I398">
        <v>19</v>
      </c>
      <c r="J398">
        <v>11</v>
      </c>
      <c r="M398" s="7">
        <f t="shared" si="86"/>
        <v>0</v>
      </c>
      <c r="N398" s="7">
        <f t="shared" si="87"/>
        <v>1</v>
      </c>
      <c r="W398">
        <v>19</v>
      </c>
      <c r="X398">
        <v>1</v>
      </c>
      <c r="AA398" s="7">
        <f t="shared" si="90"/>
        <v>0</v>
      </c>
      <c r="AB398" s="7">
        <f t="shared" si="91"/>
        <v>0</v>
      </c>
    </row>
    <row r="399" spans="2:28" x14ac:dyDescent="0.2">
      <c r="B399" s="13"/>
      <c r="C399" s="13"/>
      <c r="D399" s="13"/>
      <c r="K399" s="21">
        <f>COUNT(I380:I398)</f>
        <v>19</v>
      </c>
      <c r="L399" s="19">
        <f>(   (K399-SUM(M380:N398)) / K399   )</f>
        <v>0.31578947368421051</v>
      </c>
      <c r="M399" s="20">
        <f>SUM(M380:M398)/K399</f>
        <v>0.31578947368421051</v>
      </c>
      <c r="N399" s="20">
        <f>SUM(N380:N398)/K399</f>
        <v>0.36842105263157893</v>
      </c>
      <c r="W399">
        <v>20</v>
      </c>
      <c r="X399">
        <v>14</v>
      </c>
      <c r="Y399">
        <v>3</v>
      </c>
      <c r="AA399" s="7">
        <f t="shared" si="90"/>
        <v>0</v>
      </c>
      <c r="AB399" s="7">
        <f t="shared" si="91"/>
        <v>1</v>
      </c>
    </row>
    <row r="400" spans="2:28" x14ac:dyDescent="0.2">
      <c r="B400" s="13"/>
      <c r="C400" s="13"/>
      <c r="D400" s="13"/>
      <c r="K400" s="21"/>
      <c r="L400" s="22"/>
      <c r="M400" s="23"/>
      <c r="N400" s="23"/>
      <c r="W400">
        <v>21</v>
      </c>
      <c r="X400">
        <v>3</v>
      </c>
      <c r="AA400" s="7">
        <f t="shared" si="90"/>
        <v>0</v>
      </c>
      <c r="AB400" s="7">
        <f t="shared" si="91"/>
        <v>0</v>
      </c>
    </row>
    <row r="401" spans="2:29" x14ac:dyDescent="0.2">
      <c r="B401" s="13"/>
      <c r="C401" s="13"/>
      <c r="D401" s="13"/>
      <c r="K401" s="21"/>
      <c r="L401" s="22"/>
      <c r="M401" s="23"/>
      <c r="N401" s="23"/>
      <c r="W401">
        <v>22</v>
      </c>
      <c r="X401">
        <v>8</v>
      </c>
      <c r="AA401" s="7">
        <f t="shared" si="90"/>
        <v>1</v>
      </c>
      <c r="AB401" s="7">
        <f t="shared" si="91"/>
        <v>0</v>
      </c>
    </row>
    <row r="402" spans="2:29" x14ac:dyDescent="0.2">
      <c r="B402" s="13"/>
      <c r="C402" s="13"/>
      <c r="D402" s="13"/>
      <c r="K402" s="21"/>
      <c r="L402" s="22"/>
      <c r="M402" s="23"/>
      <c r="N402" s="23"/>
      <c r="W402">
        <v>23</v>
      </c>
      <c r="X402">
        <v>7</v>
      </c>
      <c r="AA402" s="7">
        <f t="shared" si="90"/>
        <v>1</v>
      </c>
      <c r="AB402" s="7">
        <f t="shared" si="91"/>
        <v>0</v>
      </c>
    </row>
    <row r="403" spans="2:29" x14ac:dyDescent="0.2">
      <c r="B403" s="13"/>
      <c r="C403" s="13"/>
      <c r="D403" s="13"/>
      <c r="K403" s="21"/>
      <c r="L403" s="22"/>
      <c r="M403" s="23"/>
      <c r="N403" s="23"/>
      <c r="W403">
        <v>24</v>
      </c>
      <c r="X403">
        <v>4</v>
      </c>
      <c r="AA403" s="7">
        <f>IF(X403&gt;=5, 1,  IF(Y403&gt;=2, 1,  IF(Z403=1, 1, 0) ) )-AB403</f>
        <v>0</v>
      </c>
      <c r="AB403" s="7">
        <f>IF(X403&gt;=10, 1,  IF(Y403&gt;=3, 1,  IF(Z403=1, 1, 0) ) )</f>
        <v>0</v>
      </c>
    </row>
    <row r="404" spans="2:29" x14ac:dyDescent="0.2">
      <c r="B404" s="13"/>
      <c r="C404" s="13"/>
      <c r="D404" s="13"/>
      <c r="K404" s="21"/>
      <c r="L404" s="22"/>
      <c r="M404" s="23"/>
      <c r="N404" s="23"/>
      <c r="W404">
        <v>25</v>
      </c>
      <c r="Z404">
        <v>1</v>
      </c>
      <c r="AA404" s="7">
        <f>IF(X404&gt;=5, 1,  IF(Y404&gt;=2, 1,  IF(Z404=1, 1, 0) ) )-AB404</f>
        <v>0</v>
      </c>
      <c r="AB404" s="7">
        <f>IF(X404&gt;=10, 1,  IF(Y404&gt;=3, 1,  IF(Z404=1, 1, 0) ) )</f>
        <v>1</v>
      </c>
    </row>
    <row r="405" spans="2:29" x14ac:dyDescent="0.2">
      <c r="B405" s="13"/>
      <c r="C405" s="13"/>
      <c r="D405" s="13"/>
      <c r="K405" s="21"/>
      <c r="L405" s="22"/>
      <c r="M405" s="23"/>
      <c r="N405" s="23"/>
      <c r="W405">
        <v>26</v>
      </c>
      <c r="X405">
        <v>3</v>
      </c>
      <c r="AA405" s="7">
        <f t="shared" ref="AA405:AA406" si="92">IF(X405&gt;=5, 1,  IF(Y405&gt;=2, 1,  IF(Z405=1, 1, 0) ) )-AB405</f>
        <v>0</v>
      </c>
      <c r="AB405" s="7">
        <f t="shared" ref="AB405:AB406" si="93">IF(X405&gt;=10, 1,  IF(Y405&gt;=3, 1,  IF(Z405=1, 1, 0) ) )</f>
        <v>0</v>
      </c>
    </row>
    <row r="406" spans="2:29" x14ac:dyDescent="0.2">
      <c r="B406" s="13"/>
      <c r="C406" s="13"/>
      <c r="D406" s="13"/>
      <c r="K406" s="21"/>
      <c r="L406" s="22"/>
      <c r="M406" s="23"/>
      <c r="N406" s="23"/>
      <c r="W406">
        <v>27</v>
      </c>
      <c r="X406">
        <v>9</v>
      </c>
      <c r="AA406" s="7">
        <f t="shared" si="92"/>
        <v>1</v>
      </c>
      <c r="AB406" s="7">
        <f t="shared" si="93"/>
        <v>0</v>
      </c>
    </row>
    <row r="407" spans="2:29" x14ac:dyDescent="0.2">
      <c r="B407" s="13"/>
      <c r="C407" s="13"/>
      <c r="D407" s="13"/>
      <c r="K407" s="21"/>
      <c r="L407" s="22"/>
      <c r="M407" s="23"/>
      <c r="N407" s="23"/>
      <c r="Y407" s="21">
        <f>COUNT(W380:W406)</f>
        <v>27</v>
      </c>
      <c r="Z407" s="19">
        <f>(   (Y407-SUM(AA380:AB406)) / Y407   )</f>
        <v>0.29629629629629628</v>
      </c>
      <c r="AA407" s="20">
        <f>SUM(AA380:AA406)/Y407</f>
        <v>0.55555555555555558</v>
      </c>
      <c r="AB407" s="20">
        <f>SUM(AB380:AB406)/Y407</f>
        <v>0.14814814814814814</v>
      </c>
    </row>
    <row r="408" spans="2:29" x14ac:dyDescent="0.2">
      <c r="B408" s="13"/>
      <c r="C408" s="13"/>
      <c r="D408" s="13"/>
      <c r="K408" s="21"/>
      <c r="L408" s="22"/>
      <c r="M408" s="23"/>
      <c r="N408" s="23"/>
    </row>
    <row r="410" spans="2:29" x14ac:dyDescent="0.2">
      <c r="B410" s="3" t="s">
        <v>41</v>
      </c>
      <c r="C410" s="3"/>
      <c r="D410" s="3"/>
      <c r="E410" s="3"/>
      <c r="F410" s="3"/>
      <c r="G410" s="3"/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/>
      <c r="U410" s="3"/>
      <c r="V410" s="3"/>
      <c r="W410" s="3"/>
      <c r="X410" s="3"/>
      <c r="Y410" s="3"/>
      <c r="Z410" s="3"/>
      <c r="AA410" s="3"/>
      <c r="AB410" s="3"/>
      <c r="AC410" s="3"/>
    </row>
    <row r="412" spans="2:29" x14ac:dyDescent="0.2">
      <c r="C412" s="6" t="s">
        <v>2</v>
      </c>
      <c r="D412" s="6" t="s">
        <v>3</v>
      </c>
      <c r="E412" s="6" t="s">
        <v>4</v>
      </c>
      <c r="F412" s="4" t="s">
        <v>8</v>
      </c>
      <c r="G412" s="5" t="s">
        <v>9</v>
      </c>
      <c r="H412" s="5" t="s">
        <v>10</v>
      </c>
      <c r="J412" s="6" t="s">
        <v>2</v>
      </c>
      <c r="K412" s="6" t="s">
        <v>3</v>
      </c>
      <c r="L412" s="6" t="s">
        <v>4</v>
      </c>
      <c r="M412" s="4" t="s">
        <v>8</v>
      </c>
      <c r="N412" s="5" t="s">
        <v>9</v>
      </c>
      <c r="O412" s="5" t="s">
        <v>10</v>
      </c>
      <c r="Q412" s="6" t="s">
        <v>2</v>
      </c>
      <c r="R412" s="16" t="s">
        <v>3</v>
      </c>
      <c r="S412" s="16" t="s">
        <v>4</v>
      </c>
      <c r="T412" s="4" t="s">
        <v>8</v>
      </c>
      <c r="U412" s="5" t="s">
        <v>9</v>
      </c>
      <c r="V412" s="5" t="s">
        <v>10</v>
      </c>
    </row>
    <row r="413" spans="2:29" x14ac:dyDescent="0.2">
      <c r="C413" s="7">
        <v>1</v>
      </c>
      <c r="D413" s="7">
        <v>10</v>
      </c>
      <c r="E413" s="7"/>
      <c r="F413" s="7"/>
      <c r="G413" s="7">
        <f>IF(D413&gt;=5, 1,  IF(E413&gt;=2, 1,  IF(F413="yes", 1, 0) ) )-H413</f>
        <v>0</v>
      </c>
      <c r="H413" s="7">
        <f>IF(D413&gt;=10, 1,  IF(E413&gt;=3, 1,  IF(F413="yes", 1, 0) ) )</f>
        <v>1</v>
      </c>
      <c r="I413" s="7"/>
      <c r="J413" s="7">
        <v>1</v>
      </c>
      <c r="K413" s="7">
        <v>3</v>
      </c>
      <c r="L413" s="7"/>
      <c r="M413" s="7"/>
      <c r="N413" s="7">
        <f>IF(K413&gt;=5, 1,  IF(L413&gt;=2, 1,  IF(M413="yes", 1, 0) ) )-O413</f>
        <v>0</v>
      </c>
      <c r="O413" s="7">
        <f>IF(K413&gt;=10, 1,  IF(L413&gt;=3, 1,  IF(M413="yes", 1, 0) ) )</f>
        <v>0</v>
      </c>
      <c r="P413" s="7"/>
      <c r="Q413" s="7">
        <v>1</v>
      </c>
      <c r="R413">
        <v>9</v>
      </c>
      <c r="U413" s="7">
        <f>IF(R413&gt;=5, 1,  IF(S413&gt;=2, 1,  IF(T413="yes", 1, 0) ) )-V413</f>
        <v>1</v>
      </c>
      <c r="V413" s="7">
        <f>IF(R413&gt;=10, 1,  IF(S413&gt;=3, 1,  IF(T413="yes", 1, 0) ) )</f>
        <v>0</v>
      </c>
    </row>
    <row r="414" spans="2:29" x14ac:dyDescent="0.2">
      <c r="C414" s="7">
        <v>2</v>
      </c>
      <c r="D414" s="7">
        <v>5</v>
      </c>
      <c r="E414" s="7"/>
      <c r="F414" s="7"/>
      <c r="G414" s="7">
        <f t="shared" ref="G414:G426" si="94">IF(D414&gt;=5, 1,  IF(E414&gt;=2, 1,  IF(F414="yes", 1, 0) ) )-H414</f>
        <v>1</v>
      </c>
      <c r="H414" s="7">
        <f t="shared" ref="H414:H426" si="95">IF(D414&gt;=10, 1,  IF(E414&gt;=3, 1,  IF(F414="yes", 1, 0) ) )</f>
        <v>0</v>
      </c>
      <c r="I414" s="7"/>
      <c r="J414" s="7">
        <v>2</v>
      </c>
      <c r="K414" s="7">
        <v>9</v>
      </c>
      <c r="L414" s="7"/>
      <c r="M414" s="7"/>
      <c r="N414" s="7">
        <f t="shared" ref="N414:N423" si="96">IF(K414&gt;=5, 1,  IF(L414&gt;=2, 1,  IF(M414="yes", 1, 0) ) )-O414</f>
        <v>1</v>
      </c>
      <c r="O414" s="7">
        <f t="shared" ref="O414:O423" si="97">IF(K414&gt;=10, 1,  IF(L414&gt;=3, 1,  IF(M414="yes", 1, 0) ) )</f>
        <v>0</v>
      </c>
      <c r="P414" s="7"/>
      <c r="Q414" s="7">
        <v>2</v>
      </c>
      <c r="R414">
        <v>14</v>
      </c>
      <c r="U414" s="7">
        <f t="shared" ref="U414:U429" si="98">IF(R414&gt;=5, 1,  IF(S414&gt;=2, 1,  IF(T414="yes", 1, 0) ) )-V414</f>
        <v>0</v>
      </c>
      <c r="V414" s="7">
        <f t="shared" ref="V414:V429" si="99">IF(R414&gt;=10, 1,  IF(S414&gt;=3, 1,  IF(T414="yes", 1, 0) ) )</f>
        <v>1</v>
      </c>
    </row>
    <row r="415" spans="2:29" x14ac:dyDescent="0.2">
      <c r="C415" s="7">
        <v>3</v>
      </c>
      <c r="D415" s="7">
        <v>10</v>
      </c>
      <c r="E415" s="7"/>
      <c r="F415" s="7"/>
      <c r="G415" s="7">
        <f t="shared" si="94"/>
        <v>0</v>
      </c>
      <c r="H415" s="7">
        <f t="shared" si="95"/>
        <v>1</v>
      </c>
      <c r="I415" s="7"/>
      <c r="J415" s="7">
        <v>3</v>
      </c>
      <c r="K415" s="7">
        <v>15</v>
      </c>
      <c r="L415" s="7"/>
      <c r="M415" s="7"/>
      <c r="N415" s="7">
        <f t="shared" si="96"/>
        <v>0</v>
      </c>
      <c r="O415" s="7">
        <f t="shared" si="97"/>
        <v>1</v>
      </c>
      <c r="P415" s="7"/>
      <c r="Q415" s="7">
        <v>3</v>
      </c>
      <c r="R415">
        <v>9</v>
      </c>
      <c r="U415" s="7">
        <f t="shared" si="98"/>
        <v>1</v>
      </c>
      <c r="V415" s="7">
        <f t="shared" si="99"/>
        <v>0</v>
      </c>
    </row>
    <row r="416" spans="2:29" x14ac:dyDescent="0.2">
      <c r="C416" s="7">
        <v>4</v>
      </c>
      <c r="D416" s="7">
        <v>1</v>
      </c>
      <c r="E416" s="7"/>
      <c r="F416" s="7"/>
      <c r="G416" s="7">
        <f t="shared" si="94"/>
        <v>0</v>
      </c>
      <c r="H416" s="7">
        <f t="shared" si="95"/>
        <v>0</v>
      </c>
      <c r="I416" s="7"/>
      <c r="J416" s="7">
        <v>4</v>
      </c>
      <c r="K416" s="7">
        <v>10</v>
      </c>
      <c r="L416" s="7"/>
      <c r="M416" s="7"/>
      <c r="N416" s="7">
        <f t="shared" si="96"/>
        <v>0</v>
      </c>
      <c r="O416" s="7">
        <f t="shared" si="97"/>
        <v>1</v>
      </c>
      <c r="P416" s="7"/>
      <c r="Q416" s="7">
        <v>4</v>
      </c>
      <c r="R416">
        <v>8</v>
      </c>
      <c r="U416" s="7">
        <f t="shared" si="98"/>
        <v>1</v>
      </c>
      <c r="V416" s="7">
        <f t="shared" si="99"/>
        <v>0</v>
      </c>
    </row>
    <row r="417" spans="2:29" x14ac:dyDescent="0.2">
      <c r="C417" s="7">
        <v>5</v>
      </c>
      <c r="D417" s="7">
        <v>2</v>
      </c>
      <c r="E417" s="7"/>
      <c r="F417" s="7"/>
      <c r="G417" s="7">
        <f t="shared" si="94"/>
        <v>0</v>
      </c>
      <c r="H417" s="7">
        <f t="shared" si="95"/>
        <v>0</v>
      </c>
      <c r="I417" s="7"/>
      <c r="J417" s="7">
        <v>5</v>
      </c>
      <c r="K417" s="7">
        <v>8</v>
      </c>
      <c r="L417" s="7">
        <v>1</v>
      </c>
      <c r="M417" s="7"/>
      <c r="N417" s="7">
        <f t="shared" si="96"/>
        <v>1</v>
      </c>
      <c r="O417" s="7">
        <f t="shared" si="97"/>
        <v>0</v>
      </c>
      <c r="P417" s="7"/>
      <c r="Q417" s="7">
        <v>5</v>
      </c>
      <c r="R417">
        <v>9</v>
      </c>
      <c r="U417" s="7">
        <f t="shared" si="98"/>
        <v>1</v>
      </c>
      <c r="V417" s="7">
        <f t="shared" si="99"/>
        <v>0</v>
      </c>
    </row>
    <row r="418" spans="2:29" x14ac:dyDescent="0.2">
      <c r="C418" s="7">
        <v>6</v>
      </c>
      <c r="D418" s="7">
        <v>9</v>
      </c>
      <c r="E418" s="7"/>
      <c r="F418" s="7"/>
      <c r="G418" s="7">
        <f t="shared" si="94"/>
        <v>1</v>
      </c>
      <c r="H418" s="7">
        <f t="shared" si="95"/>
        <v>0</v>
      </c>
      <c r="I418" s="7"/>
      <c r="J418" s="7">
        <v>6</v>
      </c>
      <c r="K418" s="7">
        <v>10</v>
      </c>
      <c r="L418" s="7">
        <v>1</v>
      </c>
      <c r="M418" s="7"/>
      <c r="N418" s="7">
        <f t="shared" si="96"/>
        <v>0</v>
      </c>
      <c r="O418" s="7">
        <f t="shared" si="97"/>
        <v>1</v>
      </c>
      <c r="P418" s="7"/>
      <c r="Q418" s="7">
        <v>6</v>
      </c>
      <c r="R418">
        <v>4</v>
      </c>
      <c r="U418" s="7">
        <f t="shared" si="98"/>
        <v>0</v>
      </c>
      <c r="V418" s="7">
        <f t="shared" si="99"/>
        <v>0</v>
      </c>
    </row>
    <row r="419" spans="2:29" x14ac:dyDescent="0.2">
      <c r="C419" s="7">
        <v>7</v>
      </c>
      <c r="D419" s="7">
        <v>6</v>
      </c>
      <c r="E419" s="7">
        <v>2</v>
      </c>
      <c r="F419" s="7"/>
      <c r="G419" s="7">
        <f t="shared" si="94"/>
        <v>1</v>
      </c>
      <c r="H419" s="7">
        <f t="shared" si="95"/>
        <v>0</v>
      </c>
      <c r="I419" s="7"/>
      <c r="J419" s="7">
        <v>7</v>
      </c>
      <c r="K419" s="7">
        <v>4</v>
      </c>
      <c r="L419" s="7"/>
      <c r="M419" s="7"/>
      <c r="N419" s="7">
        <f t="shared" si="96"/>
        <v>0</v>
      </c>
      <c r="O419" s="7">
        <f t="shared" si="97"/>
        <v>0</v>
      </c>
      <c r="P419" s="7"/>
      <c r="Q419" s="7">
        <v>7</v>
      </c>
      <c r="R419">
        <v>4</v>
      </c>
      <c r="U419" s="7">
        <f t="shared" si="98"/>
        <v>0</v>
      </c>
      <c r="V419" s="7">
        <f t="shared" si="99"/>
        <v>0</v>
      </c>
    </row>
    <row r="420" spans="2:29" x14ac:dyDescent="0.2">
      <c r="C420" s="7">
        <v>8</v>
      </c>
      <c r="D420" s="7">
        <v>14</v>
      </c>
      <c r="E420" s="7"/>
      <c r="F420" s="7"/>
      <c r="G420" s="7">
        <f t="shared" si="94"/>
        <v>0</v>
      </c>
      <c r="H420" s="7">
        <f t="shared" si="95"/>
        <v>1</v>
      </c>
      <c r="I420" s="7"/>
      <c r="J420" s="7">
        <v>8</v>
      </c>
      <c r="K420" s="7">
        <v>12</v>
      </c>
      <c r="L420" s="7"/>
      <c r="M420" s="7"/>
      <c r="N420" s="7">
        <f t="shared" si="96"/>
        <v>0</v>
      </c>
      <c r="O420" s="7">
        <f t="shared" si="97"/>
        <v>1</v>
      </c>
      <c r="P420" s="7"/>
      <c r="Q420" s="7">
        <v>8</v>
      </c>
      <c r="R420">
        <v>7</v>
      </c>
      <c r="U420" s="7">
        <f t="shared" si="98"/>
        <v>1</v>
      </c>
      <c r="V420" s="7">
        <f t="shared" si="99"/>
        <v>0</v>
      </c>
    </row>
    <row r="421" spans="2:29" x14ac:dyDescent="0.2">
      <c r="C421" s="7">
        <v>9</v>
      </c>
      <c r="D421" s="7">
        <v>15</v>
      </c>
      <c r="E421" s="7"/>
      <c r="F421" s="7"/>
      <c r="G421" s="7">
        <f t="shared" si="94"/>
        <v>0</v>
      </c>
      <c r="H421" s="7">
        <f t="shared" si="95"/>
        <v>1</v>
      </c>
      <c r="I421" s="7"/>
      <c r="J421" s="7">
        <v>9</v>
      </c>
      <c r="K421" s="7">
        <v>9</v>
      </c>
      <c r="L421" s="7"/>
      <c r="M421" s="7"/>
      <c r="N421" s="7">
        <f t="shared" si="96"/>
        <v>1</v>
      </c>
      <c r="O421" s="7">
        <f t="shared" si="97"/>
        <v>0</v>
      </c>
      <c r="P421" s="7"/>
      <c r="Q421" s="7">
        <v>9</v>
      </c>
      <c r="R421">
        <v>6</v>
      </c>
      <c r="U421" s="7">
        <f t="shared" si="98"/>
        <v>1</v>
      </c>
      <c r="V421" s="7">
        <f t="shared" si="99"/>
        <v>0</v>
      </c>
    </row>
    <row r="422" spans="2:29" x14ac:dyDescent="0.2">
      <c r="C422" s="7">
        <v>10</v>
      </c>
      <c r="D422" s="12">
        <v>2</v>
      </c>
      <c r="E422" s="12"/>
      <c r="F422" s="7"/>
      <c r="G422" s="7">
        <f t="shared" si="94"/>
        <v>0</v>
      </c>
      <c r="H422" s="7">
        <f t="shared" si="95"/>
        <v>0</v>
      </c>
      <c r="I422" s="7"/>
      <c r="J422" s="7">
        <v>10</v>
      </c>
      <c r="K422" s="12">
        <v>15</v>
      </c>
      <c r="L422" s="12">
        <v>1</v>
      </c>
      <c r="M422" s="7"/>
      <c r="N422" s="7">
        <f t="shared" si="96"/>
        <v>0</v>
      </c>
      <c r="O422" s="7">
        <f t="shared" si="97"/>
        <v>1</v>
      </c>
      <c r="P422" s="7"/>
      <c r="Q422" s="7">
        <v>10</v>
      </c>
      <c r="R422">
        <v>6</v>
      </c>
      <c r="U422" s="7">
        <f t="shared" si="98"/>
        <v>1</v>
      </c>
      <c r="V422" s="7">
        <f t="shared" si="99"/>
        <v>0</v>
      </c>
    </row>
    <row r="423" spans="2:29" x14ac:dyDescent="0.2">
      <c r="C423" s="7">
        <v>11</v>
      </c>
      <c r="D423" s="12">
        <v>4</v>
      </c>
      <c r="E423" s="12"/>
      <c r="F423" s="7"/>
      <c r="G423" s="7">
        <f t="shared" si="94"/>
        <v>0</v>
      </c>
      <c r="H423" s="7">
        <f t="shared" si="95"/>
        <v>0</v>
      </c>
      <c r="I423" s="7"/>
      <c r="J423" s="7">
        <v>11</v>
      </c>
      <c r="K423" s="12">
        <v>7</v>
      </c>
      <c r="L423" s="12"/>
      <c r="M423" s="7"/>
      <c r="N423" s="7">
        <f t="shared" si="96"/>
        <v>1</v>
      </c>
      <c r="O423" s="7">
        <f t="shared" si="97"/>
        <v>0</v>
      </c>
      <c r="P423" s="7"/>
      <c r="Q423" s="7">
        <v>11</v>
      </c>
      <c r="R423">
        <v>4</v>
      </c>
      <c r="U423" s="7">
        <f t="shared" si="98"/>
        <v>0</v>
      </c>
      <c r="V423" s="7">
        <f t="shared" si="99"/>
        <v>0</v>
      </c>
    </row>
    <row r="424" spans="2:29" x14ac:dyDescent="0.2">
      <c r="C424" s="7">
        <v>12</v>
      </c>
      <c r="D424" s="12">
        <v>6</v>
      </c>
      <c r="E424" s="12"/>
      <c r="F424" s="7"/>
      <c r="G424" s="7">
        <f t="shared" si="94"/>
        <v>1</v>
      </c>
      <c r="H424" s="7">
        <f t="shared" si="95"/>
        <v>0</v>
      </c>
      <c r="I424" s="7"/>
      <c r="M424" s="9">
        <f>(COUNT(N413:N423)-SUM(N413:O423))/11</f>
        <v>0.18181818181818182</v>
      </c>
      <c r="N424" s="10">
        <f>SUM(N413:N423)/11</f>
        <v>0.36363636363636365</v>
      </c>
      <c r="O424" s="10">
        <f>SUM(O413:O423)/11</f>
        <v>0.45454545454545453</v>
      </c>
      <c r="P424" s="7"/>
      <c r="Q424" s="7">
        <v>12</v>
      </c>
      <c r="R424">
        <v>3</v>
      </c>
      <c r="U424" s="7">
        <f t="shared" si="98"/>
        <v>0</v>
      </c>
      <c r="V424" s="7">
        <f t="shared" si="99"/>
        <v>0</v>
      </c>
    </row>
    <row r="425" spans="2:29" x14ac:dyDescent="0.2">
      <c r="C425" s="7">
        <v>13</v>
      </c>
      <c r="D425" s="12">
        <v>4</v>
      </c>
      <c r="E425" s="12"/>
      <c r="F425" s="7"/>
      <c r="G425" s="7">
        <f t="shared" si="94"/>
        <v>0</v>
      </c>
      <c r="H425" s="7">
        <f t="shared" si="95"/>
        <v>0</v>
      </c>
      <c r="I425" s="7"/>
      <c r="N425" s="7"/>
      <c r="Q425" s="7">
        <v>13</v>
      </c>
      <c r="R425">
        <v>15</v>
      </c>
      <c r="U425" s="7">
        <f t="shared" si="98"/>
        <v>0</v>
      </c>
      <c r="V425" s="7">
        <f t="shared" si="99"/>
        <v>1</v>
      </c>
    </row>
    <row r="426" spans="2:29" x14ac:dyDescent="0.2">
      <c r="C426" s="7">
        <v>14</v>
      </c>
      <c r="D426" s="12">
        <v>3</v>
      </c>
      <c r="E426" s="12">
        <v>2</v>
      </c>
      <c r="F426" s="7"/>
      <c r="G426" s="7">
        <f t="shared" si="94"/>
        <v>1</v>
      </c>
      <c r="H426" s="7">
        <f t="shared" si="95"/>
        <v>0</v>
      </c>
      <c r="I426" s="7"/>
      <c r="N426" s="7"/>
      <c r="Q426" s="7">
        <v>14</v>
      </c>
      <c r="R426">
        <v>2</v>
      </c>
      <c r="U426" s="7">
        <f t="shared" si="98"/>
        <v>0</v>
      </c>
      <c r="V426" s="7">
        <f t="shared" si="99"/>
        <v>0</v>
      </c>
    </row>
    <row r="427" spans="2:29" x14ac:dyDescent="0.2">
      <c r="F427" s="9">
        <f>(COUNT(G410:G426)-SUM(G410:H426))/14</f>
        <v>0.35714285714285715</v>
      </c>
      <c r="G427" s="10">
        <f>SUM(G410:G426)/14</f>
        <v>0.35714285714285715</v>
      </c>
      <c r="H427" s="10">
        <f>SUM(H410:H426)/14</f>
        <v>0.2857142857142857</v>
      </c>
      <c r="I427" s="7"/>
      <c r="Q427" s="7">
        <v>15</v>
      </c>
      <c r="R427">
        <v>9</v>
      </c>
      <c r="U427" s="7">
        <f t="shared" si="98"/>
        <v>1</v>
      </c>
      <c r="V427" s="7">
        <f t="shared" si="99"/>
        <v>0</v>
      </c>
    </row>
    <row r="428" spans="2:29" x14ac:dyDescent="0.2">
      <c r="G428" s="7"/>
      <c r="H428" s="7"/>
      <c r="I428" s="7"/>
      <c r="Q428" s="7">
        <v>16</v>
      </c>
      <c r="R428">
        <v>6</v>
      </c>
      <c r="U428" s="7">
        <f t="shared" si="98"/>
        <v>1</v>
      </c>
      <c r="V428" s="7">
        <f t="shared" si="99"/>
        <v>0</v>
      </c>
    </row>
    <row r="429" spans="2:29" x14ac:dyDescent="0.2">
      <c r="G429" s="7"/>
      <c r="H429" s="7"/>
      <c r="I429" s="7"/>
      <c r="Q429" s="7">
        <v>17</v>
      </c>
      <c r="R429">
        <v>4</v>
      </c>
      <c r="U429" s="7">
        <f t="shared" si="98"/>
        <v>0</v>
      </c>
      <c r="V429" s="7">
        <f t="shared" si="99"/>
        <v>0</v>
      </c>
    </row>
    <row r="430" spans="2:29" x14ac:dyDescent="0.2">
      <c r="G430" s="7"/>
      <c r="H430" s="7"/>
      <c r="I430" s="7"/>
      <c r="Q430" s="7"/>
      <c r="T430" s="9">
        <f>(COUNT(U413:U429)-SUM(U413:V429))/17</f>
        <v>0.35294117647058826</v>
      </c>
      <c r="U430" s="10">
        <f>SUM(U413:U429)/17</f>
        <v>0.52941176470588236</v>
      </c>
      <c r="V430" s="10">
        <f>SUM(V413:V429)/17</f>
        <v>0.11764705882352941</v>
      </c>
    </row>
    <row r="432" spans="2:29" x14ac:dyDescent="0.2">
      <c r="B432" s="3" t="s">
        <v>42</v>
      </c>
      <c r="C432" s="3"/>
      <c r="D432" s="3"/>
      <c r="E432" s="3"/>
      <c r="F432" s="3"/>
      <c r="G432" s="3"/>
      <c r="H432" s="3"/>
      <c r="I432" s="3"/>
      <c r="J432" s="3"/>
      <c r="K432" s="3"/>
      <c r="L432" s="3"/>
      <c r="M432" s="3"/>
      <c r="N432" s="3"/>
      <c r="O432" s="3"/>
      <c r="P432" s="3"/>
      <c r="Q432" s="3"/>
      <c r="R432" s="3"/>
      <c r="S432" s="3"/>
      <c r="T432" s="3"/>
      <c r="U432" s="3"/>
      <c r="V432" s="3"/>
      <c r="W432" s="3"/>
      <c r="X432" s="3"/>
      <c r="Y432" s="3"/>
      <c r="Z432" s="3"/>
      <c r="AA432" s="3"/>
      <c r="AB432" s="3"/>
      <c r="AC432" s="3"/>
    </row>
    <row r="434" spans="3:22" x14ac:dyDescent="0.2">
      <c r="C434" s="6" t="s">
        <v>2</v>
      </c>
      <c r="D434" s="6" t="s">
        <v>3</v>
      </c>
      <c r="E434" s="6" t="s">
        <v>4</v>
      </c>
      <c r="F434" s="4" t="s">
        <v>8</v>
      </c>
      <c r="G434" s="5" t="s">
        <v>9</v>
      </c>
      <c r="H434" s="5" t="s">
        <v>10</v>
      </c>
      <c r="J434" s="6" t="s">
        <v>2</v>
      </c>
      <c r="K434" s="6" t="s">
        <v>3</v>
      </c>
      <c r="L434" s="6" t="s">
        <v>4</v>
      </c>
      <c r="M434" s="4" t="s">
        <v>8</v>
      </c>
      <c r="N434" s="5" t="s">
        <v>9</v>
      </c>
      <c r="O434" s="5" t="s">
        <v>10</v>
      </c>
      <c r="Q434" s="6" t="s">
        <v>2</v>
      </c>
      <c r="R434" s="16" t="s">
        <v>3</v>
      </c>
      <c r="S434" s="16" t="s">
        <v>4</v>
      </c>
      <c r="T434" s="4" t="s">
        <v>8</v>
      </c>
      <c r="U434" s="5" t="s">
        <v>9</v>
      </c>
      <c r="V434" s="5" t="s">
        <v>10</v>
      </c>
    </row>
    <row r="435" spans="3:22" x14ac:dyDescent="0.2">
      <c r="C435" s="7">
        <v>1</v>
      </c>
      <c r="D435" s="7">
        <v>18</v>
      </c>
      <c r="E435" s="7">
        <v>3</v>
      </c>
      <c r="F435" s="7"/>
      <c r="G435" s="7">
        <f>IF(D435&gt;=5, 1,  IF(E435&gt;=2, 1,  IF(F435="yes", 1, 0) ) )-H435</f>
        <v>0</v>
      </c>
      <c r="H435" s="7">
        <f>IF(D435&gt;=10, 1,  IF(E435&gt;=3, 1,  IF(F435="yes", 1, 0) ) )</f>
        <v>1</v>
      </c>
      <c r="J435" s="7">
        <v>1</v>
      </c>
      <c r="K435" s="7">
        <v>5</v>
      </c>
      <c r="L435" s="7">
        <v>1</v>
      </c>
      <c r="M435" s="7"/>
      <c r="N435" s="7">
        <f>IF(K435&gt;=5, 1,  IF(L435&gt;=2, 1,  IF(M435="yes", 1, 0) ) )-O435</f>
        <v>1</v>
      </c>
      <c r="O435" s="7">
        <f>IF(K435&gt;=10, 1,  IF(L435&gt;=3, 1,  IF(M435="yes", 1, 0) ) )</f>
        <v>0</v>
      </c>
      <c r="Q435" s="7">
        <v>1</v>
      </c>
      <c r="R435">
        <v>7</v>
      </c>
      <c r="U435" s="7">
        <f>IF(R435&gt;=5, 1,  IF(S435&gt;=2, 1,  IF(T435="yes", 1, 0) ) )-V435</f>
        <v>1</v>
      </c>
      <c r="V435" s="7">
        <f>IF(R435&gt;=10, 1,  IF(S435&gt;=3, 1,  IF(T435="yes", 1, 0) ) )</f>
        <v>0</v>
      </c>
    </row>
    <row r="436" spans="3:22" x14ac:dyDescent="0.2">
      <c r="C436" s="7">
        <v>2</v>
      </c>
      <c r="D436" s="7">
        <v>10</v>
      </c>
      <c r="E436" s="7">
        <v>1</v>
      </c>
      <c r="F436" s="7"/>
      <c r="G436" s="7">
        <f t="shared" ref="G436:G447" si="100">IF(D436&gt;=5, 1,  IF(E436&gt;=2, 1,  IF(F436="yes", 1, 0) ) )-H436</f>
        <v>0</v>
      </c>
      <c r="H436" s="7">
        <f t="shared" ref="H436:H447" si="101">IF(D436&gt;=10, 1,  IF(E436&gt;=3, 1,  IF(F436="yes", 1, 0) ) )</f>
        <v>1</v>
      </c>
      <c r="J436" s="7">
        <v>2</v>
      </c>
      <c r="K436" s="7">
        <v>7</v>
      </c>
      <c r="L436" s="7">
        <v>0</v>
      </c>
      <c r="M436" s="7"/>
      <c r="N436" s="7">
        <f t="shared" ref="N436:N451" si="102">IF(K436&gt;=5, 1,  IF(L436&gt;=2, 1,  IF(M436="yes", 1, 0) ) )-O436</f>
        <v>1</v>
      </c>
      <c r="O436" s="7">
        <f t="shared" ref="O436:O451" si="103">IF(K436&gt;=10, 1,  IF(L436&gt;=3, 1,  IF(M436="yes", 1, 0) ) )</f>
        <v>0</v>
      </c>
      <c r="Q436" s="7">
        <v>2</v>
      </c>
      <c r="R436">
        <v>7</v>
      </c>
      <c r="S436">
        <v>1</v>
      </c>
      <c r="U436" s="7">
        <f t="shared" ref="U436:U454" si="104">IF(R436&gt;=5, 1,  IF(S436&gt;=2, 1,  IF(T436="yes", 1, 0) ) )-V436</f>
        <v>1</v>
      </c>
      <c r="V436" s="7">
        <f t="shared" ref="V436:V454" si="105">IF(R436&gt;=10, 1,  IF(S436&gt;=3, 1,  IF(T436="yes", 1, 0) ) )</f>
        <v>0</v>
      </c>
    </row>
    <row r="437" spans="3:22" x14ac:dyDescent="0.2">
      <c r="C437" s="7">
        <v>3</v>
      </c>
      <c r="D437" s="7">
        <v>7</v>
      </c>
      <c r="E437" s="7"/>
      <c r="F437" s="7"/>
      <c r="G437" s="7">
        <f t="shared" si="100"/>
        <v>1</v>
      </c>
      <c r="H437" s="7">
        <f t="shared" si="101"/>
        <v>0</v>
      </c>
      <c r="J437" s="7">
        <v>3</v>
      </c>
      <c r="K437" s="7">
        <v>11</v>
      </c>
      <c r="L437" s="7">
        <v>1</v>
      </c>
      <c r="M437" s="7"/>
      <c r="N437" s="7">
        <f t="shared" si="102"/>
        <v>0</v>
      </c>
      <c r="O437" s="7">
        <f t="shared" si="103"/>
        <v>1</v>
      </c>
      <c r="Q437" s="7">
        <v>3</v>
      </c>
      <c r="R437">
        <v>13</v>
      </c>
      <c r="U437" s="7">
        <f t="shared" si="104"/>
        <v>0</v>
      </c>
      <c r="V437" s="7">
        <f t="shared" si="105"/>
        <v>1</v>
      </c>
    </row>
    <row r="438" spans="3:22" x14ac:dyDescent="0.2">
      <c r="C438" s="7">
        <v>4</v>
      </c>
      <c r="D438" s="7">
        <v>14</v>
      </c>
      <c r="E438" s="7">
        <v>1</v>
      </c>
      <c r="F438" s="7"/>
      <c r="G438" s="7">
        <f t="shared" si="100"/>
        <v>0</v>
      </c>
      <c r="H438" s="7">
        <f t="shared" si="101"/>
        <v>1</v>
      </c>
      <c r="J438" s="7">
        <v>4</v>
      </c>
      <c r="K438" s="7">
        <v>10</v>
      </c>
      <c r="L438" s="7">
        <v>0</v>
      </c>
      <c r="M438" s="7"/>
      <c r="N438" s="7">
        <f t="shared" si="102"/>
        <v>0</v>
      </c>
      <c r="O438" s="7">
        <f t="shared" si="103"/>
        <v>1</v>
      </c>
      <c r="Q438" s="7">
        <v>4</v>
      </c>
      <c r="R438">
        <v>4</v>
      </c>
      <c r="S438">
        <v>1</v>
      </c>
      <c r="U438" s="7">
        <f t="shared" si="104"/>
        <v>0</v>
      </c>
      <c r="V438" s="7">
        <f t="shared" si="105"/>
        <v>0</v>
      </c>
    </row>
    <row r="439" spans="3:22" x14ac:dyDescent="0.2">
      <c r="C439" s="7">
        <v>5</v>
      </c>
      <c r="D439" s="7">
        <v>13</v>
      </c>
      <c r="E439" s="7">
        <v>1</v>
      </c>
      <c r="F439" s="7"/>
      <c r="G439" s="7">
        <f t="shared" si="100"/>
        <v>0</v>
      </c>
      <c r="H439" s="7">
        <f t="shared" si="101"/>
        <v>1</v>
      </c>
      <c r="J439" s="7">
        <v>5</v>
      </c>
      <c r="K439" s="7">
        <v>14</v>
      </c>
      <c r="L439" s="7">
        <v>0</v>
      </c>
      <c r="M439" s="7"/>
      <c r="N439" s="7">
        <f t="shared" si="102"/>
        <v>0</v>
      </c>
      <c r="O439" s="7">
        <f t="shared" si="103"/>
        <v>1</v>
      </c>
      <c r="Q439" s="7">
        <v>5</v>
      </c>
      <c r="R439">
        <v>6</v>
      </c>
      <c r="U439" s="7">
        <f t="shared" si="104"/>
        <v>1</v>
      </c>
      <c r="V439" s="7">
        <f t="shared" si="105"/>
        <v>0</v>
      </c>
    </row>
    <row r="440" spans="3:22" x14ac:dyDescent="0.2">
      <c r="C440" s="7">
        <v>6</v>
      </c>
      <c r="D440" s="7">
        <v>8</v>
      </c>
      <c r="E440" s="7"/>
      <c r="F440" s="7"/>
      <c r="G440" s="7">
        <f t="shared" si="100"/>
        <v>1</v>
      </c>
      <c r="H440" s="7">
        <f t="shared" si="101"/>
        <v>0</v>
      </c>
      <c r="J440" s="7">
        <v>6</v>
      </c>
      <c r="K440" s="7">
        <v>7</v>
      </c>
      <c r="L440" s="7">
        <v>3</v>
      </c>
      <c r="M440" s="7"/>
      <c r="N440" s="7">
        <f t="shared" si="102"/>
        <v>0</v>
      </c>
      <c r="O440" s="7">
        <f t="shared" si="103"/>
        <v>1</v>
      </c>
      <c r="Q440" s="7">
        <v>6</v>
      </c>
      <c r="R440">
        <v>4</v>
      </c>
      <c r="U440" s="7">
        <f t="shared" si="104"/>
        <v>0</v>
      </c>
      <c r="V440" s="7">
        <f t="shared" si="105"/>
        <v>0</v>
      </c>
    </row>
    <row r="441" spans="3:22" x14ac:dyDescent="0.2">
      <c r="C441" s="7">
        <v>7</v>
      </c>
      <c r="D441" s="7">
        <v>11</v>
      </c>
      <c r="E441" s="7">
        <v>1</v>
      </c>
      <c r="F441" s="7"/>
      <c r="G441" s="7">
        <f t="shared" si="100"/>
        <v>0</v>
      </c>
      <c r="H441" s="7">
        <f t="shared" si="101"/>
        <v>1</v>
      </c>
      <c r="J441" s="7">
        <v>7</v>
      </c>
      <c r="K441" s="7">
        <v>11</v>
      </c>
      <c r="L441" s="7">
        <v>0</v>
      </c>
      <c r="M441" s="7"/>
      <c r="N441" s="7">
        <f t="shared" si="102"/>
        <v>0</v>
      </c>
      <c r="O441" s="7">
        <f t="shared" si="103"/>
        <v>1</v>
      </c>
      <c r="Q441" s="7">
        <v>7</v>
      </c>
      <c r="R441">
        <v>9</v>
      </c>
      <c r="S441">
        <v>2</v>
      </c>
      <c r="U441" s="7">
        <f t="shared" si="104"/>
        <v>1</v>
      </c>
      <c r="V441" s="7">
        <f t="shared" si="105"/>
        <v>0</v>
      </c>
    </row>
    <row r="442" spans="3:22" x14ac:dyDescent="0.2">
      <c r="C442" s="7">
        <v>8</v>
      </c>
      <c r="D442" s="7">
        <v>9</v>
      </c>
      <c r="E442" s="7"/>
      <c r="F442" s="7"/>
      <c r="G442" s="7">
        <f t="shared" si="100"/>
        <v>1</v>
      </c>
      <c r="H442" s="7">
        <f t="shared" si="101"/>
        <v>0</v>
      </c>
      <c r="J442" s="7">
        <v>8</v>
      </c>
      <c r="K442" s="12" t="s">
        <v>6</v>
      </c>
      <c r="L442" s="12" t="s">
        <v>6</v>
      </c>
      <c r="M442" s="7" t="s">
        <v>7</v>
      </c>
      <c r="N442" s="7">
        <f t="shared" si="102"/>
        <v>0</v>
      </c>
      <c r="O442" s="7">
        <f t="shared" si="103"/>
        <v>1</v>
      </c>
      <c r="Q442" s="7">
        <v>8</v>
      </c>
      <c r="R442">
        <v>14</v>
      </c>
      <c r="U442" s="7">
        <f t="shared" si="104"/>
        <v>0</v>
      </c>
      <c r="V442" s="7">
        <f t="shared" si="105"/>
        <v>1</v>
      </c>
    </row>
    <row r="443" spans="3:22" x14ac:dyDescent="0.2">
      <c r="C443" s="7">
        <v>9</v>
      </c>
      <c r="D443" s="12">
        <v>17</v>
      </c>
      <c r="E443" s="12"/>
      <c r="F443" s="7"/>
      <c r="G443" s="7">
        <f t="shared" si="100"/>
        <v>0</v>
      </c>
      <c r="H443" s="7">
        <f t="shared" si="101"/>
        <v>1</v>
      </c>
      <c r="J443" s="7">
        <v>9</v>
      </c>
      <c r="K443" s="12">
        <v>11</v>
      </c>
      <c r="L443" s="12">
        <v>0</v>
      </c>
      <c r="M443" s="7"/>
      <c r="N443" s="7">
        <f t="shared" si="102"/>
        <v>0</v>
      </c>
      <c r="O443" s="7">
        <f t="shared" si="103"/>
        <v>1</v>
      </c>
      <c r="Q443" s="7">
        <v>9</v>
      </c>
      <c r="R443">
        <v>8</v>
      </c>
      <c r="U443" s="7">
        <f t="shared" si="104"/>
        <v>1</v>
      </c>
      <c r="V443" s="7">
        <f t="shared" si="105"/>
        <v>0</v>
      </c>
    </row>
    <row r="444" spans="3:22" x14ac:dyDescent="0.2">
      <c r="C444" s="7">
        <v>10</v>
      </c>
      <c r="D444" s="12">
        <v>11</v>
      </c>
      <c r="E444" s="12"/>
      <c r="F444" s="7"/>
      <c r="G444" s="7">
        <f t="shared" si="100"/>
        <v>0</v>
      </c>
      <c r="H444" s="7">
        <f t="shared" si="101"/>
        <v>1</v>
      </c>
      <c r="J444" s="7">
        <v>10</v>
      </c>
      <c r="K444" s="12">
        <v>2</v>
      </c>
      <c r="L444" s="12">
        <v>7</v>
      </c>
      <c r="M444" s="7"/>
      <c r="N444" s="7">
        <f t="shared" si="102"/>
        <v>0</v>
      </c>
      <c r="O444" s="7">
        <f t="shared" si="103"/>
        <v>1</v>
      </c>
      <c r="Q444" s="7">
        <v>10</v>
      </c>
      <c r="R444">
        <v>3</v>
      </c>
      <c r="U444" s="7">
        <f t="shared" si="104"/>
        <v>0</v>
      </c>
      <c r="V444" s="7">
        <f t="shared" si="105"/>
        <v>0</v>
      </c>
    </row>
    <row r="445" spans="3:22" x14ac:dyDescent="0.2">
      <c r="C445" s="7">
        <v>11</v>
      </c>
      <c r="D445" s="12">
        <v>2</v>
      </c>
      <c r="E445" s="12"/>
      <c r="F445" s="7"/>
      <c r="G445" s="7">
        <f t="shared" si="100"/>
        <v>0</v>
      </c>
      <c r="H445" s="7">
        <f t="shared" si="101"/>
        <v>0</v>
      </c>
      <c r="J445" s="7">
        <v>11</v>
      </c>
      <c r="K445" s="12">
        <v>3</v>
      </c>
      <c r="L445" s="12">
        <v>0</v>
      </c>
      <c r="M445" s="7"/>
      <c r="N445" s="7">
        <f t="shared" si="102"/>
        <v>0</v>
      </c>
      <c r="O445" s="7">
        <f t="shared" si="103"/>
        <v>0</v>
      </c>
      <c r="Q445" s="7">
        <v>11</v>
      </c>
      <c r="R445">
        <v>6</v>
      </c>
      <c r="U445" s="7">
        <f t="shared" si="104"/>
        <v>1</v>
      </c>
      <c r="V445" s="7">
        <f t="shared" si="105"/>
        <v>0</v>
      </c>
    </row>
    <row r="446" spans="3:22" x14ac:dyDescent="0.2">
      <c r="C446" s="7">
        <v>12</v>
      </c>
      <c r="D446" s="12">
        <v>5</v>
      </c>
      <c r="E446" s="12"/>
      <c r="F446" s="7"/>
      <c r="G446" s="7">
        <f t="shared" si="100"/>
        <v>1</v>
      </c>
      <c r="H446" s="7">
        <f t="shared" si="101"/>
        <v>0</v>
      </c>
      <c r="J446" s="7">
        <v>12</v>
      </c>
      <c r="K446" s="12">
        <v>5</v>
      </c>
      <c r="L446" s="12">
        <v>0</v>
      </c>
      <c r="M446" s="7"/>
      <c r="N446" s="7">
        <f t="shared" si="102"/>
        <v>1</v>
      </c>
      <c r="O446" s="7">
        <f t="shared" si="103"/>
        <v>0</v>
      </c>
      <c r="Q446" s="7">
        <v>12</v>
      </c>
      <c r="R446">
        <v>14</v>
      </c>
      <c r="S446">
        <v>5</v>
      </c>
      <c r="U446" s="7">
        <f t="shared" si="104"/>
        <v>0</v>
      </c>
      <c r="V446" s="7">
        <f t="shared" si="105"/>
        <v>1</v>
      </c>
    </row>
    <row r="447" spans="3:22" x14ac:dyDescent="0.2">
      <c r="C447" s="7">
        <v>13</v>
      </c>
      <c r="D447" s="12">
        <v>12</v>
      </c>
      <c r="E447" s="12"/>
      <c r="F447" s="7"/>
      <c r="G447" s="7">
        <f t="shared" si="100"/>
        <v>0</v>
      </c>
      <c r="H447" s="7">
        <f t="shared" si="101"/>
        <v>1</v>
      </c>
      <c r="J447" s="7">
        <v>13</v>
      </c>
      <c r="K447" s="12">
        <v>13</v>
      </c>
      <c r="L447" s="12">
        <v>0</v>
      </c>
      <c r="M447" s="7"/>
      <c r="N447" s="7">
        <f t="shared" si="102"/>
        <v>0</v>
      </c>
      <c r="O447" s="7">
        <f t="shared" si="103"/>
        <v>1</v>
      </c>
      <c r="Q447" s="7">
        <v>13</v>
      </c>
      <c r="R447">
        <v>6</v>
      </c>
      <c r="U447" s="7">
        <f t="shared" si="104"/>
        <v>1</v>
      </c>
      <c r="V447" s="7">
        <f t="shared" si="105"/>
        <v>0</v>
      </c>
    </row>
    <row r="448" spans="3:22" x14ac:dyDescent="0.2">
      <c r="F448" s="9">
        <f>(COUNT(G431:G447)-SUM(G431:H447))/13</f>
        <v>7.6923076923076927E-2</v>
      </c>
      <c r="G448" s="10">
        <f>SUM(G431:G447)/13</f>
        <v>0.30769230769230771</v>
      </c>
      <c r="H448" s="10">
        <f>SUM(H431:H447)/13</f>
        <v>0.61538461538461542</v>
      </c>
      <c r="J448" s="7">
        <v>14</v>
      </c>
      <c r="K448" s="12">
        <v>6</v>
      </c>
      <c r="L448" s="12">
        <v>0</v>
      </c>
      <c r="M448" s="7"/>
      <c r="N448" s="7">
        <f t="shared" si="102"/>
        <v>1</v>
      </c>
      <c r="O448" s="7">
        <f t="shared" si="103"/>
        <v>0</v>
      </c>
      <c r="Q448" s="7">
        <v>14</v>
      </c>
      <c r="R448">
        <v>4</v>
      </c>
      <c r="U448" s="7">
        <f t="shared" si="104"/>
        <v>0</v>
      </c>
      <c r="V448" s="7">
        <f t="shared" si="105"/>
        <v>0</v>
      </c>
    </row>
    <row r="449" spans="2:29" x14ac:dyDescent="0.2">
      <c r="G449" s="7"/>
      <c r="J449" s="7">
        <v>15</v>
      </c>
      <c r="K449" s="12" t="s">
        <v>6</v>
      </c>
      <c r="L449" s="12" t="s">
        <v>6</v>
      </c>
      <c r="M449" s="7" t="s">
        <v>7</v>
      </c>
      <c r="N449" s="7">
        <f t="shared" si="102"/>
        <v>0</v>
      </c>
      <c r="O449" s="7">
        <f t="shared" si="103"/>
        <v>1</v>
      </c>
      <c r="Q449" s="7">
        <v>15</v>
      </c>
      <c r="R449">
        <v>4</v>
      </c>
      <c r="S449">
        <v>5</v>
      </c>
      <c r="U449" s="7">
        <f t="shared" si="104"/>
        <v>0</v>
      </c>
      <c r="V449" s="7">
        <f t="shared" si="105"/>
        <v>1</v>
      </c>
    </row>
    <row r="450" spans="2:29" x14ac:dyDescent="0.2">
      <c r="G450" s="7"/>
      <c r="J450" s="7">
        <v>16</v>
      </c>
      <c r="K450" s="7">
        <v>3</v>
      </c>
      <c r="L450" s="7">
        <v>2</v>
      </c>
      <c r="M450" s="7"/>
      <c r="N450" s="7">
        <f t="shared" si="102"/>
        <v>1</v>
      </c>
      <c r="O450" s="7">
        <f t="shared" si="103"/>
        <v>0</v>
      </c>
      <c r="Q450" s="7">
        <v>16</v>
      </c>
      <c r="R450">
        <v>10</v>
      </c>
      <c r="U450" s="7">
        <f t="shared" si="104"/>
        <v>0</v>
      </c>
      <c r="V450" s="7">
        <f t="shared" si="105"/>
        <v>1</v>
      </c>
    </row>
    <row r="451" spans="2:29" x14ac:dyDescent="0.2">
      <c r="G451" s="7"/>
      <c r="J451" s="7">
        <v>17</v>
      </c>
      <c r="K451" s="12">
        <v>3</v>
      </c>
      <c r="L451" s="12">
        <v>0</v>
      </c>
      <c r="M451" s="7"/>
      <c r="N451" s="7">
        <f t="shared" si="102"/>
        <v>0</v>
      </c>
      <c r="O451" s="7">
        <f t="shared" si="103"/>
        <v>0</v>
      </c>
      <c r="Q451" s="7">
        <v>17</v>
      </c>
      <c r="R451">
        <v>4</v>
      </c>
      <c r="U451" s="7">
        <f t="shared" si="104"/>
        <v>0</v>
      </c>
      <c r="V451" s="7">
        <f t="shared" si="105"/>
        <v>0</v>
      </c>
    </row>
    <row r="452" spans="2:29" x14ac:dyDescent="0.2">
      <c r="G452" s="7"/>
      <c r="M452" s="9">
        <f>(COUNT(N435:N451)-SUM(N435:O451))/17</f>
        <v>0.11764705882352941</v>
      </c>
      <c r="N452" s="10">
        <f>SUM(N435:N451)/17</f>
        <v>0.29411764705882354</v>
      </c>
      <c r="O452" s="10">
        <f>SUM(O435:O451)/17</f>
        <v>0.58823529411764708</v>
      </c>
      <c r="P452" s="7"/>
      <c r="Q452" s="7">
        <v>18</v>
      </c>
      <c r="R452">
        <v>5</v>
      </c>
      <c r="U452" s="7">
        <f t="shared" si="104"/>
        <v>1</v>
      </c>
      <c r="V452" s="7">
        <f t="shared" si="105"/>
        <v>0</v>
      </c>
    </row>
    <row r="453" spans="2:29" x14ac:dyDescent="0.2">
      <c r="G453" s="7"/>
      <c r="Q453" s="7">
        <v>19</v>
      </c>
      <c r="R453">
        <v>3</v>
      </c>
      <c r="U453" s="7">
        <f t="shared" si="104"/>
        <v>0</v>
      </c>
      <c r="V453" s="7">
        <f t="shared" si="105"/>
        <v>0</v>
      </c>
    </row>
    <row r="454" spans="2:29" x14ac:dyDescent="0.2">
      <c r="G454" s="7"/>
      <c r="Q454" s="7">
        <v>20</v>
      </c>
      <c r="R454">
        <v>10</v>
      </c>
      <c r="U454" s="7">
        <f t="shared" si="104"/>
        <v>0</v>
      </c>
      <c r="V454" s="7">
        <f t="shared" si="105"/>
        <v>1</v>
      </c>
    </row>
    <row r="455" spans="2:29" x14ac:dyDescent="0.2">
      <c r="G455" s="7"/>
      <c r="Q455" s="7"/>
      <c r="T455" s="9">
        <f>(COUNT(U435:U454)-SUM(U435:V454))/20</f>
        <v>0.3</v>
      </c>
      <c r="U455" s="10">
        <f>SUM(U435:U454)/20</f>
        <v>0.4</v>
      </c>
      <c r="V455" s="10">
        <f>SUM(V435:V454)/20</f>
        <v>0.3</v>
      </c>
    </row>
    <row r="457" spans="2:29" x14ac:dyDescent="0.2">
      <c r="B457" s="3" t="s">
        <v>43</v>
      </c>
      <c r="C457" s="3"/>
      <c r="D457" s="3"/>
      <c r="E457" s="3"/>
      <c r="F457" s="3"/>
      <c r="G457" s="3"/>
      <c r="H457" s="3"/>
      <c r="I457" s="3"/>
      <c r="J457" s="3"/>
      <c r="K457" s="3"/>
      <c r="L457" s="3"/>
      <c r="M457" s="3"/>
      <c r="N457" s="3"/>
      <c r="O457" s="3"/>
      <c r="P457" s="3"/>
      <c r="Q457" s="3"/>
      <c r="R457" s="3"/>
      <c r="S457" s="3"/>
      <c r="T457" s="3"/>
      <c r="U457" s="3"/>
      <c r="V457" s="3"/>
      <c r="W457" s="3"/>
      <c r="X457" s="3"/>
      <c r="Y457" s="3"/>
      <c r="Z457" s="3"/>
      <c r="AA457" s="3"/>
      <c r="AB457" s="3"/>
      <c r="AC457" s="3"/>
    </row>
    <row r="459" spans="2:29" x14ac:dyDescent="0.2">
      <c r="C459" s="6" t="s">
        <v>2</v>
      </c>
      <c r="D459" s="6" t="s">
        <v>3</v>
      </c>
      <c r="E459" s="6" t="s">
        <v>4</v>
      </c>
      <c r="F459" s="4" t="s">
        <v>8</v>
      </c>
      <c r="G459" s="5" t="s">
        <v>9</v>
      </c>
      <c r="H459" s="5" t="s">
        <v>10</v>
      </c>
      <c r="J459" s="6" t="s">
        <v>2</v>
      </c>
      <c r="K459" s="6" t="s">
        <v>3</v>
      </c>
      <c r="L459" s="6" t="s">
        <v>4</v>
      </c>
      <c r="M459" s="4" t="s">
        <v>8</v>
      </c>
      <c r="N459" s="5" t="s">
        <v>9</v>
      </c>
      <c r="O459" s="5" t="s">
        <v>10</v>
      </c>
      <c r="Q459" s="6" t="s">
        <v>2</v>
      </c>
      <c r="R459" s="6" t="s">
        <v>3</v>
      </c>
      <c r="S459" s="6" t="s">
        <v>4</v>
      </c>
      <c r="T459" s="4" t="s">
        <v>8</v>
      </c>
      <c r="U459" s="5" t="s">
        <v>9</v>
      </c>
      <c r="V459" s="5" t="s">
        <v>10</v>
      </c>
      <c r="X459" s="6" t="s">
        <v>2</v>
      </c>
      <c r="Y459" s="16" t="s">
        <v>3</v>
      </c>
      <c r="Z459" s="16" t="s">
        <v>4</v>
      </c>
      <c r="AA459" s="4" t="s">
        <v>8</v>
      </c>
      <c r="AB459" s="5" t="s">
        <v>9</v>
      </c>
      <c r="AC459" s="5" t="s">
        <v>10</v>
      </c>
    </row>
    <row r="460" spans="2:29" x14ac:dyDescent="0.2">
      <c r="C460" s="7">
        <v>1</v>
      </c>
      <c r="D460" s="7">
        <v>17</v>
      </c>
      <c r="E460" s="7"/>
      <c r="F460" s="7"/>
      <c r="G460" s="7">
        <f>IF(D460&gt;=5, 1,  IF(E460&gt;=2, 1,  IF(F460="yes", 1, 0) ) )-H460</f>
        <v>0</v>
      </c>
      <c r="H460" s="7">
        <f>IF(D460&gt;=10, 1,  IF(E460&gt;=3, 1,  IF(F460="yes", 1, 0) ) )</f>
        <v>1</v>
      </c>
      <c r="I460" s="7"/>
      <c r="J460" s="7">
        <v>1</v>
      </c>
      <c r="K460" s="7">
        <v>2</v>
      </c>
      <c r="L460" s="7">
        <v>2</v>
      </c>
      <c r="M460" s="7"/>
      <c r="N460" s="7">
        <f>IF(K460&gt;=5, 1,  IF(L460&gt;=2, 1,  IF(M460="yes", 1, 0) ) )-O460</f>
        <v>1</v>
      </c>
      <c r="O460" s="7">
        <f>IF(K460&gt;=10, 1,  IF(L460&gt;=3, 1,  IF(M460="yes", 1, 0) ) )</f>
        <v>0</v>
      </c>
      <c r="P460" s="7"/>
      <c r="Q460" s="7">
        <v>1</v>
      </c>
      <c r="R460" s="7">
        <v>4</v>
      </c>
      <c r="S460" s="7"/>
      <c r="T460" s="7"/>
      <c r="U460" s="7">
        <f>IF(R460&gt;=5, 1,  IF(S460&gt;=2, 1,  IF(T460="yes", 1, 0) ) )-V460</f>
        <v>0</v>
      </c>
      <c r="V460" s="7">
        <f>IF(R460&gt;=10, 1,  IF(S460&gt;=3, 1,  IF(T460="yes", 1, 0) ) )</f>
        <v>0</v>
      </c>
      <c r="W460" s="7"/>
      <c r="X460" s="7">
        <v>1</v>
      </c>
      <c r="Y460">
        <v>7</v>
      </c>
      <c r="Z460">
        <v>1</v>
      </c>
      <c r="AB460" s="7">
        <f>IF(Y460&gt;=5, 1,  IF(Z460&gt;=2, 1,  IF(AA460="yes", 1, 0) ) )-AC460</f>
        <v>1</v>
      </c>
      <c r="AC460" s="7">
        <f>IF(Y460&gt;=10, 1,  IF(Z460&gt;=3, 1,  IF(AA460="yes", 1, 0) ) )</f>
        <v>0</v>
      </c>
    </row>
    <row r="461" spans="2:29" x14ac:dyDescent="0.2">
      <c r="C461" s="7">
        <v>2</v>
      </c>
      <c r="D461" s="7">
        <v>14</v>
      </c>
      <c r="E461" s="7"/>
      <c r="F461" s="7"/>
      <c r="G461" s="7">
        <f t="shared" ref="G461:G474" si="106">IF(D461&gt;=5, 1,  IF(E461&gt;=2, 1,  IF(F461="yes", 1, 0) ) )-H461</f>
        <v>0</v>
      </c>
      <c r="H461" s="7">
        <f t="shared" ref="H461:H474" si="107">IF(D461&gt;=10, 1,  IF(E461&gt;=3, 1,  IF(F461="yes", 1, 0) ) )</f>
        <v>1</v>
      </c>
      <c r="I461" s="7"/>
      <c r="J461" s="7">
        <v>2</v>
      </c>
      <c r="K461" s="7">
        <v>3</v>
      </c>
      <c r="L461" s="7">
        <v>5</v>
      </c>
      <c r="M461" s="7"/>
      <c r="N461" s="7">
        <f t="shared" ref="N461:N476" si="108">IF(K461&gt;=5, 1,  IF(L461&gt;=2, 1,  IF(M461="yes", 1, 0) ) )-O461</f>
        <v>0</v>
      </c>
      <c r="O461" s="7">
        <f t="shared" ref="O461:O476" si="109">IF(K461&gt;=10, 1,  IF(L461&gt;=3, 1,  IF(M461="yes", 1, 0) ) )</f>
        <v>1</v>
      </c>
      <c r="P461" s="7"/>
      <c r="Q461" s="7">
        <v>2</v>
      </c>
      <c r="R461" s="7">
        <v>4</v>
      </c>
      <c r="S461" s="7"/>
      <c r="T461" s="7"/>
      <c r="U461" s="7">
        <f t="shared" ref="U461:U476" si="110">IF(R461&gt;=5, 1,  IF(S461&gt;=2, 1,  IF(T461="yes", 1, 0) ) )-V461</f>
        <v>0</v>
      </c>
      <c r="V461" s="7">
        <f t="shared" ref="V461:V476" si="111">IF(R461&gt;=10, 1,  IF(S461&gt;=3, 1,  IF(T461="yes", 1, 0) ) )</f>
        <v>0</v>
      </c>
      <c r="W461" s="7"/>
      <c r="X461" s="7">
        <v>2</v>
      </c>
      <c r="Y461">
        <v>7</v>
      </c>
      <c r="Z461">
        <v>6</v>
      </c>
      <c r="AB461" s="7">
        <f t="shared" ref="AB461:AB476" si="112">IF(Y461&gt;=5, 1,  IF(Z461&gt;=2, 1,  IF(AA461="yes", 1, 0) ) )-AC461</f>
        <v>0</v>
      </c>
      <c r="AC461" s="7">
        <f t="shared" ref="AC461:AC476" si="113">IF(Y461&gt;=10, 1,  IF(Z461&gt;=3, 1,  IF(AA461="yes", 1, 0) ) )</f>
        <v>1</v>
      </c>
    </row>
    <row r="462" spans="2:29" x14ac:dyDescent="0.2">
      <c r="C462" s="7">
        <v>3</v>
      </c>
      <c r="D462" s="7">
        <v>17</v>
      </c>
      <c r="E462" s="7"/>
      <c r="F462" s="7"/>
      <c r="G462" s="7">
        <f t="shared" si="106"/>
        <v>0</v>
      </c>
      <c r="H462" s="7">
        <f t="shared" si="107"/>
        <v>1</v>
      </c>
      <c r="I462" s="7"/>
      <c r="J462" s="7">
        <v>3</v>
      </c>
      <c r="K462" s="7">
        <v>5</v>
      </c>
      <c r="L462" s="7">
        <v>4</v>
      </c>
      <c r="M462" s="7"/>
      <c r="N462" s="7">
        <f t="shared" si="108"/>
        <v>0</v>
      </c>
      <c r="O462" s="7">
        <f t="shared" si="109"/>
        <v>1</v>
      </c>
      <c r="P462" s="7"/>
      <c r="Q462" s="7">
        <v>3</v>
      </c>
      <c r="R462" s="12" t="s">
        <v>6</v>
      </c>
      <c r="S462" s="12" t="s">
        <v>6</v>
      </c>
      <c r="T462" s="7" t="s">
        <v>7</v>
      </c>
      <c r="U462" s="7">
        <f t="shared" si="110"/>
        <v>0</v>
      </c>
      <c r="V462" s="7">
        <f t="shared" si="111"/>
        <v>1</v>
      </c>
      <c r="W462" s="7"/>
      <c r="X462" s="7">
        <v>3</v>
      </c>
      <c r="Y462">
        <v>9</v>
      </c>
      <c r="AB462" s="7">
        <f t="shared" si="112"/>
        <v>1</v>
      </c>
      <c r="AC462" s="7">
        <f t="shared" si="113"/>
        <v>0</v>
      </c>
    </row>
    <row r="463" spans="2:29" x14ac:dyDescent="0.2">
      <c r="C463" s="7">
        <v>4</v>
      </c>
      <c r="D463" s="7">
        <v>16</v>
      </c>
      <c r="E463" s="7"/>
      <c r="F463" s="7"/>
      <c r="G463" s="7">
        <f t="shared" si="106"/>
        <v>0</v>
      </c>
      <c r="H463" s="7">
        <f t="shared" si="107"/>
        <v>1</v>
      </c>
      <c r="I463" s="7"/>
      <c r="J463" s="7">
        <v>4</v>
      </c>
      <c r="K463" s="7">
        <v>8</v>
      </c>
      <c r="L463" s="7">
        <v>1</v>
      </c>
      <c r="M463" s="7"/>
      <c r="N463" s="7">
        <f t="shared" si="108"/>
        <v>1</v>
      </c>
      <c r="O463" s="7">
        <f t="shared" si="109"/>
        <v>0</v>
      </c>
      <c r="P463" s="7"/>
      <c r="Q463" s="7">
        <v>4</v>
      </c>
      <c r="R463" s="7">
        <v>20</v>
      </c>
      <c r="S463" s="7">
        <v>1</v>
      </c>
      <c r="T463" s="7"/>
      <c r="U463" s="7">
        <f t="shared" si="110"/>
        <v>0</v>
      </c>
      <c r="V463" s="7">
        <f t="shared" si="111"/>
        <v>1</v>
      </c>
      <c r="W463" s="7"/>
      <c r="X463" s="7">
        <v>4</v>
      </c>
      <c r="Y463">
        <v>11</v>
      </c>
      <c r="AB463" s="7">
        <f t="shared" si="112"/>
        <v>0</v>
      </c>
      <c r="AC463" s="7">
        <f t="shared" si="113"/>
        <v>1</v>
      </c>
    </row>
    <row r="464" spans="2:29" x14ac:dyDescent="0.2">
      <c r="C464" s="7">
        <v>5</v>
      </c>
      <c r="D464" s="7">
        <v>15</v>
      </c>
      <c r="E464" s="7">
        <v>3</v>
      </c>
      <c r="F464" s="7"/>
      <c r="G464" s="7">
        <f t="shared" si="106"/>
        <v>0</v>
      </c>
      <c r="H464" s="7">
        <f t="shared" si="107"/>
        <v>1</v>
      </c>
      <c r="I464" s="7"/>
      <c r="J464" s="7">
        <v>5</v>
      </c>
      <c r="K464" s="7">
        <v>14</v>
      </c>
      <c r="L464" s="7">
        <v>3</v>
      </c>
      <c r="M464" s="7"/>
      <c r="N464" s="7">
        <f t="shared" si="108"/>
        <v>0</v>
      </c>
      <c r="O464" s="7">
        <f t="shared" si="109"/>
        <v>1</v>
      </c>
      <c r="P464" s="7"/>
      <c r="Q464" s="7">
        <v>5</v>
      </c>
      <c r="R464" s="7">
        <v>15</v>
      </c>
      <c r="S464" s="7">
        <v>1</v>
      </c>
      <c r="T464" s="7"/>
      <c r="U464" s="7">
        <f t="shared" si="110"/>
        <v>0</v>
      </c>
      <c r="V464" s="7">
        <f t="shared" si="111"/>
        <v>1</v>
      </c>
      <c r="W464" s="7"/>
      <c r="X464" s="7">
        <v>5</v>
      </c>
      <c r="Y464">
        <v>7</v>
      </c>
      <c r="AB464" s="7">
        <f t="shared" si="112"/>
        <v>1</v>
      </c>
      <c r="AC464" s="7">
        <f t="shared" si="113"/>
        <v>0</v>
      </c>
    </row>
    <row r="465" spans="3:29" x14ac:dyDescent="0.2">
      <c r="C465" s="7">
        <v>6</v>
      </c>
      <c r="D465" s="7">
        <v>4</v>
      </c>
      <c r="E465" s="7"/>
      <c r="F465" s="7"/>
      <c r="G465" s="7">
        <f t="shared" si="106"/>
        <v>0</v>
      </c>
      <c r="H465" s="7">
        <f t="shared" si="107"/>
        <v>0</v>
      </c>
      <c r="I465" s="7"/>
      <c r="J465" s="7">
        <v>6</v>
      </c>
      <c r="K465" s="7">
        <v>7</v>
      </c>
      <c r="L465" s="7">
        <v>1</v>
      </c>
      <c r="M465" s="7"/>
      <c r="N465" s="7">
        <f t="shared" si="108"/>
        <v>1</v>
      </c>
      <c r="O465" s="7">
        <f t="shared" si="109"/>
        <v>0</v>
      </c>
      <c r="P465" s="7"/>
      <c r="Q465" s="7">
        <v>6</v>
      </c>
      <c r="R465" s="7">
        <v>8</v>
      </c>
      <c r="S465" s="7"/>
      <c r="T465" s="7"/>
      <c r="U465" s="7">
        <f t="shared" si="110"/>
        <v>1</v>
      </c>
      <c r="V465" s="7">
        <f t="shared" si="111"/>
        <v>0</v>
      </c>
      <c r="W465" s="7"/>
      <c r="X465" s="7">
        <v>6</v>
      </c>
      <c r="Y465">
        <v>5</v>
      </c>
      <c r="AB465" s="7">
        <f t="shared" si="112"/>
        <v>1</v>
      </c>
      <c r="AC465" s="7">
        <f t="shared" si="113"/>
        <v>0</v>
      </c>
    </row>
    <row r="466" spans="3:29" x14ac:dyDescent="0.2">
      <c r="C466" s="7">
        <v>7</v>
      </c>
      <c r="D466" s="7">
        <v>7</v>
      </c>
      <c r="E466" s="7"/>
      <c r="F466" s="7"/>
      <c r="G466" s="7">
        <f t="shared" si="106"/>
        <v>1</v>
      </c>
      <c r="H466" s="7">
        <f t="shared" si="107"/>
        <v>0</v>
      </c>
      <c r="I466" s="7"/>
      <c r="J466" s="7">
        <v>7</v>
      </c>
      <c r="K466" s="7">
        <v>16</v>
      </c>
      <c r="L466" s="7">
        <v>1</v>
      </c>
      <c r="M466" s="7"/>
      <c r="N466" s="7">
        <f t="shared" si="108"/>
        <v>0</v>
      </c>
      <c r="O466" s="7">
        <f t="shared" si="109"/>
        <v>1</v>
      </c>
      <c r="P466" s="7"/>
      <c r="Q466" s="7">
        <v>7</v>
      </c>
      <c r="R466" s="7">
        <v>12</v>
      </c>
      <c r="S466" s="7"/>
      <c r="T466" s="7"/>
      <c r="U466" s="7">
        <f t="shared" si="110"/>
        <v>0</v>
      </c>
      <c r="V466" s="7">
        <f t="shared" si="111"/>
        <v>1</v>
      </c>
      <c r="W466" s="7"/>
      <c r="X466" s="7">
        <v>7</v>
      </c>
      <c r="Y466">
        <v>12</v>
      </c>
      <c r="AB466" s="7">
        <f t="shared" si="112"/>
        <v>0</v>
      </c>
      <c r="AC466" s="7">
        <f t="shared" si="113"/>
        <v>1</v>
      </c>
    </row>
    <row r="467" spans="3:29" x14ac:dyDescent="0.2">
      <c r="C467" s="7">
        <v>8</v>
      </c>
      <c r="D467" s="12" t="s">
        <v>6</v>
      </c>
      <c r="E467" s="12" t="s">
        <v>6</v>
      </c>
      <c r="F467" s="7" t="s">
        <v>7</v>
      </c>
      <c r="G467" s="7">
        <f t="shared" si="106"/>
        <v>0</v>
      </c>
      <c r="H467" s="7">
        <f t="shared" si="107"/>
        <v>1</v>
      </c>
      <c r="I467" s="7"/>
      <c r="J467" s="7">
        <v>8</v>
      </c>
      <c r="K467" s="12">
        <v>10</v>
      </c>
      <c r="L467" s="12">
        <v>1</v>
      </c>
      <c r="M467" s="7"/>
      <c r="N467" s="7">
        <f t="shared" si="108"/>
        <v>0</v>
      </c>
      <c r="O467" s="7">
        <f t="shared" si="109"/>
        <v>1</v>
      </c>
      <c r="P467" s="7"/>
      <c r="Q467" s="7">
        <v>8</v>
      </c>
      <c r="R467" s="12">
        <v>26</v>
      </c>
      <c r="S467" s="12"/>
      <c r="T467" s="7"/>
      <c r="U467" s="7">
        <f t="shared" si="110"/>
        <v>0</v>
      </c>
      <c r="V467" s="7">
        <f t="shared" si="111"/>
        <v>1</v>
      </c>
      <c r="W467" s="7"/>
      <c r="X467" s="7">
        <v>8</v>
      </c>
      <c r="Y467">
        <v>6</v>
      </c>
      <c r="AB467" s="7">
        <f t="shared" si="112"/>
        <v>1</v>
      </c>
      <c r="AC467" s="7">
        <f t="shared" si="113"/>
        <v>0</v>
      </c>
    </row>
    <row r="468" spans="3:29" x14ac:dyDescent="0.2">
      <c r="C468" s="7">
        <v>9</v>
      </c>
      <c r="D468" s="12">
        <v>12</v>
      </c>
      <c r="E468" s="12">
        <v>1</v>
      </c>
      <c r="F468" s="7"/>
      <c r="G468" s="7">
        <f t="shared" si="106"/>
        <v>0</v>
      </c>
      <c r="H468" s="7">
        <f t="shared" si="107"/>
        <v>1</v>
      </c>
      <c r="I468" s="7"/>
      <c r="J468" s="7">
        <v>9</v>
      </c>
      <c r="K468" s="12">
        <v>4</v>
      </c>
      <c r="L468" s="12">
        <v>5</v>
      </c>
      <c r="M468" s="7"/>
      <c r="N468" s="7">
        <f t="shared" si="108"/>
        <v>0</v>
      </c>
      <c r="O468" s="7">
        <f t="shared" si="109"/>
        <v>1</v>
      </c>
      <c r="P468" s="7"/>
      <c r="Q468" s="7">
        <v>9</v>
      </c>
      <c r="R468" s="12">
        <v>9</v>
      </c>
      <c r="S468" s="12">
        <v>1</v>
      </c>
      <c r="T468" s="7"/>
      <c r="U468" s="7">
        <f t="shared" si="110"/>
        <v>1</v>
      </c>
      <c r="V468" s="7">
        <f t="shared" si="111"/>
        <v>0</v>
      </c>
      <c r="W468" s="7"/>
      <c r="X468" s="7">
        <v>9</v>
      </c>
      <c r="Y468">
        <v>11</v>
      </c>
      <c r="AB468" s="7">
        <f t="shared" si="112"/>
        <v>0</v>
      </c>
      <c r="AC468" s="7">
        <f t="shared" si="113"/>
        <v>1</v>
      </c>
    </row>
    <row r="469" spans="3:29" x14ac:dyDescent="0.2">
      <c r="C469" s="7">
        <v>10</v>
      </c>
      <c r="D469" s="12">
        <v>7</v>
      </c>
      <c r="E469" s="12">
        <v>5</v>
      </c>
      <c r="F469" s="7"/>
      <c r="G469" s="7">
        <f t="shared" si="106"/>
        <v>0</v>
      </c>
      <c r="H469" s="7">
        <f t="shared" si="107"/>
        <v>1</v>
      </c>
      <c r="I469" s="7"/>
      <c r="J469" s="7">
        <v>10</v>
      </c>
      <c r="K469" s="12">
        <v>5</v>
      </c>
      <c r="L469" s="12">
        <v>1</v>
      </c>
      <c r="M469" s="7"/>
      <c r="N469" s="7">
        <f t="shared" si="108"/>
        <v>1</v>
      </c>
      <c r="O469" s="7">
        <f t="shared" si="109"/>
        <v>0</v>
      </c>
      <c r="P469" s="7"/>
      <c r="Q469" s="7">
        <v>10</v>
      </c>
      <c r="R469" s="12" t="s">
        <v>6</v>
      </c>
      <c r="S469" s="12" t="s">
        <v>6</v>
      </c>
      <c r="T469" s="7" t="s">
        <v>7</v>
      </c>
      <c r="U469" s="7">
        <f t="shared" si="110"/>
        <v>0</v>
      </c>
      <c r="V469" s="7">
        <f t="shared" si="111"/>
        <v>1</v>
      </c>
      <c r="W469" s="7"/>
      <c r="X469" s="7">
        <v>10</v>
      </c>
      <c r="Y469">
        <v>10</v>
      </c>
      <c r="AB469" s="7">
        <f t="shared" si="112"/>
        <v>0</v>
      </c>
      <c r="AC469" s="7">
        <f t="shared" si="113"/>
        <v>1</v>
      </c>
    </row>
    <row r="470" spans="3:29" x14ac:dyDescent="0.2">
      <c r="C470" s="7">
        <v>11</v>
      </c>
      <c r="D470" s="12">
        <v>12</v>
      </c>
      <c r="E470" s="12"/>
      <c r="F470" s="7"/>
      <c r="G470" s="7">
        <f t="shared" si="106"/>
        <v>0</v>
      </c>
      <c r="H470" s="7">
        <f t="shared" si="107"/>
        <v>1</v>
      </c>
      <c r="I470" s="7"/>
      <c r="J470" s="7">
        <v>11</v>
      </c>
      <c r="K470" s="12">
        <v>5</v>
      </c>
      <c r="L470" s="12">
        <v>6</v>
      </c>
      <c r="M470" s="7"/>
      <c r="N470" s="7">
        <f t="shared" si="108"/>
        <v>0</v>
      </c>
      <c r="O470" s="7">
        <f t="shared" si="109"/>
        <v>1</v>
      </c>
      <c r="P470" s="7"/>
      <c r="Q470" s="7">
        <v>11</v>
      </c>
      <c r="R470" s="12">
        <v>10</v>
      </c>
      <c r="S470" s="12"/>
      <c r="T470" s="7"/>
      <c r="U470" s="7">
        <f t="shared" si="110"/>
        <v>0</v>
      </c>
      <c r="V470" s="7">
        <f t="shared" si="111"/>
        <v>1</v>
      </c>
      <c r="W470" s="7"/>
      <c r="X470" s="7">
        <v>11</v>
      </c>
      <c r="Y470">
        <v>3</v>
      </c>
      <c r="AB470" s="7">
        <f t="shared" si="112"/>
        <v>0</v>
      </c>
      <c r="AC470" s="7">
        <f t="shared" si="113"/>
        <v>0</v>
      </c>
    </row>
    <row r="471" spans="3:29" x14ac:dyDescent="0.2">
      <c r="C471" s="7">
        <v>12</v>
      </c>
      <c r="D471" s="12">
        <v>13</v>
      </c>
      <c r="E471" s="12"/>
      <c r="F471" s="7"/>
      <c r="G471" s="7">
        <f t="shared" si="106"/>
        <v>0</v>
      </c>
      <c r="H471" s="7">
        <f t="shared" si="107"/>
        <v>1</v>
      </c>
      <c r="I471" s="7"/>
      <c r="J471" s="7">
        <v>12</v>
      </c>
      <c r="K471" s="12">
        <v>13</v>
      </c>
      <c r="L471" s="12">
        <v>0</v>
      </c>
      <c r="M471" s="7"/>
      <c r="N471" s="7">
        <f t="shared" si="108"/>
        <v>0</v>
      </c>
      <c r="O471" s="7">
        <f t="shared" si="109"/>
        <v>1</v>
      </c>
      <c r="P471" s="7"/>
      <c r="Q471" s="7">
        <v>12</v>
      </c>
      <c r="R471" s="12">
        <v>3</v>
      </c>
      <c r="S471" s="12"/>
      <c r="T471" s="7"/>
      <c r="U471" s="7">
        <f t="shared" si="110"/>
        <v>0</v>
      </c>
      <c r="V471" s="7">
        <f t="shared" si="111"/>
        <v>0</v>
      </c>
      <c r="W471" s="7"/>
      <c r="X471" s="7">
        <v>12</v>
      </c>
      <c r="Y471">
        <v>8</v>
      </c>
      <c r="AB471" s="7">
        <f t="shared" si="112"/>
        <v>1</v>
      </c>
      <c r="AC471" s="7">
        <f t="shared" si="113"/>
        <v>0</v>
      </c>
    </row>
    <row r="472" spans="3:29" x14ac:dyDescent="0.2">
      <c r="C472" s="7">
        <v>13</v>
      </c>
      <c r="D472" s="12">
        <v>9</v>
      </c>
      <c r="E472" s="12">
        <v>1</v>
      </c>
      <c r="F472" s="7"/>
      <c r="G472" s="7">
        <f t="shared" si="106"/>
        <v>1</v>
      </c>
      <c r="H472" s="7">
        <f t="shared" si="107"/>
        <v>0</v>
      </c>
      <c r="I472" s="7"/>
      <c r="J472" s="7">
        <v>13</v>
      </c>
      <c r="K472" s="12">
        <v>20</v>
      </c>
      <c r="L472" s="12">
        <v>0</v>
      </c>
      <c r="M472" s="7"/>
      <c r="N472" s="7">
        <f t="shared" si="108"/>
        <v>0</v>
      </c>
      <c r="O472" s="7">
        <f t="shared" si="109"/>
        <v>1</v>
      </c>
      <c r="P472" s="7"/>
      <c r="Q472" s="7">
        <v>13</v>
      </c>
      <c r="R472" s="12">
        <v>10</v>
      </c>
      <c r="S472" s="12"/>
      <c r="T472" s="7"/>
      <c r="U472" s="7">
        <f t="shared" si="110"/>
        <v>0</v>
      </c>
      <c r="V472" s="7">
        <f t="shared" si="111"/>
        <v>1</v>
      </c>
      <c r="W472" s="7"/>
      <c r="X472" s="7">
        <v>13</v>
      </c>
      <c r="Y472">
        <v>9</v>
      </c>
      <c r="AB472" s="7">
        <f t="shared" si="112"/>
        <v>1</v>
      </c>
      <c r="AC472" s="7">
        <f t="shared" si="113"/>
        <v>0</v>
      </c>
    </row>
    <row r="473" spans="3:29" x14ac:dyDescent="0.2">
      <c r="C473" s="7">
        <v>14</v>
      </c>
      <c r="D473" s="12">
        <v>15</v>
      </c>
      <c r="E473" s="12"/>
      <c r="F473" s="7"/>
      <c r="G473" s="7">
        <f t="shared" si="106"/>
        <v>0</v>
      </c>
      <c r="H473" s="7">
        <f t="shared" si="107"/>
        <v>1</v>
      </c>
      <c r="I473" s="7"/>
      <c r="J473" s="7">
        <v>14</v>
      </c>
      <c r="K473" s="12">
        <v>9</v>
      </c>
      <c r="L473" s="12">
        <v>1</v>
      </c>
      <c r="M473" s="7"/>
      <c r="N473" s="7">
        <f t="shared" si="108"/>
        <v>1</v>
      </c>
      <c r="O473" s="7">
        <f t="shared" si="109"/>
        <v>0</v>
      </c>
      <c r="P473" s="7"/>
      <c r="Q473" s="7">
        <v>14</v>
      </c>
      <c r="R473" s="12">
        <v>15</v>
      </c>
      <c r="S473" s="12"/>
      <c r="T473" s="7"/>
      <c r="U473" s="7">
        <f t="shared" si="110"/>
        <v>0</v>
      </c>
      <c r="V473" s="7">
        <f t="shared" si="111"/>
        <v>1</v>
      </c>
      <c r="W473" s="7"/>
      <c r="X473" s="7">
        <v>14</v>
      </c>
      <c r="Y473">
        <v>7</v>
      </c>
      <c r="AB473" s="7">
        <f t="shared" si="112"/>
        <v>1</v>
      </c>
      <c r="AC473" s="7">
        <f t="shared" si="113"/>
        <v>0</v>
      </c>
    </row>
    <row r="474" spans="3:29" x14ac:dyDescent="0.2">
      <c r="C474" s="7">
        <v>15</v>
      </c>
      <c r="D474" s="12">
        <v>7</v>
      </c>
      <c r="E474" s="12"/>
      <c r="F474" s="7"/>
      <c r="G474" s="7">
        <f t="shared" si="106"/>
        <v>1</v>
      </c>
      <c r="H474" s="7">
        <f t="shared" si="107"/>
        <v>0</v>
      </c>
      <c r="I474" s="7"/>
      <c r="J474" s="7">
        <v>15</v>
      </c>
      <c r="K474" s="12">
        <v>1</v>
      </c>
      <c r="L474" s="12">
        <v>3</v>
      </c>
      <c r="M474" s="7"/>
      <c r="N474" s="7">
        <f t="shared" si="108"/>
        <v>0</v>
      </c>
      <c r="O474" s="7">
        <f t="shared" si="109"/>
        <v>1</v>
      </c>
      <c r="P474" s="7"/>
      <c r="Q474" s="7">
        <v>15</v>
      </c>
      <c r="R474" s="12">
        <v>7</v>
      </c>
      <c r="S474" s="12">
        <v>1</v>
      </c>
      <c r="T474" s="7"/>
      <c r="U474" s="7">
        <f t="shared" si="110"/>
        <v>1</v>
      </c>
      <c r="V474" s="7">
        <f t="shared" si="111"/>
        <v>0</v>
      </c>
      <c r="W474" s="7"/>
      <c r="X474" s="7">
        <v>15</v>
      </c>
      <c r="Y474">
        <v>6</v>
      </c>
      <c r="AB474" s="7">
        <f t="shared" si="112"/>
        <v>1</v>
      </c>
      <c r="AC474" s="7">
        <f t="shared" si="113"/>
        <v>0</v>
      </c>
    </row>
    <row r="475" spans="3:29" x14ac:dyDescent="0.2">
      <c r="F475" s="9">
        <f>(COUNT(G458:G474)-SUM(G458:H474))/15</f>
        <v>6.6666666666666666E-2</v>
      </c>
      <c r="G475" s="10">
        <f>SUM(G458:G474)/15</f>
        <v>0.2</v>
      </c>
      <c r="H475" s="10">
        <f>SUM(H458:H474)/15</f>
        <v>0.73333333333333328</v>
      </c>
      <c r="I475" s="7"/>
      <c r="J475" s="7">
        <v>16</v>
      </c>
      <c r="K475" s="7">
        <v>13</v>
      </c>
      <c r="L475" s="7">
        <v>0</v>
      </c>
      <c r="M475" s="7"/>
      <c r="N475" s="7">
        <f t="shared" si="108"/>
        <v>0</v>
      </c>
      <c r="O475" s="7">
        <f t="shared" si="109"/>
        <v>1</v>
      </c>
      <c r="P475" s="7"/>
      <c r="Q475" s="7">
        <v>16</v>
      </c>
      <c r="R475" s="7">
        <v>5</v>
      </c>
      <c r="S475" s="7">
        <v>1</v>
      </c>
      <c r="T475" s="7"/>
      <c r="U475" s="7">
        <f t="shared" si="110"/>
        <v>1</v>
      </c>
      <c r="V475" s="7">
        <f t="shared" si="111"/>
        <v>0</v>
      </c>
      <c r="W475" s="7"/>
      <c r="X475" s="7">
        <v>16</v>
      </c>
      <c r="Y475">
        <v>9</v>
      </c>
      <c r="AB475" s="7">
        <f t="shared" si="112"/>
        <v>1</v>
      </c>
      <c r="AC475" s="7">
        <f t="shared" si="113"/>
        <v>0</v>
      </c>
    </row>
    <row r="476" spans="3:29" x14ac:dyDescent="0.2">
      <c r="J476" s="7">
        <v>17</v>
      </c>
      <c r="K476" s="12" t="s">
        <v>6</v>
      </c>
      <c r="L476" s="12" t="s">
        <v>6</v>
      </c>
      <c r="M476" s="7" t="s">
        <v>7</v>
      </c>
      <c r="N476" s="7">
        <f t="shared" si="108"/>
        <v>0</v>
      </c>
      <c r="O476" s="7">
        <f t="shared" si="109"/>
        <v>1</v>
      </c>
      <c r="P476" s="7"/>
      <c r="Q476" s="7">
        <v>17</v>
      </c>
      <c r="R476" s="12" t="s">
        <v>6</v>
      </c>
      <c r="S476" s="12" t="s">
        <v>6</v>
      </c>
      <c r="T476" s="7" t="s">
        <v>7</v>
      </c>
      <c r="U476" s="7">
        <f t="shared" si="110"/>
        <v>0</v>
      </c>
      <c r="V476" s="7">
        <f t="shared" si="111"/>
        <v>1</v>
      </c>
      <c r="W476" s="7"/>
      <c r="X476" s="7">
        <v>17</v>
      </c>
      <c r="Y476">
        <v>10</v>
      </c>
      <c r="AB476" s="7">
        <f t="shared" si="112"/>
        <v>0</v>
      </c>
      <c r="AC476" s="7">
        <f t="shared" si="113"/>
        <v>1</v>
      </c>
    </row>
    <row r="477" spans="3:29" x14ac:dyDescent="0.2">
      <c r="M477" s="9">
        <f>(COUNT(N460:N476)-SUM(N460:O476))/17</f>
        <v>0</v>
      </c>
      <c r="N477" s="10">
        <f>SUM(N460:N476)/17</f>
        <v>0.29411764705882354</v>
      </c>
      <c r="O477" s="10">
        <f>SUM(O460:O476)/17</f>
        <v>0.70588235294117652</v>
      </c>
      <c r="P477" s="7"/>
      <c r="T477" s="9">
        <f>(COUNT(U460:U476)-SUM(U460:V476))/17</f>
        <v>0.17647058823529413</v>
      </c>
      <c r="U477" s="10">
        <f>SUM(U460:U476)/17</f>
        <v>0.23529411764705882</v>
      </c>
      <c r="V477" s="10">
        <f>SUM(V460:V476)/17</f>
        <v>0.58823529411764708</v>
      </c>
      <c r="W477" s="7"/>
      <c r="AA477" s="9">
        <f>(COUNT(AB460:AB476)-SUM(AB460:AC476))/17</f>
        <v>5.8823529411764705E-2</v>
      </c>
      <c r="AB477" s="10">
        <f>SUM(AB460:AB476)/17</f>
        <v>0.58823529411764708</v>
      </c>
      <c r="AC477" s="10">
        <f>SUM(AC460:AC476)/17</f>
        <v>0.35294117647058826</v>
      </c>
    </row>
    <row r="483" spans="2:36" x14ac:dyDescent="0.2">
      <c r="B483" s="13" t="s">
        <v>23</v>
      </c>
      <c r="C483" s="13" t="s">
        <v>24</v>
      </c>
    </row>
    <row r="484" spans="2:36" x14ac:dyDescent="0.2">
      <c r="B484" s="13"/>
      <c r="C484" s="13"/>
    </row>
    <row r="485" spans="2:36" x14ac:dyDescent="0.2">
      <c r="B485" s="3" t="s">
        <v>40</v>
      </c>
      <c r="C485" s="3"/>
      <c r="D485" s="3"/>
      <c r="E485" s="3"/>
      <c r="F485" s="3"/>
      <c r="G485" s="3"/>
      <c r="H485" s="3"/>
      <c r="I485" s="3"/>
      <c r="J485" s="3"/>
      <c r="K485" s="3"/>
      <c r="L485" s="3"/>
      <c r="M485" s="3"/>
      <c r="N485" s="3"/>
      <c r="O485" s="3"/>
      <c r="P485" s="3"/>
      <c r="Q485" s="3"/>
      <c r="R485" s="3"/>
      <c r="S485" s="3"/>
      <c r="T485" s="3"/>
      <c r="U485" s="3"/>
      <c r="V485" s="3"/>
      <c r="W485" s="3"/>
      <c r="X485" s="3"/>
      <c r="Y485" s="3"/>
      <c r="Z485" s="3"/>
      <c r="AA485" s="3"/>
      <c r="AB485" s="3"/>
      <c r="AC485" s="3"/>
      <c r="AD485" s="3"/>
      <c r="AE485" s="3"/>
      <c r="AF485" s="3"/>
      <c r="AG485" s="3"/>
      <c r="AH485" s="3"/>
      <c r="AI485" s="3"/>
      <c r="AJ485" s="3"/>
    </row>
    <row r="486" spans="2:36" x14ac:dyDescent="0.2">
      <c r="B486" s="13"/>
      <c r="C486" s="13"/>
    </row>
    <row r="487" spans="2:36" x14ac:dyDescent="0.2">
      <c r="B487" s="16" t="s">
        <v>2</v>
      </c>
      <c r="C487" s="16" t="s">
        <v>35</v>
      </c>
      <c r="D487" s="16" t="s">
        <v>36</v>
      </c>
      <c r="E487" s="16" t="s">
        <v>37</v>
      </c>
      <c r="I487" s="16" t="s">
        <v>2</v>
      </c>
      <c r="J487" s="16" t="s">
        <v>35</v>
      </c>
      <c r="K487" s="16" t="s">
        <v>36</v>
      </c>
      <c r="L487" s="16" t="s">
        <v>37</v>
      </c>
      <c r="P487" s="24" t="s">
        <v>2</v>
      </c>
      <c r="Q487" s="24" t="s">
        <v>35</v>
      </c>
      <c r="R487" s="24" t="s">
        <v>36</v>
      </c>
      <c r="S487" s="24" t="s">
        <v>37</v>
      </c>
      <c r="T487" s="25"/>
      <c r="U487" s="25"/>
      <c r="W487" s="16" t="s">
        <v>2</v>
      </c>
      <c r="X487" s="16" t="s">
        <v>35</v>
      </c>
      <c r="Y487" s="16" t="s">
        <v>36</v>
      </c>
      <c r="Z487" s="16" t="s">
        <v>37</v>
      </c>
      <c r="AD487" s="16" t="s">
        <v>2</v>
      </c>
      <c r="AE487" s="16" t="s">
        <v>35</v>
      </c>
      <c r="AF487" s="16" t="s">
        <v>36</v>
      </c>
      <c r="AG487" s="16" t="s">
        <v>37</v>
      </c>
    </row>
    <row r="488" spans="2:36" x14ac:dyDescent="0.2">
      <c r="B488">
        <v>1</v>
      </c>
      <c r="C488">
        <v>1</v>
      </c>
      <c r="F488" s="7">
        <f>IF(C488&gt;=5, 1,  IF(D488&gt;=2, 1,  IF(E488=1, 1, 0) ) )-G488</f>
        <v>0</v>
      </c>
      <c r="G488" s="7">
        <f>IF(C488&gt;=10, 1,  IF(D488&gt;=3, 1,  IF(E488=1, 1, 0) ) )</f>
        <v>0</v>
      </c>
      <c r="I488">
        <v>1</v>
      </c>
      <c r="J488">
        <v>0</v>
      </c>
      <c r="M488" s="7">
        <f>IF(J488&gt;=5, 1,  IF(K488&gt;=2, 1,  IF(L488=1, 1, 0) ) )-N488</f>
        <v>0</v>
      </c>
      <c r="N488" s="7">
        <f>IF(J488&gt;=10, 1,  IF(K488&gt;=3, 1,  IF(L488=1, 1, 0) ) )</f>
        <v>0</v>
      </c>
      <c r="P488" s="25">
        <v>1</v>
      </c>
      <c r="Q488" s="25">
        <v>1</v>
      </c>
      <c r="R488" s="25"/>
      <c r="S488" s="25"/>
      <c r="T488" s="26">
        <f>IF(Q488&gt;=5, 1,  IF(R488&gt;=2, 1,  IF(S488=1, 1, 0) ) )-U488</f>
        <v>0</v>
      </c>
      <c r="U488" s="26">
        <f>IF(Q488&gt;=10, 1,  IF(R488&gt;=3, 1,  IF(S488=1, 1, 0) ) )</f>
        <v>0</v>
      </c>
      <c r="W488">
        <v>1</v>
      </c>
      <c r="X488">
        <v>0</v>
      </c>
      <c r="AA488" s="7">
        <f>IF(X488&gt;=5, 1,  IF(Y488&gt;=2, 1,  IF(Z488=1, 1, 0) ) )-AB488</f>
        <v>0</v>
      </c>
      <c r="AB488" s="7">
        <f>IF(X488&gt;=10, 1,  IF(Y488&gt;=3, 1,  IF(Z488=1, 1, 0) ) )</f>
        <v>0</v>
      </c>
      <c r="AD488">
        <v>1</v>
      </c>
      <c r="AE488">
        <v>0</v>
      </c>
      <c r="AH488" s="7">
        <f>IF(AE488&gt;=5, 1,  IF(AF488&gt;=2, 1,  IF(AG488=1, 1, 0) ) )-AI488</f>
        <v>0</v>
      </c>
      <c r="AI488" s="7">
        <f>IF(AE488&gt;=10, 1,  IF(AF488&gt;=3, 1,  IF(AG488=1, 1, 0) ) )</f>
        <v>0</v>
      </c>
    </row>
    <row r="489" spans="2:36" x14ac:dyDescent="0.2">
      <c r="B489">
        <v>2</v>
      </c>
      <c r="C489">
        <v>6</v>
      </c>
      <c r="F489" s="7">
        <f t="shared" ref="F489:F498" si="114">IF(C489&gt;=5, 1,  IF(D489&gt;=2, 1,  IF(E489=1, 1, 0) ) )-G489</f>
        <v>1</v>
      </c>
      <c r="G489" s="7">
        <f t="shared" ref="G489:G498" si="115">IF(C489&gt;=10, 1,  IF(D489&gt;=3, 1,  IF(E489=1, 1, 0) ) )</f>
        <v>0</v>
      </c>
      <c r="I489">
        <v>2</v>
      </c>
      <c r="J489">
        <v>3</v>
      </c>
      <c r="M489" s="7">
        <f t="shared" ref="M489:M498" si="116">IF(J489&gt;=5, 1,  IF(K489&gt;=2, 1,  IF(L489=1, 1, 0) ) )-N489</f>
        <v>0</v>
      </c>
      <c r="N489" s="7">
        <f t="shared" ref="N489:N498" si="117">IF(J489&gt;=10, 1,  IF(K489&gt;=3, 1,  IF(L489=1, 1, 0) ) )</f>
        <v>0</v>
      </c>
      <c r="P489" s="25">
        <v>2</v>
      </c>
      <c r="Q489" s="25">
        <v>0</v>
      </c>
      <c r="R489" s="25"/>
      <c r="S489" s="25"/>
      <c r="T489" s="26">
        <f t="shared" ref="T489:T495" si="118">IF(Q489&gt;=5, 1,  IF(R489&gt;=2, 1,  IF(S489=1, 1, 0) ) )-U489</f>
        <v>0</v>
      </c>
      <c r="U489" s="26">
        <f t="shared" ref="U489:U495" si="119">IF(Q489&gt;=10, 1,  IF(R489&gt;=3, 1,  IF(S489=1, 1, 0) ) )</f>
        <v>0</v>
      </c>
      <c r="W489">
        <v>2</v>
      </c>
      <c r="X489">
        <v>2</v>
      </c>
      <c r="AA489" s="7">
        <f t="shared" ref="AA489:AA508" si="120">IF(X489&gt;=5, 1,  IF(Y489&gt;=2, 1,  IF(Z489=1, 1, 0) ) )-AB489</f>
        <v>0</v>
      </c>
      <c r="AB489" s="7">
        <f t="shared" ref="AB489:AB508" si="121">IF(X489&gt;=10, 1,  IF(Y489&gt;=3, 1,  IF(Z489=1, 1, 0) ) )</f>
        <v>0</v>
      </c>
      <c r="AD489">
        <v>2</v>
      </c>
      <c r="AE489">
        <v>0</v>
      </c>
      <c r="AH489" s="7">
        <f t="shared" ref="AH489:AH512" si="122">IF(AE489&gt;=5, 1,  IF(AF489&gt;=2, 1,  IF(AG489=1, 1, 0) ) )-AI489</f>
        <v>0</v>
      </c>
      <c r="AI489" s="7">
        <f t="shared" ref="AI489:AI512" si="123">IF(AE489&gt;=10, 1,  IF(AF489&gt;=3, 1,  IF(AG489=1, 1, 0) ) )</f>
        <v>0</v>
      </c>
    </row>
    <row r="490" spans="2:36" x14ac:dyDescent="0.2">
      <c r="B490">
        <v>3</v>
      </c>
      <c r="C490">
        <v>0</v>
      </c>
      <c r="F490" s="7">
        <f t="shared" si="114"/>
        <v>0</v>
      </c>
      <c r="G490" s="7">
        <f t="shared" si="115"/>
        <v>0</v>
      </c>
      <c r="I490">
        <v>3</v>
      </c>
      <c r="J490">
        <v>2</v>
      </c>
      <c r="M490" s="7">
        <f t="shared" si="116"/>
        <v>0</v>
      </c>
      <c r="N490" s="7">
        <f t="shared" si="117"/>
        <v>0</v>
      </c>
      <c r="P490" s="25">
        <v>3</v>
      </c>
      <c r="Q490" s="25">
        <v>4</v>
      </c>
      <c r="R490" s="25">
        <v>2</v>
      </c>
      <c r="S490" s="25"/>
      <c r="T490" s="26">
        <f t="shared" si="118"/>
        <v>1</v>
      </c>
      <c r="U490" s="26">
        <f t="shared" si="119"/>
        <v>0</v>
      </c>
      <c r="W490">
        <v>3</v>
      </c>
      <c r="X490">
        <v>4</v>
      </c>
      <c r="Y490">
        <v>1</v>
      </c>
      <c r="AA490" s="7">
        <f t="shared" si="120"/>
        <v>0</v>
      </c>
      <c r="AB490" s="7">
        <f t="shared" si="121"/>
        <v>0</v>
      </c>
      <c r="AD490">
        <v>3</v>
      </c>
      <c r="AE490">
        <v>5</v>
      </c>
      <c r="AH490" s="7">
        <f t="shared" si="122"/>
        <v>1</v>
      </c>
      <c r="AI490" s="7">
        <f t="shared" si="123"/>
        <v>0</v>
      </c>
    </row>
    <row r="491" spans="2:36" x14ac:dyDescent="0.2">
      <c r="B491">
        <v>4</v>
      </c>
      <c r="C491">
        <v>2</v>
      </c>
      <c r="F491" s="7">
        <f t="shared" si="114"/>
        <v>0</v>
      </c>
      <c r="G491" s="7">
        <f t="shared" si="115"/>
        <v>0</v>
      </c>
      <c r="I491">
        <v>4</v>
      </c>
      <c r="J491">
        <v>0</v>
      </c>
      <c r="K491">
        <v>1</v>
      </c>
      <c r="M491" s="7">
        <f t="shared" si="116"/>
        <v>0</v>
      </c>
      <c r="N491" s="7">
        <f t="shared" si="117"/>
        <v>0</v>
      </c>
      <c r="P491" s="25">
        <v>4</v>
      </c>
      <c r="Q491" s="25">
        <v>0</v>
      </c>
      <c r="R491" s="25"/>
      <c r="S491" s="25"/>
      <c r="T491" s="26">
        <f t="shared" si="118"/>
        <v>0</v>
      </c>
      <c r="U491" s="26">
        <f t="shared" si="119"/>
        <v>0</v>
      </c>
      <c r="W491">
        <v>4</v>
      </c>
      <c r="X491">
        <v>12</v>
      </c>
      <c r="AA491" s="7">
        <f t="shared" si="120"/>
        <v>0</v>
      </c>
      <c r="AB491" s="7">
        <f t="shared" si="121"/>
        <v>1</v>
      </c>
      <c r="AD491">
        <v>4</v>
      </c>
      <c r="AE491">
        <v>0</v>
      </c>
      <c r="AH491" s="7">
        <f t="shared" si="122"/>
        <v>0</v>
      </c>
      <c r="AI491" s="7">
        <f t="shared" si="123"/>
        <v>0</v>
      </c>
    </row>
    <row r="492" spans="2:36" x14ac:dyDescent="0.2">
      <c r="B492">
        <v>5</v>
      </c>
      <c r="C492">
        <v>3</v>
      </c>
      <c r="F492" s="7">
        <f t="shared" si="114"/>
        <v>0</v>
      </c>
      <c r="G492" s="7">
        <f t="shared" si="115"/>
        <v>0</v>
      </c>
      <c r="I492">
        <v>5</v>
      </c>
      <c r="J492">
        <v>2</v>
      </c>
      <c r="M492" s="7">
        <f t="shared" si="116"/>
        <v>0</v>
      </c>
      <c r="N492" s="7">
        <f t="shared" si="117"/>
        <v>0</v>
      </c>
      <c r="P492" s="25">
        <v>5</v>
      </c>
      <c r="Q492" s="25">
        <v>6</v>
      </c>
      <c r="R492" s="25"/>
      <c r="S492" s="25"/>
      <c r="T492" s="26">
        <f t="shared" si="118"/>
        <v>1</v>
      </c>
      <c r="U492" s="26">
        <f t="shared" si="119"/>
        <v>0</v>
      </c>
      <c r="W492">
        <v>5</v>
      </c>
      <c r="X492">
        <v>1</v>
      </c>
      <c r="AA492" s="7">
        <f t="shared" si="120"/>
        <v>0</v>
      </c>
      <c r="AB492" s="7">
        <f t="shared" si="121"/>
        <v>0</v>
      </c>
      <c r="AD492">
        <v>5</v>
      </c>
      <c r="AE492">
        <v>0</v>
      </c>
      <c r="AH492" s="7">
        <f t="shared" si="122"/>
        <v>0</v>
      </c>
      <c r="AI492" s="7">
        <f t="shared" si="123"/>
        <v>0</v>
      </c>
    </row>
    <row r="493" spans="2:36" x14ac:dyDescent="0.2">
      <c r="B493">
        <v>6</v>
      </c>
      <c r="C493">
        <v>0</v>
      </c>
      <c r="F493" s="7">
        <f t="shared" si="114"/>
        <v>0</v>
      </c>
      <c r="G493" s="7">
        <f t="shared" si="115"/>
        <v>0</v>
      </c>
      <c r="I493">
        <v>6</v>
      </c>
      <c r="J493">
        <v>0</v>
      </c>
      <c r="M493" s="7">
        <f t="shared" si="116"/>
        <v>0</v>
      </c>
      <c r="N493" s="7">
        <f t="shared" si="117"/>
        <v>0</v>
      </c>
      <c r="P493" s="25">
        <v>6</v>
      </c>
      <c r="Q493" s="25">
        <v>1</v>
      </c>
      <c r="R493" s="25"/>
      <c r="S493" s="25"/>
      <c r="T493" s="26">
        <f t="shared" si="118"/>
        <v>0</v>
      </c>
      <c r="U493" s="26">
        <f t="shared" si="119"/>
        <v>0</v>
      </c>
      <c r="W493">
        <v>6</v>
      </c>
      <c r="X493">
        <v>1</v>
      </c>
      <c r="AA493" s="7">
        <f t="shared" si="120"/>
        <v>0</v>
      </c>
      <c r="AB493" s="7">
        <f t="shared" si="121"/>
        <v>0</v>
      </c>
      <c r="AD493">
        <v>6</v>
      </c>
      <c r="AE493">
        <v>3</v>
      </c>
      <c r="AH493" s="7">
        <f t="shared" si="122"/>
        <v>0</v>
      </c>
      <c r="AI493" s="7">
        <f t="shared" si="123"/>
        <v>0</v>
      </c>
    </row>
    <row r="494" spans="2:36" x14ac:dyDescent="0.2">
      <c r="B494">
        <v>7</v>
      </c>
      <c r="C494">
        <v>3</v>
      </c>
      <c r="F494" s="7">
        <f t="shared" si="114"/>
        <v>0</v>
      </c>
      <c r="G494" s="7">
        <f t="shared" si="115"/>
        <v>0</v>
      </c>
      <c r="I494">
        <v>7</v>
      </c>
      <c r="J494">
        <v>0</v>
      </c>
      <c r="M494" s="7">
        <f t="shared" si="116"/>
        <v>0</v>
      </c>
      <c r="N494" s="7">
        <f t="shared" si="117"/>
        <v>0</v>
      </c>
      <c r="P494" s="25">
        <v>7</v>
      </c>
      <c r="Q494" s="25">
        <v>1</v>
      </c>
      <c r="R494" s="25"/>
      <c r="S494" s="25"/>
      <c r="T494" s="26">
        <f t="shared" si="118"/>
        <v>0</v>
      </c>
      <c r="U494" s="26">
        <f t="shared" si="119"/>
        <v>0</v>
      </c>
      <c r="W494">
        <v>7</v>
      </c>
      <c r="X494">
        <v>6</v>
      </c>
      <c r="AA494" s="7">
        <f t="shared" si="120"/>
        <v>1</v>
      </c>
      <c r="AB494" s="7">
        <f t="shared" si="121"/>
        <v>0</v>
      </c>
      <c r="AD494">
        <v>7</v>
      </c>
      <c r="AE494">
        <v>2</v>
      </c>
      <c r="AF494">
        <v>1</v>
      </c>
      <c r="AH494" s="7">
        <f t="shared" si="122"/>
        <v>0</v>
      </c>
      <c r="AI494" s="7">
        <f t="shared" si="123"/>
        <v>0</v>
      </c>
    </row>
    <row r="495" spans="2:36" x14ac:dyDescent="0.2">
      <c r="B495">
        <v>8</v>
      </c>
      <c r="C495">
        <v>1</v>
      </c>
      <c r="F495" s="7">
        <f t="shared" si="114"/>
        <v>0</v>
      </c>
      <c r="G495" s="7">
        <f t="shared" si="115"/>
        <v>0</v>
      </c>
      <c r="I495">
        <v>8</v>
      </c>
      <c r="J495">
        <v>2</v>
      </c>
      <c r="M495" s="7">
        <f t="shared" si="116"/>
        <v>0</v>
      </c>
      <c r="N495" s="7">
        <f t="shared" si="117"/>
        <v>0</v>
      </c>
      <c r="P495" s="25">
        <v>8</v>
      </c>
      <c r="Q495" s="25">
        <v>3</v>
      </c>
      <c r="R495" s="25">
        <v>2</v>
      </c>
      <c r="S495" s="25"/>
      <c r="T495" s="26">
        <f t="shared" si="118"/>
        <v>1</v>
      </c>
      <c r="U495" s="26">
        <f t="shared" si="119"/>
        <v>0</v>
      </c>
      <c r="W495">
        <v>8</v>
      </c>
      <c r="X495">
        <v>0</v>
      </c>
      <c r="AA495" s="7">
        <f t="shared" si="120"/>
        <v>0</v>
      </c>
      <c r="AB495" s="7">
        <f t="shared" si="121"/>
        <v>0</v>
      </c>
      <c r="AD495">
        <v>8</v>
      </c>
      <c r="AE495">
        <v>0</v>
      </c>
      <c r="AH495" s="7">
        <f t="shared" si="122"/>
        <v>0</v>
      </c>
      <c r="AI495" s="7">
        <f t="shared" si="123"/>
        <v>0</v>
      </c>
    </row>
    <row r="496" spans="2:36" x14ac:dyDescent="0.2">
      <c r="B496">
        <v>9</v>
      </c>
      <c r="C496">
        <v>3</v>
      </c>
      <c r="F496" s="7">
        <f t="shared" si="114"/>
        <v>0</v>
      </c>
      <c r="G496" s="7">
        <f t="shared" si="115"/>
        <v>0</v>
      </c>
      <c r="I496">
        <v>9</v>
      </c>
      <c r="J496">
        <v>1</v>
      </c>
      <c r="M496" s="7">
        <f t="shared" si="116"/>
        <v>0</v>
      </c>
      <c r="N496" s="7">
        <f t="shared" si="117"/>
        <v>0</v>
      </c>
      <c r="P496" s="25"/>
      <c r="Q496" s="25"/>
      <c r="R496" s="25">
        <f>COUNT(P488:P495)</f>
        <v>8</v>
      </c>
      <c r="S496" s="27">
        <f>(   (R496-SUM(T488:U495)) / R496   )</f>
        <v>0.625</v>
      </c>
      <c r="T496" s="28">
        <f>SUM(T488:T495)/R496</f>
        <v>0.375</v>
      </c>
      <c r="U496" s="28">
        <f>SUM(U488:U495)/R496</f>
        <v>0</v>
      </c>
      <c r="W496">
        <v>9</v>
      </c>
      <c r="X496">
        <v>1</v>
      </c>
      <c r="AA496" s="7">
        <f t="shared" si="120"/>
        <v>0</v>
      </c>
      <c r="AB496" s="7">
        <f t="shared" si="121"/>
        <v>0</v>
      </c>
      <c r="AD496">
        <v>9</v>
      </c>
      <c r="AE496">
        <v>0</v>
      </c>
      <c r="AH496" s="7">
        <f t="shared" si="122"/>
        <v>0</v>
      </c>
      <c r="AI496" s="7">
        <f t="shared" si="123"/>
        <v>0</v>
      </c>
    </row>
    <row r="497" spans="2:35" x14ac:dyDescent="0.2">
      <c r="B497">
        <v>10</v>
      </c>
      <c r="C497">
        <v>6</v>
      </c>
      <c r="F497" s="7">
        <f t="shared" si="114"/>
        <v>1</v>
      </c>
      <c r="G497" s="7">
        <f t="shared" si="115"/>
        <v>0</v>
      </c>
      <c r="I497">
        <v>10</v>
      </c>
      <c r="J497">
        <v>1</v>
      </c>
      <c r="M497" s="7">
        <f t="shared" si="116"/>
        <v>0</v>
      </c>
      <c r="N497" s="7">
        <f t="shared" si="117"/>
        <v>0</v>
      </c>
      <c r="P497" s="25"/>
      <c r="Q497" s="25"/>
      <c r="R497" s="25"/>
      <c r="S497" s="25"/>
      <c r="T497" s="25"/>
      <c r="U497" s="25"/>
      <c r="W497">
        <v>10</v>
      </c>
      <c r="X497">
        <v>0</v>
      </c>
      <c r="AA497" s="7">
        <f t="shared" si="120"/>
        <v>0</v>
      </c>
      <c r="AB497" s="7">
        <f t="shared" si="121"/>
        <v>0</v>
      </c>
      <c r="AD497">
        <v>10</v>
      </c>
      <c r="AE497">
        <v>0</v>
      </c>
      <c r="AH497" s="7">
        <f t="shared" si="122"/>
        <v>0</v>
      </c>
      <c r="AI497" s="7">
        <f t="shared" si="123"/>
        <v>0</v>
      </c>
    </row>
    <row r="498" spans="2:35" x14ac:dyDescent="0.2">
      <c r="B498">
        <v>11</v>
      </c>
      <c r="C498">
        <v>2</v>
      </c>
      <c r="F498" s="7">
        <f t="shared" si="114"/>
        <v>0</v>
      </c>
      <c r="G498" s="7">
        <f t="shared" si="115"/>
        <v>0</v>
      </c>
      <c r="I498">
        <v>11</v>
      </c>
      <c r="J498">
        <v>2</v>
      </c>
      <c r="M498" s="7">
        <f t="shared" si="116"/>
        <v>0</v>
      </c>
      <c r="N498" s="7">
        <f t="shared" si="117"/>
        <v>0</v>
      </c>
      <c r="P498" s="25"/>
      <c r="Q498" s="25"/>
      <c r="R498" s="25"/>
      <c r="S498" s="25"/>
      <c r="T498" s="25"/>
      <c r="U498" s="25"/>
      <c r="W498">
        <v>11</v>
      </c>
      <c r="X498">
        <v>4</v>
      </c>
      <c r="AA498" s="7">
        <f t="shared" si="120"/>
        <v>0</v>
      </c>
      <c r="AB498" s="7">
        <f t="shared" si="121"/>
        <v>0</v>
      </c>
      <c r="AD498">
        <v>11</v>
      </c>
      <c r="AE498">
        <v>0</v>
      </c>
      <c r="AH498" s="7">
        <f t="shared" si="122"/>
        <v>0</v>
      </c>
      <c r="AI498" s="7">
        <f t="shared" si="123"/>
        <v>0</v>
      </c>
    </row>
    <row r="499" spans="2:35" x14ac:dyDescent="0.2">
      <c r="D499" s="21">
        <f>COUNT(B488:B498)</f>
        <v>11</v>
      </c>
      <c r="E499" s="19">
        <f>(   (D499-SUM(F488:G498)) / D499   )</f>
        <v>0.81818181818181823</v>
      </c>
      <c r="F499" s="20">
        <f>SUM(F488:F498)/D499</f>
        <v>0.18181818181818182</v>
      </c>
      <c r="G499" s="20">
        <f>SUM(G488:G498)/D499</f>
        <v>0</v>
      </c>
      <c r="K499" s="21">
        <f>COUNT(I488:I498)</f>
        <v>11</v>
      </c>
      <c r="L499" s="19">
        <f>(   (K499-SUM(M488:N498)) / K499   )</f>
        <v>1</v>
      </c>
      <c r="M499" s="20">
        <f>SUM(M488:M498)/K499</f>
        <v>0</v>
      </c>
      <c r="N499" s="20">
        <f>SUM(N488:N498)/K499</f>
        <v>0</v>
      </c>
      <c r="P499" s="25"/>
      <c r="Q499" s="25"/>
      <c r="R499" s="25"/>
      <c r="S499" s="25"/>
      <c r="T499" s="25"/>
      <c r="U499" s="25"/>
      <c r="W499">
        <v>12</v>
      </c>
      <c r="X499">
        <v>0</v>
      </c>
      <c r="AA499" s="7">
        <f t="shared" si="120"/>
        <v>0</v>
      </c>
      <c r="AB499" s="7">
        <f t="shared" si="121"/>
        <v>0</v>
      </c>
      <c r="AD499">
        <v>12</v>
      </c>
      <c r="AE499">
        <v>0</v>
      </c>
      <c r="AH499" s="7">
        <f t="shared" si="122"/>
        <v>0</v>
      </c>
      <c r="AI499" s="7">
        <f t="shared" si="123"/>
        <v>0</v>
      </c>
    </row>
    <row r="500" spans="2:35" x14ac:dyDescent="0.2">
      <c r="B500" s="13"/>
      <c r="C500" s="13"/>
      <c r="W500">
        <v>13</v>
      </c>
      <c r="X500">
        <v>0</v>
      </c>
      <c r="AA500" s="7">
        <f t="shared" si="120"/>
        <v>0</v>
      </c>
      <c r="AB500" s="7">
        <f t="shared" si="121"/>
        <v>0</v>
      </c>
      <c r="AD500">
        <v>13</v>
      </c>
      <c r="AE500">
        <v>1</v>
      </c>
      <c r="AH500" s="7">
        <f t="shared" si="122"/>
        <v>0</v>
      </c>
      <c r="AI500" s="7">
        <f t="shared" si="123"/>
        <v>0</v>
      </c>
    </row>
    <row r="501" spans="2:35" x14ac:dyDescent="0.2">
      <c r="B501" s="13"/>
      <c r="C501" s="13"/>
      <c r="W501">
        <v>14</v>
      </c>
      <c r="X501">
        <v>0</v>
      </c>
      <c r="AA501" s="7">
        <f t="shared" si="120"/>
        <v>0</v>
      </c>
      <c r="AB501" s="7">
        <f t="shared" si="121"/>
        <v>0</v>
      </c>
      <c r="AD501">
        <v>14</v>
      </c>
      <c r="AE501">
        <v>0</v>
      </c>
      <c r="AH501" s="7">
        <f t="shared" si="122"/>
        <v>0</v>
      </c>
      <c r="AI501" s="7">
        <f t="shared" si="123"/>
        <v>0</v>
      </c>
    </row>
    <row r="502" spans="2:35" x14ac:dyDescent="0.2">
      <c r="B502" s="13"/>
      <c r="C502" s="13"/>
      <c r="W502">
        <v>15</v>
      </c>
      <c r="X502">
        <v>0</v>
      </c>
      <c r="AA502" s="7">
        <f t="shared" si="120"/>
        <v>0</v>
      </c>
      <c r="AB502" s="7">
        <f t="shared" si="121"/>
        <v>0</v>
      </c>
      <c r="AD502">
        <v>15</v>
      </c>
      <c r="AE502">
        <v>0</v>
      </c>
      <c r="AH502" s="7">
        <f t="shared" si="122"/>
        <v>0</v>
      </c>
      <c r="AI502" s="7">
        <f t="shared" si="123"/>
        <v>0</v>
      </c>
    </row>
    <row r="503" spans="2:35" x14ac:dyDescent="0.2">
      <c r="B503" s="13"/>
      <c r="C503" s="13"/>
      <c r="W503">
        <v>16</v>
      </c>
      <c r="X503">
        <v>0</v>
      </c>
      <c r="AA503" s="7">
        <f t="shared" si="120"/>
        <v>0</v>
      </c>
      <c r="AB503" s="7">
        <f t="shared" si="121"/>
        <v>0</v>
      </c>
      <c r="AD503">
        <v>16</v>
      </c>
      <c r="AE503">
        <v>0</v>
      </c>
      <c r="AH503" s="7">
        <f t="shared" si="122"/>
        <v>0</v>
      </c>
      <c r="AI503" s="7">
        <f t="shared" si="123"/>
        <v>0</v>
      </c>
    </row>
    <row r="504" spans="2:35" x14ac:dyDescent="0.2">
      <c r="B504" s="13"/>
      <c r="C504" s="13"/>
      <c r="W504">
        <v>17</v>
      </c>
      <c r="X504">
        <v>1</v>
      </c>
      <c r="AA504" s="7">
        <f t="shared" si="120"/>
        <v>0</v>
      </c>
      <c r="AB504" s="7">
        <f t="shared" si="121"/>
        <v>0</v>
      </c>
      <c r="AD504">
        <v>17</v>
      </c>
      <c r="AE504">
        <v>1</v>
      </c>
      <c r="AH504" s="7">
        <f t="shared" si="122"/>
        <v>0</v>
      </c>
      <c r="AI504" s="7">
        <f t="shared" si="123"/>
        <v>0</v>
      </c>
    </row>
    <row r="505" spans="2:35" x14ac:dyDescent="0.2">
      <c r="B505" s="13"/>
      <c r="C505" s="13"/>
      <c r="W505">
        <v>18</v>
      </c>
      <c r="X505">
        <v>2</v>
      </c>
      <c r="AA505" s="7">
        <f t="shared" si="120"/>
        <v>0</v>
      </c>
      <c r="AB505" s="7">
        <f t="shared" si="121"/>
        <v>0</v>
      </c>
      <c r="AD505">
        <v>18</v>
      </c>
      <c r="AE505">
        <v>0</v>
      </c>
      <c r="AH505" s="7">
        <f t="shared" si="122"/>
        <v>0</v>
      </c>
      <c r="AI505" s="7">
        <f t="shared" si="123"/>
        <v>0</v>
      </c>
    </row>
    <row r="506" spans="2:35" x14ac:dyDescent="0.2">
      <c r="B506" s="13"/>
      <c r="C506" s="13"/>
      <c r="W506">
        <v>19</v>
      </c>
      <c r="X506">
        <v>2</v>
      </c>
      <c r="AA506" s="7">
        <f t="shared" si="120"/>
        <v>0</v>
      </c>
      <c r="AB506" s="7">
        <f t="shared" si="121"/>
        <v>0</v>
      </c>
      <c r="AD506">
        <v>19</v>
      </c>
      <c r="AE506">
        <v>0</v>
      </c>
      <c r="AH506" s="7">
        <f t="shared" si="122"/>
        <v>0</v>
      </c>
      <c r="AI506" s="7">
        <f t="shared" si="123"/>
        <v>0</v>
      </c>
    </row>
    <row r="507" spans="2:35" x14ac:dyDescent="0.2">
      <c r="B507" s="13"/>
      <c r="C507" s="13"/>
      <c r="W507">
        <v>20</v>
      </c>
      <c r="X507">
        <v>0</v>
      </c>
      <c r="AA507" s="7">
        <f t="shared" si="120"/>
        <v>0</v>
      </c>
      <c r="AB507" s="7">
        <f t="shared" si="121"/>
        <v>0</v>
      </c>
      <c r="AD507">
        <v>20</v>
      </c>
      <c r="AE507">
        <v>3</v>
      </c>
      <c r="AH507" s="7">
        <f t="shared" si="122"/>
        <v>0</v>
      </c>
      <c r="AI507" s="7">
        <f t="shared" si="123"/>
        <v>0</v>
      </c>
    </row>
    <row r="508" spans="2:35" x14ac:dyDescent="0.2">
      <c r="B508" s="13"/>
      <c r="C508" s="13"/>
      <c r="W508">
        <v>21</v>
      </c>
      <c r="X508">
        <v>0</v>
      </c>
      <c r="AA508" s="7">
        <f t="shared" si="120"/>
        <v>0</v>
      </c>
      <c r="AB508" s="7">
        <f t="shared" si="121"/>
        <v>0</v>
      </c>
      <c r="AD508">
        <v>21</v>
      </c>
      <c r="AE508">
        <v>0</v>
      </c>
      <c r="AH508" s="7">
        <f t="shared" si="122"/>
        <v>0</v>
      </c>
      <c r="AI508" s="7">
        <f t="shared" si="123"/>
        <v>0</v>
      </c>
    </row>
    <row r="509" spans="2:35" x14ac:dyDescent="0.2">
      <c r="B509" s="13"/>
      <c r="C509" s="13"/>
      <c r="Y509" s="21">
        <f>COUNT(W488:W508)</f>
        <v>21</v>
      </c>
      <c r="Z509" s="19">
        <f>(   (Y509-SUM(AA488:AB508)) / Y509   )</f>
        <v>0.90476190476190477</v>
      </c>
      <c r="AA509" s="20">
        <f>SUM(AA488:AA508)/Y509</f>
        <v>4.7619047619047616E-2</v>
      </c>
      <c r="AB509" s="20">
        <f>SUM(AB488:AB508)/Y509</f>
        <v>4.7619047619047616E-2</v>
      </c>
      <c r="AD509">
        <v>22</v>
      </c>
      <c r="AE509">
        <v>0</v>
      </c>
      <c r="AH509" s="7">
        <f t="shared" si="122"/>
        <v>0</v>
      </c>
      <c r="AI509" s="7">
        <f t="shared" si="123"/>
        <v>0</v>
      </c>
    </row>
    <row r="510" spans="2:35" x14ac:dyDescent="0.2">
      <c r="B510" s="13"/>
      <c r="C510" s="13"/>
      <c r="AD510">
        <v>23</v>
      </c>
      <c r="AE510">
        <v>1</v>
      </c>
      <c r="AH510" s="7">
        <f t="shared" si="122"/>
        <v>0</v>
      </c>
      <c r="AI510" s="7">
        <f t="shared" si="123"/>
        <v>0</v>
      </c>
    </row>
    <row r="511" spans="2:35" x14ac:dyDescent="0.2">
      <c r="B511" s="13"/>
      <c r="C511" s="13"/>
      <c r="AD511">
        <v>24</v>
      </c>
      <c r="AE511">
        <v>0</v>
      </c>
      <c r="AH511" s="7">
        <f t="shared" si="122"/>
        <v>0</v>
      </c>
      <c r="AI511" s="7">
        <f t="shared" si="123"/>
        <v>0</v>
      </c>
    </row>
    <row r="512" spans="2:35" x14ac:dyDescent="0.2">
      <c r="B512" s="13"/>
      <c r="C512" s="13"/>
      <c r="AD512">
        <v>25</v>
      </c>
      <c r="AE512">
        <v>0</v>
      </c>
      <c r="AF512">
        <v>1</v>
      </c>
      <c r="AH512" s="7">
        <f t="shared" si="122"/>
        <v>0</v>
      </c>
      <c r="AI512" s="7">
        <f t="shared" si="123"/>
        <v>0</v>
      </c>
    </row>
    <row r="513" spans="2:35" x14ac:dyDescent="0.2">
      <c r="B513" s="13"/>
      <c r="C513" s="13"/>
      <c r="AF513" s="21">
        <f>COUNT(AD488:AD512)</f>
        <v>25</v>
      </c>
      <c r="AG513" s="19">
        <f>(   (AF513-SUM(AH488:AI512)) / AF513   )</f>
        <v>0.96</v>
      </c>
      <c r="AH513" s="20">
        <f>SUM(AH488:AH512)/AF513</f>
        <v>0.04</v>
      </c>
      <c r="AI513" s="20">
        <f>SUM(AI488:AI512)/AF513</f>
        <v>0</v>
      </c>
    </row>
    <row r="515" spans="2:35" x14ac:dyDescent="0.2">
      <c r="B515" s="3" t="s">
        <v>41</v>
      </c>
      <c r="C515" s="3"/>
      <c r="D515" s="3"/>
      <c r="E515" s="3"/>
      <c r="F515" s="3"/>
      <c r="G515" s="3"/>
      <c r="H515" s="3"/>
      <c r="I515" s="3"/>
      <c r="J515" s="3"/>
      <c r="K515" s="3"/>
      <c r="L515" s="3"/>
      <c r="M515" s="3"/>
      <c r="N515" s="3"/>
      <c r="O515" s="3"/>
      <c r="P515" s="3"/>
      <c r="Q515" s="3"/>
      <c r="R515" s="3"/>
      <c r="S515" s="3"/>
      <c r="T515" s="3"/>
      <c r="U515" s="3"/>
      <c r="V515" s="3"/>
      <c r="W515" s="3"/>
      <c r="X515" s="3"/>
      <c r="Y515" s="3"/>
      <c r="Z515" s="3"/>
    </row>
    <row r="517" spans="2:35" x14ac:dyDescent="0.2">
      <c r="C517" s="6" t="s">
        <v>2</v>
      </c>
      <c r="D517" s="6" t="s">
        <v>3</v>
      </c>
      <c r="E517" s="6" t="s">
        <v>4</v>
      </c>
      <c r="F517" s="4" t="s">
        <v>8</v>
      </c>
      <c r="G517" s="5" t="s">
        <v>9</v>
      </c>
      <c r="H517" s="5" t="s">
        <v>10</v>
      </c>
      <c r="J517" s="6" t="s">
        <v>2</v>
      </c>
      <c r="K517" s="6" t="s">
        <v>3</v>
      </c>
      <c r="L517" s="6" t="s">
        <v>4</v>
      </c>
      <c r="M517" s="4" t="s">
        <v>8</v>
      </c>
      <c r="N517" s="5" t="s">
        <v>9</v>
      </c>
      <c r="O517" s="5" t="s">
        <v>10</v>
      </c>
      <c r="Q517" s="6" t="s">
        <v>2</v>
      </c>
      <c r="R517" s="6" t="s">
        <v>3</v>
      </c>
      <c r="S517" s="6" t="s">
        <v>4</v>
      </c>
      <c r="T517" s="4" t="s">
        <v>8</v>
      </c>
      <c r="U517" s="5" t="s">
        <v>9</v>
      </c>
      <c r="V517" s="5" t="s">
        <v>10</v>
      </c>
    </row>
    <row r="518" spans="2:35" x14ac:dyDescent="0.2">
      <c r="C518" s="7">
        <v>1</v>
      </c>
      <c r="D518" s="7">
        <v>0</v>
      </c>
      <c r="E518" s="7">
        <v>1</v>
      </c>
      <c r="F518" s="7"/>
      <c r="G518" s="7">
        <f>IF(D518&gt;=5, 1,  IF(E518&gt;=2, 1,  IF(F518="yes", 1, 0) ) )-H518</f>
        <v>0</v>
      </c>
      <c r="H518" s="7">
        <f>IF(D518&gt;=10, 1,  IF(E518&gt;=3, 1,  IF(F518="yes", 1, 0) ) )</f>
        <v>0</v>
      </c>
      <c r="I518" s="7"/>
      <c r="J518" s="7">
        <v>1</v>
      </c>
      <c r="K518" s="17">
        <v>0</v>
      </c>
      <c r="L518" s="17"/>
      <c r="M518" s="7"/>
      <c r="N518" s="7">
        <f>IF(K518&gt;=5, 1,  IF(L518&gt;=2, 1,  IF(M518="yes", 1, 0) ) )-O518</f>
        <v>0</v>
      </c>
      <c r="O518" s="7">
        <f>IF(K518&gt;=10, 1,  IF(L518&gt;=3, 1,  IF(M518="yes", 1, 0) ) )</f>
        <v>0</v>
      </c>
      <c r="P518" s="7"/>
      <c r="Q518" s="7">
        <v>1</v>
      </c>
      <c r="R518" s="17">
        <v>1</v>
      </c>
      <c r="S518" s="17"/>
      <c r="T518" s="7"/>
      <c r="U518" s="7">
        <f>IF(R518&gt;=5, 1,  IF(S518&gt;=2, 1,  IF(T518="yes", 1, 0) ) )-V518</f>
        <v>0</v>
      </c>
      <c r="V518" s="7">
        <f>IF(R518&gt;=10, 1,  IF(S518&gt;=3, 1,  IF(T518="yes", 1, 0) ) )</f>
        <v>0</v>
      </c>
      <c r="W518" s="7"/>
    </row>
    <row r="519" spans="2:35" x14ac:dyDescent="0.2">
      <c r="C519" s="7">
        <v>2</v>
      </c>
      <c r="D519" s="7">
        <v>1</v>
      </c>
      <c r="E519" s="7"/>
      <c r="F519" s="7"/>
      <c r="G519" s="7">
        <f t="shared" ref="G519:G532" si="124">IF(D519&gt;=5, 1,  IF(E519&gt;=2, 1,  IF(F519="yes", 1, 0) ) )-H519</f>
        <v>0</v>
      </c>
      <c r="H519" s="7">
        <f t="shared" ref="H519:H532" si="125">IF(D519&gt;=10, 1,  IF(E519&gt;=3, 1,  IF(F519="yes", 1, 0) ) )</f>
        <v>0</v>
      </c>
      <c r="I519" s="7"/>
      <c r="J519" s="7">
        <v>2</v>
      </c>
      <c r="K519" s="17">
        <v>0</v>
      </c>
      <c r="L519" s="17"/>
      <c r="M519" s="7"/>
      <c r="N519" s="7">
        <f t="shared" ref="N519:N536" si="126">IF(K519&gt;=5, 1,  IF(L519&gt;=2, 1,  IF(M519="yes", 1, 0) ) )-O519</f>
        <v>0</v>
      </c>
      <c r="O519" s="7">
        <f t="shared" ref="O519:O536" si="127">IF(K519&gt;=10, 1,  IF(L519&gt;=3, 1,  IF(M519="yes", 1, 0) ) )</f>
        <v>0</v>
      </c>
      <c r="P519" s="7"/>
      <c r="Q519" s="7">
        <v>2</v>
      </c>
      <c r="R519" s="17">
        <v>1</v>
      </c>
      <c r="S519" s="17"/>
      <c r="T519" s="7"/>
      <c r="U519" s="7">
        <f t="shared" ref="U519:U541" si="128">IF(R519&gt;=5, 1,  IF(S519&gt;=2, 1,  IF(T519="yes", 1, 0) ) )-V519</f>
        <v>0</v>
      </c>
      <c r="V519" s="7">
        <f t="shared" ref="V519:V541" si="129">IF(R519&gt;=10, 1,  IF(S519&gt;=3, 1,  IF(T519="yes", 1, 0) ) )</f>
        <v>0</v>
      </c>
      <c r="W519" s="7"/>
    </row>
    <row r="520" spans="2:35" x14ac:dyDescent="0.2">
      <c r="C520" s="7">
        <v>3</v>
      </c>
      <c r="D520" s="12">
        <v>1</v>
      </c>
      <c r="E520" s="12"/>
      <c r="F520" s="7"/>
      <c r="G520" s="7">
        <f t="shared" si="124"/>
        <v>0</v>
      </c>
      <c r="H520" s="7">
        <f t="shared" si="125"/>
        <v>0</v>
      </c>
      <c r="I520" s="7"/>
      <c r="J520" s="7">
        <v>3</v>
      </c>
      <c r="K520" s="17">
        <v>2</v>
      </c>
      <c r="L520" s="17"/>
      <c r="M520" s="7"/>
      <c r="N520" s="7">
        <f t="shared" si="126"/>
        <v>0</v>
      </c>
      <c r="O520" s="7">
        <f t="shared" si="127"/>
        <v>0</v>
      </c>
      <c r="P520" s="7"/>
      <c r="Q520" s="7">
        <v>3</v>
      </c>
      <c r="R520" s="17">
        <v>0</v>
      </c>
      <c r="S520" s="17">
        <v>1</v>
      </c>
      <c r="T520" s="7"/>
      <c r="U520" s="7">
        <f t="shared" si="128"/>
        <v>0</v>
      </c>
      <c r="V520" s="7">
        <f t="shared" si="129"/>
        <v>0</v>
      </c>
      <c r="W520" s="7"/>
    </row>
    <row r="521" spans="2:35" x14ac:dyDescent="0.2">
      <c r="C521" s="7">
        <v>4</v>
      </c>
      <c r="D521" s="7">
        <v>1</v>
      </c>
      <c r="E521" s="7"/>
      <c r="F521" s="7"/>
      <c r="G521" s="7">
        <f t="shared" si="124"/>
        <v>0</v>
      </c>
      <c r="H521" s="7">
        <f t="shared" si="125"/>
        <v>0</v>
      </c>
      <c r="I521" s="7"/>
      <c r="J521" s="7">
        <v>4</v>
      </c>
      <c r="K521" s="17">
        <v>2</v>
      </c>
      <c r="L521" s="17"/>
      <c r="M521" s="7"/>
      <c r="N521" s="7">
        <f t="shared" si="126"/>
        <v>0</v>
      </c>
      <c r="O521" s="7">
        <f t="shared" si="127"/>
        <v>0</v>
      </c>
      <c r="P521" s="7"/>
      <c r="Q521" s="7">
        <v>4</v>
      </c>
      <c r="R521" s="17">
        <v>0</v>
      </c>
      <c r="S521" s="17"/>
      <c r="T521" s="7"/>
      <c r="U521" s="7">
        <f t="shared" si="128"/>
        <v>0</v>
      </c>
      <c r="V521" s="7">
        <f t="shared" si="129"/>
        <v>0</v>
      </c>
      <c r="W521" s="7"/>
    </row>
    <row r="522" spans="2:35" x14ac:dyDescent="0.2">
      <c r="C522" s="7">
        <v>5</v>
      </c>
      <c r="D522" s="7">
        <v>2</v>
      </c>
      <c r="E522" s="7"/>
      <c r="F522" s="7"/>
      <c r="G522" s="7">
        <f t="shared" si="124"/>
        <v>0</v>
      </c>
      <c r="H522" s="7">
        <f t="shared" si="125"/>
        <v>0</v>
      </c>
      <c r="I522" s="7"/>
      <c r="J522" s="7">
        <v>5</v>
      </c>
      <c r="K522" s="17">
        <v>1</v>
      </c>
      <c r="L522" s="17"/>
      <c r="M522" s="7"/>
      <c r="N522" s="7">
        <f t="shared" si="126"/>
        <v>0</v>
      </c>
      <c r="O522" s="7">
        <f t="shared" si="127"/>
        <v>0</v>
      </c>
      <c r="P522" s="7"/>
      <c r="Q522" s="7">
        <v>5</v>
      </c>
      <c r="R522" s="17">
        <v>1</v>
      </c>
      <c r="S522" s="17"/>
      <c r="T522" s="7"/>
      <c r="U522" s="7">
        <f t="shared" si="128"/>
        <v>0</v>
      </c>
      <c r="V522" s="7">
        <f t="shared" si="129"/>
        <v>0</v>
      </c>
      <c r="W522" s="7"/>
    </row>
    <row r="523" spans="2:35" x14ac:dyDescent="0.2">
      <c r="C523" s="7">
        <v>6</v>
      </c>
      <c r="D523" s="7">
        <v>1</v>
      </c>
      <c r="E523" s="7"/>
      <c r="F523" s="7"/>
      <c r="G523" s="7">
        <f t="shared" si="124"/>
        <v>0</v>
      </c>
      <c r="H523" s="7">
        <f t="shared" si="125"/>
        <v>0</v>
      </c>
      <c r="I523" s="7"/>
      <c r="J523" s="7">
        <v>6</v>
      </c>
      <c r="K523" s="17">
        <v>1</v>
      </c>
      <c r="L523" s="17"/>
      <c r="M523" s="7"/>
      <c r="N523" s="7">
        <f t="shared" si="126"/>
        <v>0</v>
      </c>
      <c r="O523" s="7">
        <f t="shared" si="127"/>
        <v>0</v>
      </c>
      <c r="P523" s="7"/>
      <c r="Q523" s="7">
        <v>6</v>
      </c>
      <c r="R523" s="17">
        <v>2</v>
      </c>
      <c r="S523" s="17"/>
      <c r="T523" s="7"/>
      <c r="U523" s="7">
        <f t="shared" si="128"/>
        <v>0</v>
      </c>
      <c r="V523" s="7">
        <f t="shared" si="129"/>
        <v>0</v>
      </c>
      <c r="W523" s="7"/>
    </row>
    <row r="524" spans="2:35" x14ac:dyDescent="0.2">
      <c r="C524" s="7">
        <v>7</v>
      </c>
      <c r="D524" s="7">
        <v>0</v>
      </c>
      <c r="E524" s="7"/>
      <c r="F524" s="7"/>
      <c r="G524" s="7">
        <f t="shared" si="124"/>
        <v>0</v>
      </c>
      <c r="H524" s="7">
        <f t="shared" si="125"/>
        <v>0</v>
      </c>
      <c r="I524" s="7"/>
      <c r="J524" s="7">
        <v>7</v>
      </c>
      <c r="K524" s="17">
        <v>0</v>
      </c>
      <c r="L524" s="17"/>
      <c r="M524" s="7"/>
      <c r="N524" s="7">
        <f t="shared" si="126"/>
        <v>0</v>
      </c>
      <c r="O524" s="7">
        <f t="shared" si="127"/>
        <v>0</v>
      </c>
      <c r="P524" s="7"/>
      <c r="Q524" s="7">
        <v>7</v>
      </c>
      <c r="R524" s="17">
        <v>3</v>
      </c>
      <c r="S524" s="17"/>
      <c r="T524" s="7"/>
      <c r="U524" s="7">
        <f t="shared" si="128"/>
        <v>0</v>
      </c>
      <c r="V524" s="7">
        <f t="shared" si="129"/>
        <v>0</v>
      </c>
      <c r="W524" s="7"/>
    </row>
    <row r="525" spans="2:35" x14ac:dyDescent="0.2">
      <c r="C525" s="7">
        <v>8</v>
      </c>
      <c r="D525" s="12">
        <v>0</v>
      </c>
      <c r="E525" s="12"/>
      <c r="F525" s="7"/>
      <c r="G525" s="7">
        <f t="shared" si="124"/>
        <v>0</v>
      </c>
      <c r="H525" s="7">
        <f t="shared" si="125"/>
        <v>0</v>
      </c>
      <c r="I525" s="7"/>
      <c r="J525" s="7">
        <v>8</v>
      </c>
      <c r="K525" s="17">
        <v>0</v>
      </c>
      <c r="L525" s="17"/>
      <c r="M525" s="7"/>
      <c r="N525" s="7">
        <f t="shared" si="126"/>
        <v>0</v>
      </c>
      <c r="O525" s="7">
        <f t="shared" si="127"/>
        <v>0</v>
      </c>
      <c r="P525" s="7"/>
      <c r="Q525" s="7">
        <v>8</v>
      </c>
      <c r="R525" s="17">
        <v>0</v>
      </c>
      <c r="S525" s="17"/>
      <c r="T525" s="7"/>
      <c r="U525" s="7">
        <f t="shared" si="128"/>
        <v>0</v>
      </c>
      <c r="V525" s="7">
        <f t="shared" si="129"/>
        <v>0</v>
      </c>
      <c r="W525" s="7"/>
    </row>
    <row r="526" spans="2:35" x14ac:dyDescent="0.2">
      <c r="C526" s="7">
        <v>9</v>
      </c>
      <c r="D526" s="12">
        <v>3</v>
      </c>
      <c r="E526" s="12"/>
      <c r="F526" s="7"/>
      <c r="G526" s="7">
        <f t="shared" si="124"/>
        <v>0</v>
      </c>
      <c r="H526" s="7">
        <f t="shared" si="125"/>
        <v>0</v>
      </c>
      <c r="I526" s="7"/>
      <c r="J526" s="7">
        <v>9</v>
      </c>
      <c r="K526" s="17">
        <v>0</v>
      </c>
      <c r="L526" s="17"/>
      <c r="M526" s="7"/>
      <c r="N526" s="7">
        <f t="shared" si="126"/>
        <v>0</v>
      </c>
      <c r="O526" s="7">
        <f t="shared" si="127"/>
        <v>0</v>
      </c>
      <c r="P526" s="7"/>
      <c r="Q526" s="7">
        <v>9</v>
      </c>
      <c r="R526" s="17">
        <v>0</v>
      </c>
      <c r="S526" s="17"/>
      <c r="T526" s="7"/>
      <c r="U526" s="7">
        <f t="shared" si="128"/>
        <v>0</v>
      </c>
      <c r="V526" s="7">
        <f t="shared" si="129"/>
        <v>0</v>
      </c>
      <c r="W526" s="7"/>
    </row>
    <row r="527" spans="2:35" x14ac:dyDescent="0.2">
      <c r="C527" s="7">
        <v>10</v>
      </c>
      <c r="D527" s="12">
        <v>0</v>
      </c>
      <c r="E527" s="12"/>
      <c r="F527" s="7"/>
      <c r="G527" s="7">
        <f t="shared" si="124"/>
        <v>0</v>
      </c>
      <c r="H527" s="7">
        <f t="shared" si="125"/>
        <v>0</v>
      </c>
      <c r="I527" s="7"/>
      <c r="J527" s="7">
        <v>10</v>
      </c>
      <c r="K527" s="17">
        <v>0</v>
      </c>
      <c r="L527" s="17"/>
      <c r="M527" s="7"/>
      <c r="N527" s="7">
        <f t="shared" si="126"/>
        <v>0</v>
      </c>
      <c r="O527" s="7">
        <f t="shared" si="127"/>
        <v>0</v>
      </c>
      <c r="P527" s="7"/>
      <c r="Q527" s="7">
        <v>10</v>
      </c>
      <c r="R527" s="17">
        <v>3</v>
      </c>
      <c r="S527" s="17"/>
      <c r="T527" s="7"/>
      <c r="U527" s="7">
        <f t="shared" si="128"/>
        <v>0</v>
      </c>
      <c r="V527" s="7">
        <f t="shared" si="129"/>
        <v>0</v>
      </c>
      <c r="W527" s="7"/>
    </row>
    <row r="528" spans="2:35" x14ac:dyDescent="0.2">
      <c r="C528" s="7">
        <v>11</v>
      </c>
      <c r="D528" s="12">
        <v>5</v>
      </c>
      <c r="E528" s="12"/>
      <c r="F528" s="7"/>
      <c r="G528" s="7">
        <f t="shared" si="124"/>
        <v>1</v>
      </c>
      <c r="H528" s="7">
        <f t="shared" si="125"/>
        <v>0</v>
      </c>
      <c r="I528" s="7"/>
      <c r="J528" s="7">
        <v>11</v>
      </c>
      <c r="K528" s="17">
        <v>0</v>
      </c>
      <c r="L528" s="17"/>
      <c r="M528" s="7"/>
      <c r="N528" s="7">
        <f t="shared" si="126"/>
        <v>0</v>
      </c>
      <c r="O528" s="7">
        <f t="shared" si="127"/>
        <v>0</v>
      </c>
      <c r="P528" s="7"/>
      <c r="Q528" s="7">
        <v>11</v>
      </c>
      <c r="R528" s="17">
        <v>1</v>
      </c>
      <c r="S528" s="17"/>
      <c r="T528" s="7"/>
      <c r="U528" s="7">
        <f t="shared" si="128"/>
        <v>0</v>
      </c>
      <c r="V528" s="7">
        <f t="shared" si="129"/>
        <v>0</v>
      </c>
      <c r="W528" s="7"/>
    </row>
    <row r="529" spans="2:30" x14ac:dyDescent="0.2">
      <c r="C529" s="7">
        <v>12</v>
      </c>
      <c r="D529" s="12">
        <v>1</v>
      </c>
      <c r="E529" s="12"/>
      <c r="F529" s="7"/>
      <c r="G529" s="7">
        <f t="shared" si="124"/>
        <v>0</v>
      </c>
      <c r="H529" s="7">
        <f t="shared" si="125"/>
        <v>0</v>
      </c>
      <c r="I529" s="7"/>
      <c r="J529" s="7">
        <v>12</v>
      </c>
      <c r="K529" s="17">
        <v>0</v>
      </c>
      <c r="L529" s="17"/>
      <c r="N529" s="7">
        <f t="shared" si="126"/>
        <v>0</v>
      </c>
      <c r="O529" s="7">
        <f t="shared" si="127"/>
        <v>0</v>
      </c>
      <c r="P529" s="7"/>
      <c r="Q529" s="7">
        <v>12</v>
      </c>
      <c r="R529" s="17">
        <v>0</v>
      </c>
      <c r="S529" s="17"/>
      <c r="U529" s="7">
        <f t="shared" si="128"/>
        <v>0</v>
      </c>
      <c r="V529" s="7">
        <f t="shared" si="129"/>
        <v>0</v>
      </c>
      <c r="W529" s="7"/>
    </row>
    <row r="530" spans="2:30" x14ac:dyDescent="0.2">
      <c r="C530" s="7">
        <v>13</v>
      </c>
      <c r="D530" s="12">
        <v>1</v>
      </c>
      <c r="E530" s="12"/>
      <c r="F530" s="7"/>
      <c r="G530" s="7">
        <f t="shared" si="124"/>
        <v>0</v>
      </c>
      <c r="H530" s="7">
        <f t="shared" si="125"/>
        <v>0</v>
      </c>
      <c r="I530" s="7"/>
      <c r="J530" s="7">
        <v>13</v>
      </c>
      <c r="K530" s="17">
        <v>3</v>
      </c>
      <c r="L530" s="17"/>
      <c r="N530" s="7">
        <f t="shared" si="126"/>
        <v>0</v>
      </c>
      <c r="O530" s="7">
        <f t="shared" si="127"/>
        <v>0</v>
      </c>
      <c r="P530" s="7"/>
      <c r="Q530" s="7">
        <v>13</v>
      </c>
      <c r="R530" s="17">
        <v>0</v>
      </c>
      <c r="S530" s="17">
        <v>2</v>
      </c>
      <c r="U530" s="7">
        <f t="shared" si="128"/>
        <v>1</v>
      </c>
      <c r="V530" s="7">
        <f t="shared" si="129"/>
        <v>0</v>
      </c>
      <c r="W530" s="7"/>
    </row>
    <row r="531" spans="2:30" x14ac:dyDescent="0.2">
      <c r="C531" s="7">
        <v>14</v>
      </c>
      <c r="D531" s="12">
        <v>2</v>
      </c>
      <c r="E531" s="12"/>
      <c r="F531" s="7"/>
      <c r="G531" s="7">
        <f t="shared" si="124"/>
        <v>0</v>
      </c>
      <c r="H531" s="7">
        <f t="shared" si="125"/>
        <v>0</v>
      </c>
      <c r="I531" s="7"/>
      <c r="J531" s="7">
        <v>14</v>
      </c>
      <c r="K531" s="17">
        <v>0</v>
      </c>
      <c r="L531" s="17"/>
      <c r="N531" s="7">
        <f t="shared" si="126"/>
        <v>0</v>
      </c>
      <c r="O531" s="7">
        <f t="shared" si="127"/>
        <v>0</v>
      </c>
      <c r="P531" s="7"/>
      <c r="Q531" s="7">
        <v>14</v>
      </c>
      <c r="R531" s="17">
        <v>2</v>
      </c>
      <c r="S531" s="17"/>
      <c r="U531" s="7">
        <f t="shared" si="128"/>
        <v>0</v>
      </c>
      <c r="V531" s="7">
        <f t="shared" si="129"/>
        <v>0</v>
      </c>
      <c r="W531" s="7"/>
    </row>
    <row r="532" spans="2:30" x14ac:dyDescent="0.2">
      <c r="C532" s="7">
        <v>15</v>
      </c>
      <c r="D532" s="12">
        <v>0</v>
      </c>
      <c r="E532" s="12"/>
      <c r="G532" s="7">
        <f t="shared" si="124"/>
        <v>0</v>
      </c>
      <c r="H532" s="7">
        <f t="shared" si="125"/>
        <v>0</v>
      </c>
      <c r="I532" s="7"/>
      <c r="J532" s="7">
        <v>15</v>
      </c>
      <c r="K532" s="17">
        <v>0</v>
      </c>
      <c r="L532" s="17">
        <v>1</v>
      </c>
      <c r="N532" s="7">
        <f t="shared" si="126"/>
        <v>0</v>
      </c>
      <c r="O532" s="7">
        <f t="shared" si="127"/>
        <v>0</v>
      </c>
      <c r="P532" s="7"/>
      <c r="Q532" s="7">
        <v>15</v>
      </c>
      <c r="R532" s="17">
        <v>0</v>
      </c>
      <c r="S532" s="17"/>
      <c r="U532" s="7">
        <f t="shared" si="128"/>
        <v>0</v>
      </c>
      <c r="V532" s="7">
        <f t="shared" si="129"/>
        <v>0</v>
      </c>
      <c r="W532" s="7"/>
    </row>
    <row r="533" spans="2:30" x14ac:dyDescent="0.2">
      <c r="C533" s="7"/>
      <c r="D533" s="12"/>
      <c r="E533" s="12"/>
      <c r="F533" s="9">
        <f>(COUNT(G516:G532)-SUM(G516:H532))/15</f>
        <v>0.93333333333333335</v>
      </c>
      <c r="G533" s="10">
        <f>SUM(G516:G532)/15</f>
        <v>6.6666666666666666E-2</v>
      </c>
      <c r="H533" s="10">
        <f>SUM(H516:H532)/15</f>
        <v>0</v>
      </c>
      <c r="I533" s="7"/>
      <c r="J533" s="7">
        <v>16</v>
      </c>
      <c r="K533" s="17">
        <v>1</v>
      </c>
      <c r="L533" s="17"/>
      <c r="N533" s="7">
        <f t="shared" si="126"/>
        <v>0</v>
      </c>
      <c r="O533" s="7">
        <f t="shared" si="127"/>
        <v>0</v>
      </c>
      <c r="P533" s="7"/>
      <c r="Q533" s="7">
        <v>16</v>
      </c>
      <c r="R533" s="17">
        <v>0</v>
      </c>
      <c r="S533" s="17"/>
      <c r="U533" s="7">
        <f t="shared" si="128"/>
        <v>0</v>
      </c>
      <c r="V533" s="7">
        <f t="shared" si="129"/>
        <v>0</v>
      </c>
      <c r="W533" s="7"/>
    </row>
    <row r="534" spans="2:30" x14ac:dyDescent="0.2">
      <c r="C534" s="7"/>
      <c r="D534" s="12"/>
      <c r="E534" s="12"/>
      <c r="G534" s="7"/>
      <c r="H534" s="7"/>
      <c r="I534" s="7"/>
      <c r="J534" s="7">
        <v>17</v>
      </c>
      <c r="K534" s="17">
        <v>1</v>
      </c>
      <c r="L534" s="17"/>
      <c r="N534" s="7">
        <f t="shared" si="126"/>
        <v>0</v>
      </c>
      <c r="O534" s="7">
        <f t="shared" si="127"/>
        <v>0</v>
      </c>
      <c r="P534" s="7"/>
      <c r="Q534" s="7">
        <v>17</v>
      </c>
      <c r="R534" s="17">
        <v>0</v>
      </c>
      <c r="S534" s="17">
        <v>1</v>
      </c>
      <c r="U534" s="7">
        <f t="shared" si="128"/>
        <v>0</v>
      </c>
      <c r="V534" s="7">
        <f t="shared" si="129"/>
        <v>0</v>
      </c>
      <c r="W534" s="7"/>
    </row>
    <row r="535" spans="2:30" x14ac:dyDescent="0.2">
      <c r="C535" s="7"/>
      <c r="D535" s="12"/>
      <c r="E535" s="12"/>
      <c r="G535" s="7"/>
      <c r="H535" s="7"/>
      <c r="I535" s="7"/>
      <c r="J535" s="7">
        <v>18</v>
      </c>
      <c r="K535" s="17">
        <v>0</v>
      </c>
      <c r="L535" s="17">
        <v>1</v>
      </c>
      <c r="N535" s="7">
        <f t="shared" si="126"/>
        <v>0</v>
      </c>
      <c r="O535" s="7">
        <f t="shared" si="127"/>
        <v>0</v>
      </c>
      <c r="P535" s="7"/>
      <c r="Q535" s="7">
        <v>18</v>
      </c>
      <c r="R535" s="17">
        <v>1</v>
      </c>
      <c r="S535" s="17"/>
      <c r="U535" s="7">
        <f t="shared" si="128"/>
        <v>0</v>
      </c>
      <c r="V535" s="7">
        <f t="shared" si="129"/>
        <v>0</v>
      </c>
      <c r="W535" s="7"/>
    </row>
    <row r="536" spans="2:30" x14ac:dyDescent="0.2">
      <c r="C536" s="7"/>
      <c r="D536" s="12"/>
      <c r="E536" s="12"/>
      <c r="G536" s="7"/>
      <c r="H536" s="7"/>
      <c r="I536" s="7"/>
      <c r="J536" s="7">
        <v>19</v>
      </c>
      <c r="K536" s="17">
        <v>0</v>
      </c>
      <c r="L536" s="17"/>
      <c r="N536" s="7">
        <f t="shared" si="126"/>
        <v>0</v>
      </c>
      <c r="O536" s="7">
        <f t="shared" si="127"/>
        <v>0</v>
      </c>
      <c r="P536" s="7"/>
      <c r="Q536" s="7">
        <v>19</v>
      </c>
      <c r="R536" s="17">
        <v>1</v>
      </c>
      <c r="S536" s="17">
        <v>1</v>
      </c>
      <c r="U536" s="7">
        <f t="shared" si="128"/>
        <v>0</v>
      </c>
      <c r="V536" s="7">
        <f t="shared" si="129"/>
        <v>0</v>
      </c>
      <c r="W536" s="7"/>
    </row>
    <row r="537" spans="2:30" x14ac:dyDescent="0.2">
      <c r="C537" s="7"/>
      <c r="D537" s="12"/>
      <c r="E537" s="12"/>
      <c r="G537" s="7"/>
      <c r="H537" s="7"/>
      <c r="I537" s="7"/>
      <c r="J537" s="7"/>
      <c r="M537" s="9">
        <f>(COUNT(N518:N536)-SUM(N518:O536))/19</f>
        <v>1</v>
      </c>
      <c r="N537" s="10">
        <f>SUM(N518:N536)/19</f>
        <v>0</v>
      </c>
      <c r="O537" s="10">
        <f>SUM(O518:O536)/19</f>
        <v>0</v>
      </c>
      <c r="P537" s="7"/>
      <c r="Q537" s="7">
        <v>20</v>
      </c>
      <c r="R537" s="17">
        <v>0</v>
      </c>
      <c r="S537" s="17"/>
      <c r="U537" s="7">
        <f t="shared" si="128"/>
        <v>0</v>
      </c>
      <c r="V537" s="7">
        <f t="shared" si="129"/>
        <v>0</v>
      </c>
      <c r="W537" s="7"/>
    </row>
    <row r="538" spans="2:30" x14ac:dyDescent="0.2">
      <c r="C538" s="7"/>
      <c r="D538" s="12"/>
      <c r="E538" s="12"/>
      <c r="G538" s="7"/>
      <c r="H538" s="7"/>
      <c r="I538" s="7"/>
      <c r="J538" s="7"/>
      <c r="N538" s="7"/>
      <c r="Q538" s="7">
        <v>21</v>
      </c>
      <c r="R538" s="17">
        <v>0</v>
      </c>
      <c r="S538" s="17"/>
      <c r="U538" s="7">
        <f t="shared" si="128"/>
        <v>0</v>
      </c>
      <c r="V538" s="7">
        <f t="shared" si="129"/>
        <v>0</v>
      </c>
      <c r="W538" s="7"/>
    </row>
    <row r="539" spans="2:30" x14ac:dyDescent="0.2">
      <c r="Q539" s="7">
        <v>22</v>
      </c>
      <c r="R539" s="7">
        <v>2</v>
      </c>
      <c r="S539" s="7"/>
      <c r="U539" s="7">
        <f t="shared" si="128"/>
        <v>0</v>
      </c>
      <c r="V539" s="7">
        <f t="shared" si="129"/>
        <v>0</v>
      </c>
      <c r="W539" s="7"/>
    </row>
    <row r="540" spans="2:30" x14ac:dyDescent="0.2">
      <c r="Q540" s="7">
        <v>23</v>
      </c>
      <c r="R540" s="12">
        <v>0</v>
      </c>
      <c r="S540" s="12"/>
      <c r="U540" s="7">
        <f t="shared" si="128"/>
        <v>0</v>
      </c>
      <c r="V540" s="7">
        <f t="shared" si="129"/>
        <v>0</v>
      </c>
      <c r="W540" s="7"/>
    </row>
    <row r="541" spans="2:30" x14ac:dyDescent="0.2">
      <c r="Q541" s="7">
        <v>24</v>
      </c>
      <c r="R541" s="7">
        <v>1</v>
      </c>
      <c r="S541" s="7"/>
      <c r="U541" s="7">
        <f t="shared" si="128"/>
        <v>0</v>
      </c>
      <c r="V541" s="7">
        <f t="shared" si="129"/>
        <v>0</v>
      </c>
      <c r="W541" s="7"/>
    </row>
    <row r="542" spans="2:30" x14ac:dyDescent="0.2">
      <c r="T542" s="9">
        <f>(COUNT(U518:U541)-SUM(U518:V541))/24</f>
        <v>0.95833333333333337</v>
      </c>
      <c r="U542" s="10">
        <f>SUM(U518:U541)/24</f>
        <v>4.1666666666666664E-2</v>
      </c>
      <c r="V542" s="10">
        <f>SUM(V518:V541)/24</f>
        <v>0</v>
      </c>
      <c r="W542" s="7"/>
    </row>
    <row r="543" spans="2:30" x14ac:dyDescent="0.2">
      <c r="D543" s="7"/>
      <c r="E543" s="7"/>
    </row>
    <row r="544" spans="2:30" x14ac:dyDescent="0.2">
      <c r="B544" s="3" t="s">
        <v>42</v>
      </c>
      <c r="C544" s="3"/>
      <c r="D544" s="3"/>
      <c r="E544" s="3"/>
      <c r="F544" s="3"/>
      <c r="G544" s="3"/>
      <c r="H544" s="3"/>
      <c r="I544" s="3"/>
      <c r="J544" s="3"/>
      <c r="K544" s="3"/>
      <c r="L544" s="3"/>
      <c r="M544" s="3"/>
      <c r="N544" s="3"/>
      <c r="O544" s="3"/>
      <c r="P544" s="3"/>
      <c r="Q544" s="3"/>
      <c r="R544" s="3"/>
      <c r="S544" s="3"/>
      <c r="T544" s="3"/>
      <c r="U544" s="3"/>
      <c r="V544" s="3"/>
      <c r="W544" s="3"/>
      <c r="X544" s="3"/>
      <c r="Y544" s="3"/>
      <c r="Z544" s="3"/>
      <c r="AA544" s="3"/>
      <c r="AB544" s="3"/>
      <c r="AC544" s="3"/>
      <c r="AD544" s="3"/>
    </row>
    <row r="546" spans="3:29" x14ac:dyDescent="0.2">
      <c r="C546" s="6" t="s">
        <v>2</v>
      </c>
      <c r="D546" s="6" t="s">
        <v>3</v>
      </c>
      <c r="E546" s="6" t="s">
        <v>4</v>
      </c>
      <c r="F546" s="4" t="s">
        <v>8</v>
      </c>
      <c r="G546" s="5" t="s">
        <v>9</v>
      </c>
      <c r="H546" s="5" t="s">
        <v>10</v>
      </c>
      <c r="J546" s="6" t="s">
        <v>2</v>
      </c>
      <c r="K546" s="6" t="s">
        <v>3</v>
      </c>
      <c r="L546" s="6" t="s">
        <v>4</v>
      </c>
      <c r="M546" s="4" t="s">
        <v>8</v>
      </c>
      <c r="N546" s="5" t="s">
        <v>9</v>
      </c>
      <c r="O546" s="5" t="s">
        <v>10</v>
      </c>
      <c r="Q546" s="6" t="s">
        <v>2</v>
      </c>
      <c r="R546" s="6" t="s">
        <v>3</v>
      </c>
      <c r="S546" s="6" t="s">
        <v>4</v>
      </c>
      <c r="T546" s="4" t="s">
        <v>8</v>
      </c>
      <c r="U546" s="5" t="s">
        <v>9</v>
      </c>
      <c r="V546" s="5" t="s">
        <v>10</v>
      </c>
      <c r="X546" s="6" t="s">
        <v>2</v>
      </c>
      <c r="Y546" s="6" t="s">
        <v>3</v>
      </c>
      <c r="Z546" s="6" t="s">
        <v>4</v>
      </c>
      <c r="AA546" s="4" t="s">
        <v>8</v>
      </c>
      <c r="AB546" s="5" t="s">
        <v>9</v>
      </c>
      <c r="AC546" s="5" t="s">
        <v>10</v>
      </c>
    </row>
    <row r="547" spans="3:29" x14ac:dyDescent="0.2">
      <c r="C547" s="7">
        <v>1</v>
      </c>
      <c r="D547" s="17">
        <v>1</v>
      </c>
      <c r="E547" s="7">
        <v>1</v>
      </c>
      <c r="F547" s="7"/>
      <c r="G547" s="7">
        <f>IF(D547&gt;=5, 1,  IF(E547&gt;=2, 1,  IF(F547="yes", 1, 0) ) )-H547</f>
        <v>0</v>
      </c>
      <c r="H547" s="7">
        <f>IF(D547&gt;=10, 1,  IF(E547&gt;=3, 1,  IF(F547="yes", 1, 0) ) )</f>
        <v>0</v>
      </c>
      <c r="I547" s="7"/>
      <c r="J547" s="7">
        <v>1</v>
      </c>
      <c r="K547" s="7">
        <v>0</v>
      </c>
      <c r="L547" s="7">
        <v>1</v>
      </c>
      <c r="M547" s="7"/>
      <c r="N547" s="7">
        <f>IF(K547&gt;=5, 1,  IF(L547&gt;=2, 1,  IF(M547="yes", 1, 0) ) )-O547</f>
        <v>0</v>
      </c>
      <c r="O547" s="7">
        <f>IF(K547&gt;=10, 1,  IF(L547&gt;=3, 1,  IF(M547="yes", 1, 0) ) )</f>
        <v>0</v>
      </c>
      <c r="P547" s="7"/>
      <c r="Q547" s="7">
        <v>1</v>
      </c>
      <c r="R547" s="7">
        <v>0</v>
      </c>
      <c r="S547" s="7"/>
      <c r="T547" s="7"/>
      <c r="U547" s="7">
        <f>IF(R547&gt;=5, 1,  IF(S547&gt;=2, 1,  IF(T547="yes", 1, 0) ) )-V547</f>
        <v>0</v>
      </c>
      <c r="V547" s="7">
        <f>IF(R547&gt;=10, 1,  IF(S547&gt;=3, 1,  IF(T547="yes", 1, 0) ) )</f>
        <v>0</v>
      </c>
      <c r="W547" s="7"/>
      <c r="X547" s="7">
        <v>1</v>
      </c>
      <c r="Y547" s="17">
        <v>1</v>
      </c>
      <c r="Z547" s="17"/>
      <c r="AA547" s="7"/>
      <c r="AB547" s="7">
        <f>IF(Y547&gt;=5, 1,  IF(Z547&gt;=2, 1,  IF(AA547="yes", 1, 0) ) )-AC547</f>
        <v>0</v>
      </c>
      <c r="AC547" s="7">
        <f>IF(Y547&gt;=10, 1,  IF(Z547&gt;=3, 1,  IF(AA547="yes", 1, 0) ) )</f>
        <v>0</v>
      </c>
    </row>
    <row r="548" spans="3:29" x14ac:dyDescent="0.2">
      <c r="C548" s="7">
        <v>2</v>
      </c>
      <c r="D548" s="17">
        <v>0</v>
      </c>
      <c r="E548" s="7"/>
      <c r="F548" s="7"/>
      <c r="G548" s="7">
        <f t="shared" ref="G548:G563" si="130">IF(D548&gt;=5, 1,  IF(E548&gt;=2, 1,  IF(F548="yes", 1, 0) ) )-H548</f>
        <v>0</v>
      </c>
      <c r="H548" s="7">
        <f t="shared" ref="H548:H563" si="131">IF(D548&gt;=10, 1,  IF(E548&gt;=3, 1,  IF(F548="yes", 1, 0) ) )</f>
        <v>0</v>
      </c>
      <c r="I548" s="7"/>
      <c r="J548" s="7">
        <v>2</v>
      </c>
      <c r="K548" s="7">
        <v>0</v>
      </c>
      <c r="L548" s="7"/>
      <c r="M548" s="7"/>
      <c r="N548" s="7">
        <f t="shared" ref="N548:N564" si="132">IF(K548&gt;=5, 1,  IF(L548&gt;=2, 1,  IF(M548="yes", 1, 0) ) )-O548</f>
        <v>0</v>
      </c>
      <c r="O548" s="7">
        <f t="shared" ref="O548:O564" si="133">IF(K548&gt;=10, 1,  IF(L548&gt;=3, 1,  IF(M548="yes", 1, 0) ) )</f>
        <v>0</v>
      </c>
      <c r="P548" s="7"/>
      <c r="Q548" s="7">
        <v>2</v>
      </c>
      <c r="R548" s="7">
        <v>0</v>
      </c>
      <c r="S548" s="7"/>
      <c r="T548" s="7"/>
      <c r="U548" s="7">
        <f t="shared" ref="U548:U556" si="134">IF(R548&gt;=5, 1,  IF(S548&gt;=2, 1,  IF(T548="yes", 1, 0) ) )-V548</f>
        <v>0</v>
      </c>
      <c r="V548" s="7">
        <f t="shared" ref="V548:V556" si="135">IF(R548&gt;=10, 1,  IF(S548&gt;=3, 1,  IF(T548="yes", 1, 0) ) )</f>
        <v>0</v>
      </c>
      <c r="W548" s="7"/>
      <c r="X548" s="7">
        <v>2</v>
      </c>
      <c r="Y548" s="17">
        <v>0</v>
      </c>
      <c r="Z548" s="17"/>
      <c r="AA548" s="7"/>
      <c r="AB548" s="7">
        <f t="shared" ref="AB548:AB566" si="136">IF(Y548&gt;=5, 1,  IF(Z548&gt;=2, 1,  IF(AA548="yes", 1, 0) ) )-AC548</f>
        <v>0</v>
      </c>
      <c r="AC548" s="7">
        <f t="shared" ref="AC548:AC566" si="137">IF(Y548&gt;=10, 1,  IF(Z548&gt;=3, 1,  IF(AA548="yes", 1, 0) ) )</f>
        <v>0</v>
      </c>
    </row>
    <row r="549" spans="3:29" x14ac:dyDescent="0.2">
      <c r="C549" s="7">
        <v>3</v>
      </c>
      <c r="D549" s="17">
        <v>1</v>
      </c>
      <c r="E549" s="12"/>
      <c r="F549" s="7"/>
      <c r="G549" s="7">
        <f t="shared" si="130"/>
        <v>0</v>
      </c>
      <c r="H549" s="7">
        <f t="shared" si="131"/>
        <v>0</v>
      </c>
      <c r="I549" s="7"/>
      <c r="J549" s="7">
        <v>3</v>
      </c>
      <c r="K549" s="12">
        <v>1</v>
      </c>
      <c r="L549" s="12"/>
      <c r="M549" s="7"/>
      <c r="N549" s="7">
        <f t="shared" si="132"/>
        <v>0</v>
      </c>
      <c r="O549" s="7">
        <f t="shared" si="133"/>
        <v>0</v>
      </c>
      <c r="P549" s="7"/>
      <c r="Q549" s="7">
        <v>3</v>
      </c>
      <c r="R549" s="12">
        <v>2</v>
      </c>
      <c r="S549" s="7"/>
      <c r="T549" s="7"/>
      <c r="U549" s="7">
        <f t="shared" si="134"/>
        <v>0</v>
      </c>
      <c r="V549" s="7">
        <f t="shared" si="135"/>
        <v>0</v>
      </c>
      <c r="W549" s="7"/>
      <c r="X549" s="7">
        <v>3</v>
      </c>
      <c r="Y549" s="17">
        <v>0</v>
      </c>
      <c r="Z549" s="17"/>
      <c r="AA549" s="7"/>
      <c r="AB549" s="7">
        <f t="shared" si="136"/>
        <v>0</v>
      </c>
      <c r="AC549" s="7">
        <f t="shared" si="137"/>
        <v>0</v>
      </c>
    </row>
    <row r="550" spans="3:29" x14ac:dyDescent="0.2">
      <c r="C550" s="7">
        <v>4</v>
      </c>
      <c r="D550" s="17">
        <v>4</v>
      </c>
      <c r="E550" s="7"/>
      <c r="F550" s="7"/>
      <c r="G550" s="7">
        <f t="shared" si="130"/>
        <v>0</v>
      </c>
      <c r="H550" s="7">
        <f t="shared" si="131"/>
        <v>0</v>
      </c>
      <c r="I550" s="7"/>
      <c r="J550" s="7">
        <v>4</v>
      </c>
      <c r="K550" s="7">
        <v>16</v>
      </c>
      <c r="L550" s="7"/>
      <c r="M550" s="7"/>
      <c r="N550" s="7">
        <f t="shared" si="132"/>
        <v>0</v>
      </c>
      <c r="O550" s="7">
        <f t="shared" si="133"/>
        <v>1</v>
      </c>
      <c r="P550" s="7"/>
      <c r="Q550" s="7">
        <v>4</v>
      </c>
      <c r="R550" s="7">
        <v>0</v>
      </c>
      <c r="S550" s="7"/>
      <c r="T550" s="7"/>
      <c r="U550" s="7">
        <f t="shared" si="134"/>
        <v>0</v>
      </c>
      <c r="V550" s="7">
        <f t="shared" si="135"/>
        <v>0</v>
      </c>
      <c r="W550" s="7"/>
      <c r="X550" s="7">
        <v>4</v>
      </c>
      <c r="Y550" s="17">
        <v>0</v>
      </c>
      <c r="Z550" s="17"/>
      <c r="AA550" s="7"/>
      <c r="AB550" s="7">
        <f t="shared" si="136"/>
        <v>0</v>
      </c>
      <c r="AC550" s="7">
        <f t="shared" si="137"/>
        <v>0</v>
      </c>
    </row>
    <row r="551" spans="3:29" x14ac:dyDescent="0.2">
      <c r="C551" s="7">
        <v>5</v>
      </c>
      <c r="D551" s="17">
        <v>1</v>
      </c>
      <c r="E551" s="7"/>
      <c r="F551" s="7"/>
      <c r="G551" s="7">
        <f t="shared" si="130"/>
        <v>0</v>
      </c>
      <c r="H551" s="7">
        <f t="shared" si="131"/>
        <v>0</v>
      </c>
      <c r="I551" s="7"/>
      <c r="J551" s="7">
        <v>5</v>
      </c>
      <c r="K551" s="7">
        <v>3</v>
      </c>
      <c r="L551" s="7"/>
      <c r="M551" s="7"/>
      <c r="N551" s="7">
        <f t="shared" si="132"/>
        <v>0</v>
      </c>
      <c r="O551" s="7">
        <f t="shared" si="133"/>
        <v>0</v>
      </c>
      <c r="P551" s="7"/>
      <c r="Q551" s="7">
        <v>5</v>
      </c>
      <c r="R551" s="7">
        <v>0</v>
      </c>
      <c r="S551" s="7"/>
      <c r="T551" s="7"/>
      <c r="U551" s="7">
        <f t="shared" si="134"/>
        <v>0</v>
      </c>
      <c r="V551" s="7">
        <f t="shared" si="135"/>
        <v>0</v>
      </c>
      <c r="W551" s="7"/>
      <c r="X551" s="7">
        <v>5</v>
      </c>
      <c r="Y551" s="17">
        <v>2</v>
      </c>
      <c r="Z551" s="17"/>
      <c r="AA551" s="7"/>
      <c r="AB551" s="7">
        <f t="shared" si="136"/>
        <v>0</v>
      </c>
      <c r="AC551" s="7">
        <f t="shared" si="137"/>
        <v>0</v>
      </c>
    </row>
    <row r="552" spans="3:29" x14ac:dyDescent="0.2">
      <c r="C552" s="7">
        <v>6</v>
      </c>
      <c r="D552" s="17">
        <v>1</v>
      </c>
      <c r="E552" s="7"/>
      <c r="F552" s="7"/>
      <c r="G552" s="7">
        <f t="shared" si="130"/>
        <v>0</v>
      </c>
      <c r="H552" s="7">
        <f t="shared" si="131"/>
        <v>0</v>
      </c>
      <c r="I552" s="7"/>
      <c r="J552" s="7">
        <v>6</v>
      </c>
      <c r="K552" s="7">
        <v>2</v>
      </c>
      <c r="L552" s="7"/>
      <c r="M552" s="7"/>
      <c r="N552" s="7">
        <f t="shared" si="132"/>
        <v>0</v>
      </c>
      <c r="O552" s="7">
        <f t="shared" si="133"/>
        <v>0</v>
      </c>
      <c r="P552" s="7"/>
      <c r="Q552" s="7">
        <v>6</v>
      </c>
      <c r="R552" s="7">
        <v>1</v>
      </c>
      <c r="S552" s="7"/>
      <c r="T552" s="7"/>
      <c r="U552" s="7">
        <f t="shared" si="134"/>
        <v>0</v>
      </c>
      <c r="V552" s="7">
        <f t="shared" si="135"/>
        <v>0</v>
      </c>
      <c r="W552" s="7"/>
      <c r="X552" s="7">
        <v>6</v>
      </c>
      <c r="Y552" s="17">
        <v>0</v>
      </c>
      <c r="Z552" s="17"/>
      <c r="AA552" s="7"/>
      <c r="AB552" s="7">
        <f t="shared" si="136"/>
        <v>0</v>
      </c>
      <c r="AC552" s="7">
        <f t="shared" si="137"/>
        <v>0</v>
      </c>
    </row>
    <row r="553" spans="3:29" x14ac:dyDescent="0.2">
      <c r="C553" s="7">
        <v>7</v>
      </c>
      <c r="D553" s="17">
        <v>0</v>
      </c>
      <c r="E553" s="7"/>
      <c r="F553" s="7"/>
      <c r="G553" s="7">
        <f t="shared" si="130"/>
        <v>0</v>
      </c>
      <c r="H553" s="7">
        <f t="shared" si="131"/>
        <v>0</v>
      </c>
      <c r="I553" s="7"/>
      <c r="J553" s="7">
        <v>7</v>
      </c>
      <c r="K553" s="7">
        <v>2</v>
      </c>
      <c r="L553" s="7"/>
      <c r="M553" s="7"/>
      <c r="N553" s="7">
        <f t="shared" si="132"/>
        <v>0</v>
      </c>
      <c r="O553" s="7">
        <f t="shared" si="133"/>
        <v>0</v>
      </c>
      <c r="P553" s="7"/>
      <c r="Q553" s="7">
        <v>7</v>
      </c>
      <c r="R553" s="7">
        <v>1</v>
      </c>
      <c r="S553" s="7"/>
      <c r="T553" s="7"/>
      <c r="U553" s="7">
        <f t="shared" si="134"/>
        <v>0</v>
      </c>
      <c r="V553" s="7">
        <f t="shared" si="135"/>
        <v>0</v>
      </c>
      <c r="W553" s="7"/>
      <c r="X553" s="7">
        <v>7</v>
      </c>
      <c r="Y553" s="17">
        <v>0</v>
      </c>
      <c r="Z553" s="17"/>
      <c r="AA553" s="7"/>
      <c r="AB553" s="7">
        <f t="shared" si="136"/>
        <v>0</v>
      </c>
      <c r="AC553" s="7">
        <f t="shared" si="137"/>
        <v>0</v>
      </c>
    </row>
    <row r="554" spans="3:29" x14ac:dyDescent="0.2">
      <c r="C554" s="7">
        <v>8</v>
      </c>
      <c r="D554" s="17">
        <v>0</v>
      </c>
      <c r="E554" s="12"/>
      <c r="F554" s="7"/>
      <c r="G554" s="7">
        <f t="shared" si="130"/>
        <v>0</v>
      </c>
      <c r="H554" s="7">
        <f t="shared" si="131"/>
        <v>0</v>
      </c>
      <c r="I554" s="7"/>
      <c r="J554" s="7">
        <v>8</v>
      </c>
      <c r="K554" s="12">
        <v>9</v>
      </c>
      <c r="L554" s="12"/>
      <c r="M554" s="7"/>
      <c r="N554" s="7">
        <f t="shared" si="132"/>
        <v>1</v>
      </c>
      <c r="O554" s="7">
        <f t="shared" si="133"/>
        <v>0</v>
      </c>
      <c r="P554" s="7"/>
      <c r="Q554" s="7">
        <v>8</v>
      </c>
      <c r="R554" s="12">
        <v>0</v>
      </c>
      <c r="S554" s="7"/>
      <c r="T554" s="7"/>
      <c r="U554" s="7">
        <f t="shared" si="134"/>
        <v>0</v>
      </c>
      <c r="V554" s="7">
        <f t="shared" si="135"/>
        <v>0</v>
      </c>
      <c r="W554" s="7"/>
      <c r="X554" s="7">
        <v>8</v>
      </c>
      <c r="Y554" s="17">
        <v>0</v>
      </c>
      <c r="Z554" s="17">
        <v>1</v>
      </c>
      <c r="AA554" s="7"/>
      <c r="AB554" s="7">
        <f t="shared" si="136"/>
        <v>0</v>
      </c>
      <c r="AC554" s="7">
        <f t="shared" si="137"/>
        <v>0</v>
      </c>
    </row>
    <row r="555" spans="3:29" x14ac:dyDescent="0.2">
      <c r="C555" s="7">
        <v>9</v>
      </c>
      <c r="D555" s="17">
        <v>0</v>
      </c>
      <c r="E555" s="12"/>
      <c r="F555" s="7"/>
      <c r="G555" s="7">
        <f t="shared" si="130"/>
        <v>0</v>
      </c>
      <c r="H555" s="7">
        <f t="shared" si="131"/>
        <v>0</v>
      </c>
      <c r="I555" s="7"/>
      <c r="J555" s="7">
        <v>9</v>
      </c>
      <c r="K555" s="12">
        <v>2</v>
      </c>
      <c r="L555" s="12"/>
      <c r="M555" s="7"/>
      <c r="N555" s="7">
        <f t="shared" si="132"/>
        <v>0</v>
      </c>
      <c r="O555" s="7">
        <f t="shared" si="133"/>
        <v>0</v>
      </c>
      <c r="P555" s="7"/>
      <c r="Q555" s="7">
        <v>9</v>
      </c>
      <c r="R555" s="12">
        <v>0</v>
      </c>
      <c r="S555" s="7"/>
      <c r="T555" s="7"/>
      <c r="U555" s="7">
        <f t="shared" si="134"/>
        <v>0</v>
      </c>
      <c r="V555" s="7">
        <f t="shared" si="135"/>
        <v>0</v>
      </c>
      <c r="W555" s="7"/>
      <c r="X555" s="7">
        <v>9</v>
      </c>
      <c r="Y555" s="17">
        <v>1</v>
      </c>
      <c r="Z555" s="17">
        <v>1</v>
      </c>
      <c r="AA555" s="7"/>
      <c r="AB555" s="7">
        <f t="shared" si="136"/>
        <v>0</v>
      </c>
      <c r="AC555" s="7">
        <f t="shared" si="137"/>
        <v>0</v>
      </c>
    </row>
    <row r="556" spans="3:29" x14ac:dyDescent="0.2">
      <c r="C556" s="7">
        <v>10</v>
      </c>
      <c r="D556" s="17">
        <v>0</v>
      </c>
      <c r="E556" s="12">
        <v>3</v>
      </c>
      <c r="F556" s="7"/>
      <c r="G556" s="7">
        <f t="shared" si="130"/>
        <v>0</v>
      </c>
      <c r="H556" s="7">
        <f t="shared" si="131"/>
        <v>1</v>
      </c>
      <c r="I556" s="7"/>
      <c r="J556" s="7">
        <v>10</v>
      </c>
      <c r="K556" s="12">
        <v>4</v>
      </c>
      <c r="L556" s="12">
        <v>3</v>
      </c>
      <c r="M556" s="7"/>
      <c r="N556" s="7">
        <f t="shared" si="132"/>
        <v>0</v>
      </c>
      <c r="O556" s="7">
        <f t="shared" si="133"/>
        <v>1</v>
      </c>
      <c r="P556" s="7"/>
      <c r="Q556" s="7">
        <v>10</v>
      </c>
      <c r="R556" s="12">
        <v>0</v>
      </c>
      <c r="S556" s="12"/>
      <c r="T556" s="7"/>
      <c r="U556" s="7">
        <f t="shared" si="134"/>
        <v>0</v>
      </c>
      <c r="V556" s="7">
        <f t="shared" si="135"/>
        <v>0</v>
      </c>
      <c r="W556" s="7"/>
      <c r="X556" s="7">
        <v>10</v>
      </c>
      <c r="Y556" s="17">
        <v>6</v>
      </c>
      <c r="Z556" s="17"/>
      <c r="AA556" s="7"/>
      <c r="AB556" s="7">
        <f t="shared" si="136"/>
        <v>1</v>
      </c>
      <c r="AC556" s="7">
        <f t="shared" si="137"/>
        <v>0</v>
      </c>
    </row>
    <row r="557" spans="3:29" x14ac:dyDescent="0.2">
      <c r="C557" s="7">
        <v>11</v>
      </c>
      <c r="D557" s="17">
        <v>2</v>
      </c>
      <c r="E557" s="12"/>
      <c r="F557" s="7"/>
      <c r="G557" s="7">
        <f t="shared" si="130"/>
        <v>0</v>
      </c>
      <c r="H557" s="7">
        <f t="shared" si="131"/>
        <v>0</v>
      </c>
      <c r="I557" s="7"/>
      <c r="J557" s="7">
        <v>11</v>
      </c>
      <c r="K557" s="12">
        <v>3</v>
      </c>
      <c r="L557" s="12"/>
      <c r="M557" s="7"/>
      <c r="N557" s="7">
        <f t="shared" si="132"/>
        <v>0</v>
      </c>
      <c r="O557" s="7">
        <f t="shared" si="133"/>
        <v>0</v>
      </c>
      <c r="P557" s="7"/>
      <c r="Q557" s="7"/>
      <c r="R557" s="12"/>
      <c r="S557" s="12"/>
      <c r="T557" s="9">
        <f>(COUNT(U547:U556)-SUM(U547:V556))/10</f>
        <v>1</v>
      </c>
      <c r="U557" s="10">
        <f>SUM(U547:U556)/10</f>
        <v>0</v>
      </c>
      <c r="V557" s="10">
        <f>SUM(V547:V556)/10</f>
        <v>0</v>
      </c>
      <c r="W557" s="7"/>
      <c r="X557" s="7">
        <v>11</v>
      </c>
      <c r="Y557" s="17">
        <v>5</v>
      </c>
      <c r="Z557" s="17"/>
      <c r="AB557" s="7">
        <f t="shared" si="136"/>
        <v>1</v>
      </c>
      <c r="AC557" s="7">
        <f t="shared" si="137"/>
        <v>0</v>
      </c>
    </row>
    <row r="558" spans="3:29" x14ac:dyDescent="0.2">
      <c r="C558" s="7">
        <v>12</v>
      </c>
      <c r="D558" s="17">
        <v>0</v>
      </c>
      <c r="E558" s="12"/>
      <c r="F558" s="7"/>
      <c r="G558" s="7">
        <f t="shared" si="130"/>
        <v>0</v>
      </c>
      <c r="H558" s="7">
        <f t="shared" si="131"/>
        <v>0</v>
      </c>
      <c r="I558" s="7"/>
      <c r="J558" s="7">
        <v>12</v>
      </c>
      <c r="K558" s="12">
        <v>7</v>
      </c>
      <c r="L558" s="12"/>
      <c r="N558" s="7">
        <f t="shared" si="132"/>
        <v>1</v>
      </c>
      <c r="O558" s="7">
        <f t="shared" si="133"/>
        <v>0</v>
      </c>
      <c r="P558" s="7"/>
      <c r="Q558" s="7"/>
      <c r="U558" s="7"/>
      <c r="X558" s="7">
        <v>12</v>
      </c>
      <c r="Y558" s="17">
        <v>7</v>
      </c>
      <c r="Z558" s="17"/>
      <c r="AB558" s="7">
        <f t="shared" si="136"/>
        <v>1</v>
      </c>
      <c r="AC558" s="7">
        <f t="shared" si="137"/>
        <v>0</v>
      </c>
    </row>
    <row r="559" spans="3:29" x14ac:dyDescent="0.2">
      <c r="C559" s="7">
        <v>13</v>
      </c>
      <c r="D559" s="17">
        <v>0</v>
      </c>
      <c r="E559" s="12">
        <v>1</v>
      </c>
      <c r="F559" s="7"/>
      <c r="G559" s="7">
        <f t="shared" si="130"/>
        <v>0</v>
      </c>
      <c r="H559" s="7">
        <f t="shared" si="131"/>
        <v>0</v>
      </c>
      <c r="I559" s="7"/>
      <c r="J559" s="7">
        <v>13</v>
      </c>
      <c r="K559" s="12">
        <v>3</v>
      </c>
      <c r="L559" s="12">
        <v>1</v>
      </c>
      <c r="N559" s="7">
        <f t="shared" si="132"/>
        <v>0</v>
      </c>
      <c r="O559" s="7">
        <f t="shared" si="133"/>
        <v>0</v>
      </c>
      <c r="P559" s="7"/>
      <c r="Q559" s="7"/>
      <c r="U559" s="7"/>
      <c r="X559" s="7">
        <v>13</v>
      </c>
      <c r="Y559" s="17">
        <v>3</v>
      </c>
      <c r="Z559" s="17">
        <v>1</v>
      </c>
      <c r="AB559" s="7">
        <f t="shared" si="136"/>
        <v>0</v>
      </c>
      <c r="AC559" s="7">
        <f t="shared" si="137"/>
        <v>0</v>
      </c>
    </row>
    <row r="560" spans="3:29" x14ac:dyDescent="0.2">
      <c r="C560" s="7">
        <v>14</v>
      </c>
      <c r="D560" s="17">
        <v>0</v>
      </c>
      <c r="E560" s="12"/>
      <c r="F560" s="7"/>
      <c r="G560" s="7">
        <f t="shared" si="130"/>
        <v>0</v>
      </c>
      <c r="H560" s="7">
        <f t="shared" si="131"/>
        <v>0</v>
      </c>
      <c r="I560" s="7"/>
      <c r="J560" s="7">
        <v>14</v>
      </c>
      <c r="K560" s="12">
        <v>2</v>
      </c>
      <c r="L560" s="12"/>
      <c r="N560" s="7">
        <f t="shared" si="132"/>
        <v>0</v>
      </c>
      <c r="O560" s="7">
        <f t="shared" si="133"/>
        <v>0</v>
      </c>
      <c r="P560" s="7"/>
      <c r="Q560" s="7"/>
      <c r="U560" s="7"/>
      <c r="X560" s="7">
        <v>14</v>
      </c>
      <c r="Y560" s="17">
        <v>0</v>
      </c>
      <c r="Z560" s="17"/>
      <c r="AB560" s="7">
        <f t="shared" si="136"/>
        <v>0</v>
      </c>
      <c r="AC560" s="7">
        <f t="shared" si="137"/>
        <v>0</v>
      </c>
    </row>
    <row r="561" spans="2:31" x14ac:dyDescent="0.2">
      <c r="C561" s="7">
        <v>15</v>
      </c>
      <c r="D561" s="17">
        <v>0</v>
      </c>
      <c r="E561" s="12"/>
      <c r="G561" s="7">
        <f t="shared" si="130"/>
        <v>0</v>
      </c>
      <c r="H561" s="7">
        <f t="shared" si="131"/>
        <v>0</v>
      </c>
      <c r="I561" s="7"/>
      <c r="J561" s="7">
        <v>15</v>
      </c>
      <c r="K561" s="12">
        <v>3</v>
      </c>
      <c r="L561" s="12"/>
      <c r="N561" s="7">
        <f t="shared" si="132"/>
        <v>0</v>
      </c>
      <c r="O561" s="7">
        <f t="shared" si="133"/>
        <v>0</v>
      </c>
      <c r="P561" s="7"/>
      <c r="Q561" s="7"/>
      <c r="U561" s="7"/>
      <c r="X561" s="7">
        <v>15</v>
      </c>
      <c r="Y561" s="17">
        <v>0</v>
      </c>
      <c r="Z561" s="17"/>
      <c r="AB561" s="7">
        <f t="shared" si="136"/>
        <v>0</v>
      </c>
      <c r="AC561" s="7">
        <f t="shared" si="137"/>
        <v>0</v>
      </c>
    </row>
    <row r="562" spans="2:31" x14ac:dyDescent="0.2">
      <c r="C562" s="7">
        <v>16</v>
      </c>
      <c r="D562" s="17">
        <v>2</v>
      </c>
      <c r="E562" s="7"/>
      <c r="G562" s="7">
        <f t="shared" si="130"/>
        <v>0</v>
      </c>
      <c r="H562" s="7">
        <f t="shared" si="131"/>
        <v>0</v>
      </c>
      <c r="I562" s="7"/>
      <c r="J562" s="7">
        <v>16</v>
      </c>
      <c r="K562" s="7">
        <v>1</v>
      </c>
      <c r="L562" s="7"/>
      <c r="N562" s="7">
        <f t="shared" si="132"/>
        <v>0</v>
      </c>
      <c r="O562" s="7">
        <f t="shared" si="133"/>
        <v>0</v>
      </c>
      <c r="P562" s="7"/>
      <c r="X562" s="7">
        <v>16</v>
      </c>
      <c r="Y562" s="17">
        <v>0</v>
      </c>
      <c r="Z562" s="17"/>
      <c r="AB562" s="7">
        <f t="shared" si="136"/>
        <v>0</v>
      </c>
      <c r="AC562" s="7">
        <f t="shared" si="137"/>
        <v>0</v>
      </c>
    </row>
    <row r="563" spans="2:31" x14ac:dyDescent="0.2">
      <c r="C563" s="7">
        <v>17</v>
      </c>
      <c r="D563" s="17">
        <v>1</v>
      </c>
      <c r="E563" s="12">
        <v>3</v>
      </c>
      <c r="G563" s="7">
        <f t="shared" si="130"/>
        <v>0</v>
      </c>
      <c r="H563" s="7">
        <f t="shared" si="131"/>
        <v>1</v>
      </c>
      <c r="I563" s="7"/>
      <c r="J563" s="7">
        <v>17</v>
      </c>
      <c r="K563" s="12">
        <v>3</v>
      </c>
      <c r="L563" s="12">
        <v>3</v>
      </c>
      <c r="N563" s="7">
        <f t="shared" si="132"/>
        <v>0</v>
      </c>
      <c r="O563" s="7">
        <f t="shared" si="133"/>
        <v>1</v>
      </c>
      <c r="P563" s="7"/>
      <c r="X563" s="7">
        <v>17</v>
      </c>
      <c r="Y563" s="17">
        <v>1</v>
      </c>
      <c r="Z563" s="17"/>
      <c r="AB563" s="7">
        <f t="shared" si="136"/>
        <v>0</v>
      </c>
      <c r="AC563" s="7">
        <f t="shared" si="137"/>
        <v>0</v>
      </c>
    </row>
    <row r="564" spans="2:31" x14ac:dyDescent="0.2">
      <c r="C564" s="7"/>
      <c r="D564" s="7"/>
      <c r="E564" s="7"/>
      <c r="F564" s="9">
        <f>(COUNT(G545:G563)-SUM(G545:H563))/17</f>
        <v>0.88235294117647056</v>
      </c>
      <c r="G564" s="10">
        <f>SUM(G545:G563)/17</f>
        <v>0</v>
      </c>
      <c r="H564" s="10">
        <f>SUM(H545:H563)/17</f>
        <v>0.11764705882352941</v>
      </c>
      <c r="I564" s="7"/>
      <c r="J564" s="7">
        <v>18</v>
      </c>
      <c r="K564" s="7">
        <v>1</v>
      </c>
      <c r="L564" s="7">
        <v>1</v>
      </c>
      <c r="N564" s="7">
        <f t="shared" si="132"/>
        <v>0</v>
      </c>
      <c r="O564" s="7">
        <f t="shared" si="133"/>
        <v>0</v>
      </c>
      <c r="P564" s="7"/>
      <c r="X564" s="7">
        <v>18</v>
      </c>
      <c r="Y564" s="17">
        <v>0</v>
      </c>
      <c r="Z564" s="17"/>
      <c r="AB564" s="7">
        <f t="shared" si="136"/>
        <v>0</v>
      </c>
      <c r="AC564" s="7">
        <f t="shared" si="137"/>
        <v>0</v>
      </c>
    </row>
    <row r="565" spans="2:31" x14ac:dyDescent="0.2">
      <c r="M565" s="9">
        <f>(COUNT(N546:N564)-SUM(N546:O564))/18</f>
        <v>0.72222222222222221</v>
      </c>
      <c r="N565" s="10">
        <f>SUM(N546:N564)/18</f>
        <v>0.1111111111111111</v>
      </c>
      <c r="O565" s="10">
        <f>SUM(O546:O564)/18</f>
        <v>0.16666666666666666</v>
      </c>
      <c r="P565" s="7"/>
      <c r="X565" s="7">
        <v>19</v>
      </c>
      <c r="Y565" s="17">
        <v>1</v>
      </c>
      <c r="Z565" s="17"/>
      <c r="AB565" s="7">
        <f t="shared" si="136"/>
        <v>0</v>
      </c>
      <c r="AC565" s="7">
        <f t="shared" si="137"/>
        <v>0</v>
      </c>
    </row>
    <row r="566" spans="2:31" x14ac:dyDescent="0.2">
      <c r="X566" s="7">
        <v>20</v>
      </c>
      <c r="Y566" s="17">
        <v>1</v>
      </c>
      <c r="Z566" s="17"/>
      <c r="AB566" s="7">
        <f t="shared" si="136"/>
        <v>0</v>
      </c>
      <c r="AC566" s="7">
        <f t="shared" si="137"/>
        <v>0</v>
      </c>
    </row>
    <row r="567" spans="2:31" x14ac:dyDescent="0.2">
      <c r="X567" s="7"/>
      <c r="Y567" s="17"/>
      <c r="Z567" s="17"/>
      <c r="AA567" s="9">
        <f>(COUNT(AB543:AB566)-SUM(AB543:AC566))/20</f>
        <v>0.85</v>
      </c>
      <c r="AB567" s="10">
        <f>SUM(AB543:AB566)/20</f>
        <v>0.15</v>
      </c>
      <c r="AC567" s="10">
        <f>SUM(AC543:AC566)/20</f>
        <v>0</v>
      </c>
    </row>
    <row r="568" spans="2:31" x14ac:dyDescent="0.2">
      <c r="AB568" s="7"/>
    </row>
    <row r="569" spans="2:31" x14ac:dyDescent="0.2">
      <c r="B569" s="3" t="s">
        <v>43</v>
      </c>
      <c r="C569" s="3"/>
      <c r="D569" s="3"/>
      <c r="E569" s="3"/>
      <c r="F569" s="3"/>
      <c r="G569" s="3"/>
      <c r="H569" s="3"/>
      <c r="I569" s="3"/>
      <c r="J569" s="3"/>
      <c r="K569" s="3"/>
      <c r="L569" s="3"/>
      <c r="M569" s="3"/>
      <c r="N569" s="3"/>
      <c r="O569" s="3"/>
      <c r="P569" s="3"/>
      <c r="Q569" s="3"/>
      <c r="R569" s="3"/>
      <c r="S569" s="3"/>
      <c r="T569" s="3"/>
      <c r="U569" s="3"/>
      <c r="V569" s="3"/>
      <c r="W569" s="3"/>
      <c r="X569" s="3"/>
      <c r="Y569" s="3"/>
      <c r="Z569" s="3"/>
      <c r="AA569" s="3"/>
      <c r="AB569" s="3"/>
      <c r="AC569" s="3"/>
      <c r="AD569" s="3"/>
      <c r="AE569" s="3"/>
    </row>
    <row r="571" spans="2:31" x14ac:dyDescent="0.2">
      <c r="C571" s="6" t="s">
        <v>2</v>
      </c>
      <c r="D571" s="6" t="s">
        <v>3</v>
      </c>
      <c r="E571" s="6" t="s">
        <v>4</v>
      </c>
      <c r="F571" s="4" t="s">
        <v>8</v>
      </c>
      <c r="G571" s="5" t="s">
        <v>9</v>
      </c>
      <c r="H571" s="5" t="s">
        <v>10</v>
      </c>
      <c r="J571" s="6" t="s">
        <v>2</v>
      </c>
      <c r="K571" s="16" t="s">
        <v>3</v>
      </c>
      <c r="L571" s="16" t="s">
        <v>4</v>
      </c>
      <c r="M571" s="4" t="s">
        <v>8</v>
      </c>
      <c r="N571" s="5" t="s">
        <v>9</v>
      </c>
      <c r="O571" s="5" t="s">
        <v>10</v>
      </c>
      <c r="Q571" s="6" t="s">
        <v>2</v>
      </c>
      <c r="R571" s="16" t="s">
        <v>3</v>
      </c>
      <c r="S571" s="16" t="s">
        <v>4</v>
      </c>
      <c r="T571" s="4" t="s">
        <v>8</v>
      </c>
      <c r="U571" s="5" t="s">
        <v>9</v>
      </c>
      <c r="V571" s="5" t="s">
        <v>10</v>
      </c>
    </row>
    <row r="572" spans="2:31" x14ac:dyDescent="0.2">
      <c r="C572" s="7">
        <v>1</v>
      </c>
      <c r="D572" s="17">
        <v>1</v>
      </c>
      <c r="E572" s="17"/>
      <c r="F572" s="7"/>
      <c r="G572" s="7">
        <f>IF(D572&gt;=5, 1,  IF(E572&gt;=2, 1,  IF(F572="yes", 1, 0) ) )-H572</f>
        <v>0</v>
      </c>
      <c r="H572" s="7">
        <f>IF(D572&gt;=10, 1,  IF(E572&gt;=3, 1,  IF(F572="yes", 1, 0) ) )</f>
        <v>0</v>
      </c>
      <c r="I572" s="7"/>
      <c r="J572" s="7">
        <v>1</v>
      </c>
      <c r="K572">
        <v>1</v>
      </c>
      <c r="N572" s="7">
        <f>IF(K572&gt;=5, 1,  IF(L572&gt;=2, 1,  IF(M572="yes", 1, 0) ) )-O572</f>
        <v>0</v>
      </c>
      <c r="O572" s="7">
        <f>IF(K572&gt;=10, 1,  IF(L572&gt;=3, 1,  IF(M572="yes", 1, 0) ) )</f>
        <v>0</v>
      </c>
      <c r="P572" s="7"/>
      <c r="Q572" s="7">
        <v>1</v>
      </c>
      <c r="R572">
        <v>0</v>
      </c>
      <c r="U572" s="7">
        <f>IF(R572&gt;=5, 1,  IF(S572&gt;=2, 1,  IF(T572="yes", 1, 0) ) )-V572</f>
        <v>0</v>
      </c>
      <c r="V572" s="7">
        <f>IF(R572&gt;=10, 1,  IF(S572&gt;=3, 1,  IF(T572="yes", 1, 0) ) )</f>
        <v>0</v>
      </c>
      <c r="W572" s="7"/>
    </row>
    <row r="573" spans="2:31" x14ac:dyDescent="0.2">
      <c r="C573" s="7">
        <v>2</v>
      </c>
      <c r="D573" s="17">
        <v>1</v>
      </c>
      <c r="E573" s="17"/>
      <c r="F573" s="7"/>
      <c r="G573" s="7">
        <f t="shared" ref="G573:G600" si="138">IF(D573&gt;=5, 1,  IF(E573&gt;=2, 1,  IF(F573="yes", 1, 0) ) )-H573</f>
        <v>0</v>
      </c>
      <c r="H573" s="7">
        <f t="shared" ref="H573:H600" si="139">IF(D573&gt;=10, 1,  IF(E573&gt;=3, 1,  IF(F573="yes", 1, 0) ) )</f>
        <v>0</v>
      </c>
      <c r="I573" s="7"/>
      <c r="J573" s="7">
        <v>2</v>
      </c>
      <c r="K573">
        <v>2</v>
      </c>
      <c r="N573" s="7">
        <f t="shared" ref="N573:N589" si="140">IF(K573&gt;=5, 1,  IF(L573&gt;=2, 1,  IF(M573="yes", 1, 0) ) )-O573</f>
        <v>0</v>
      </c>
      <c r="O573" s="7">
        <f t="shared" ref="O573:O589" si="141">IF(K573&gt;=10, 1,  IF(L573&gt;=3, 1,  IF(M573="yes", 1, 0) ) )</f>
        <v>0</v>
      </c>
      <c r="P573" s="7"/>
      <c r="Q573" s="7">
        <v>2</v>
      </c>
      <c r="R573">
        <v>1</v>
      </c>
      <c r="U573" s="7">
        <f t="shared" ref="U573:U592" si="142">IF(R573&gt;=5, 1,  IF(S573&gt;=2, 1,  IF(T573="yes", 1, 0) ) )-V573</f>
        <v>0</v>
      </c>
      <c r="V573" s="7">
        <f t="shared" ref="V573:V592" si="143">IF(R573&gt;=10, 1,  IF(S573&gt;=3, 1,  IF(T573="yes", 1, 0) ) )</f>
        <v>0</v>
      </c>
      <c r="W573" s="7"/>
    </row>
    <row r="574" spans="2:31" x14ac:dyDescent="0.2">
      <c r="C574" s="7">
        <v>3</v>
      </c>
      <c r="D574" s="17">
        <v>0</v>
      </c>
      <c r="E574" s="17"/>
      <c r="F574" s="7"/>
      <c r="G574" s="7">
        <f t="shared" si="138"/>
        <v>0</v>
      </c>
      <c r="H574" s="7">
        <f t="shared" si="139"/>
        <v>0</v>
      </c>
      <c r="I574" s="7"/>
      <c r="J574" s="7">
        <v>3</v>
      </c>
      <c r="K574">
        <v>0</v>
      </c>
      <c r="N574" s="7">
        <f t="shared" si="140"/>
        <v>0</v>
      </c>
      <c r="O574" s="7">
        <f t="shared" si="141"/>
        <v>0</v>
      </c>
      <c r="P574" s="7"/>
      <c r="Q574" s="7">
        <v>3</v>
      </c>
      <c r="R574">
        <v>2</v>
      </c>
      <c r="S574">
        <v>1</v>
      </c>
      <c r="U574" s="7">
        <f t="shared" si="142"/>
        <v>0</v>
      </c>
      <c r="V574" s="7">
        <f t="shared" si="143"/>
        <v>0</v>
      </c>
      <c r="W574" s="7"/>
    </row>
    <row r="575" spans="2:31" x14ac:dyDescent="0.2">
      <c r="C575" s="7">
        <v>4</v>
      </c>
      <c r="D575" s="17">
        <v>5</v>
      </c>
      <c r="E575" s="17"/>
      <c r="F575" s="7"/>
      <c r="G575" s="7">
        <f t="shared" si="138"/>
        <v>1</v>
      </c>
      <c r="H575" s="7">
        <f t="shared" si="139"/>
        <v>0</v>
      </c>
      <c r="I575" s="7"/>
      <c r="J575" s="7">
        <v>4</v>
      </c>
      <c r="K575">
        <v>0</v>
      </c>
      <c r="N575" s="7">
        <f t="shared" si="140"/>
        <v>0</v>
      </c>
      <c r="O575" s="7">
        <f t="shared" si="141"/>
        <v>0</v>
      </c>
      <c r="P575" s="7"/>
      <c r="Q575" s="7">
        <v>4</v>
      </c>
      <c r="R575">
        <v>0</v>
      </c>
      <c r="U575" s="7">
        <f t="shared" si="142"/>
        <v>0</v>
      </c>
      <c r="V575" s="7">
        <f t="shared" si="143"/>
        <v>0</v>
      </c>
      <c r="W575" s="7"/>
    </row>
    <row r="576" spans="2:31" x14ac:dyDescent="0.2">
      <c r="C576" s="7">
        <v>5</v>
      </c>
      <c r="D576" s="17">
        <v>0</v>
      </c>
      <c r="E576" s="17"/>
      <c r="F576" s="7"/>
      <c r="G576" s="7">
        <f t="shared" si="138"/>
        <v>0</v>
      </c>
      <c r="H576" s="7">
        <f t="shared" si="139"/>
        <v>0</v>
      </c>
      <c r="I576" s="7"/>
      <c r="J576" s="7">
        <v>5</v>
      </c>
      <c r="K576">
        <v>0</v>
      </c>
      <c r="N576" s="7">
        <f t="shared" si="140"/>
        <v>0</v>
      </c>
      <c r="O576" s="7">
        <f t="shared" si="141"/>
        <v>0</v>
      </c>
      <c r="P576" s="7"/>
      <c r="Q576" s="7">
        <v>5</v>
      </c>
      <c r="R576">
        <v>0</v>
      </c>
      <c r="U576" s="7">
        <f t="shared" si="142"/>
        <v>0</v>
      </c>
      <c r="V576" s="7">
        <f t="shared" si="143"/>
        <v>0</v>
      </c>
      <c r="W576" s="7"/>
    </row>
    <row r="577" spans="3:23" x14ac:dyDescent="0.2">
      <c r="C577" s="7">
        <v>6</v>
      </c>
      <c r="D577" s="17">
        <v>4</v>
      </c>
      <c r="E577" s="17"/>
      <c r="F577" s="7"/>
      <c r="G577" s="7">
        <f t="shared" si="138"/>
        <v>0</v>
      </c>
      <c r="H577" s="7">
        <f t="shared" si="139"/>
        <v>0</v>
      </c>
      <c r="I577" s="7"/>
      <c r="J577" s="7">
        <v>6</v>
      </c>
      <c r="K577">
        <v>1</v>
      </c>
      <c r="N577" s="7">
        <f t="shared" si="140"/>
        <v>0</v>
      </c>
      <c r="O577" s="7">
        <f t="shared" si="141"/>
        <v>0</v>
      </c>
      <c r="P577" s="7"/>
      <c r="Q577" s="7">
        <v>6</v>
      </c>
      <c r="R577">
        <v>1</v>
      </c>
      <c r="U577" s="7">
        <f t="shared" si="142"/>
        <v>0</v>
      </c>
      <c r="V577" s="7">
        <f t="shared" si="143"/>
        <v>0</v>
      </c>
      <c r="W577" s="7"/>
    </row>
    <row r="578" spans="3:23" x14ac:dyDescent="0.2">
      <c r="C578" s="7">
        <v>7</v>
      </c>
      <c r="D578" s="17">
        <v>7</v>
      </c>
      <c r="E578" s="17"/>
      <c r="F578" s="7"/>
      <c r="G578" s="7">
        <f t="shared" si="138"/>
        <v>1</v>
      </c>
      <c r="H578" s="7">
        <f t="shared" si="139"/>
        <v>0</v>
      </c>
      <c r="I578" s="7"/>
      <c r="J578" s="7">
        <v>7</v>
      </c>
      <c r="K578">
        <v>1</v>
      </c>
      <c r="N578" s="7">
        <f t="shared" si="140"/>
        <v>0</v>
      </c>
      <c r="O578" s="7">
        <f t="shared" si="141"/>
        <v>0</v>
      </c>
      <c r="P578" s="7"/>
      <c r="Q578" s="7">
        <v>7</v>
      </c>
      <c r="R578">
        <v>0</v>
      </c>
      <c r="U578" s="7">
        <f t="shared" si="142"/>
        <v>0</v>
      </c>
      <c r="V578" s="7">
        <f t="shared" si="143"/>
        <v>0</v>
      </c>
      <c r="W578" s="7"/>
    </row>
    <row r="579" spans="3:23" x14ac:dyDescent="0.2">
      <c r="C579" s="7">
        <v>8</v>
      </c>
      <c r="D579" s="17">
        <v>2</v>
      </c>
      <c r="E579" s="17"/>
      <c r="F579" s="7"/>
      <c r="G579" s="7">
        <f t="shared" si="138"/>
        <v>0</v>
      </c>
      <c r="H579" s="7">
        <f t="shared" si="139"/>
        <v>0</v>
      </c>
      <c r="I579" s="7"/>
      <c r="J579" s="7">
        <v>8</v>
      </c>
      <c r="K579">
        <v>1</v>
      </c>
      <c r="N579" s="7">
        <f t="shared" si="140"/>
        <v>0</v>
      </c>
      <c r="O579" s="7">
        <f t="shared" si="141"/>
        <v>0</v>
      </c>
      <c r="P579" s="7"/>
      <c r="Q579" s="7">
        <v>8</v>
      </c>
      <c r="R579">
        <v>1</v>
      </c>
      <c r="U579" s="7">
        <f t="shared" si="142"/>
        <v>0</v>
      </c>
      <c r="V579" s="7">
        <f t="shared" si="143"/>
        <v>0</v>
      </c>
      <c r="W579" s="7"/>
    </row>
    <row r="580" spans="3:23" x14ac:dyDescent="0.2">
      <c r="C580" s="7">
        <v>9</v>
      </c>
      <c r="D580" s="17">
        <v>1</v>
      </c>
      <c r="E580" s="17"/>
      <c r="F580" s="7"/>
      <c r="G580" s="7">
        <f t="shared" si="138"/>
        <v>0</v>
      </c>
      <c r="H580" s="7">
        <f t="shared" si="139"/>
        <v>0</v>
      </c>
      <c r="I580" s="7"/>
      <c r="J580" s="7">
        <v>9</v>
      </c>
      <c r="K580">
        <v>4</v>
      </c>
      <c r="N580" s="7">
        <f t="shared" si="140"/>
        <v>0</v>
      </c>
      <c r="O580" s="7">
        <f t="shared" si="141"/>
        <v>0</v>
      </c>
      <c r="P580" s="7"/>
      <c r="Q580" s="7">
        <v>9</v>
      </c>
      <c r="R580">
        <v>1</v>
      </c>
      <c r="U580" s="7">
        <f t="shared" si="142"/>
        <v>0</v>
      </c>
      <c r="V580" s="7">
        <f t="shared" si="143"/>
        <v>0</v>
      </c>
      <c r="W580" s="7"/>
    </row>
    <row r="581" spans="3:23" x14ac:dyDescent="0.2">
      <c r="C581" s="7">
        <v>10</v>
      </c>
      <c r="D581" s="17">
        <v>0</v>
      </c>
      <c r="E581" s="17"/>
      <c r="F581" s="7"/>
      <c r="G581" s="7">
        <f t="shared" si="138"/>
        <v>0</v>
      </c>
      <c r="H581" s="7">
        <f t="shared" si="139"/>
        <v>0</v>
      </c>
      <c r="I581" s="7"/>
      <c r="J581" s="7">
        <v>10</v>
      </c>
      <c r="K581">
        <v>1</v>
      </c>
      <c r="N581" s="7">
        <f t="shared" si="140"/>
        <v>0</v>
      </c>
      <c r="O581" s="7">
        <f t="shared" si="141"/>
        <v>0</v>
      </c>
      <c r="P581" s="7"/>
      <c r="Q581" s="7">
        <v>10</v>
      </c>
      <c r="R581">
        <v>3</v>
      </c>
      <c r="U581" s="7">
        <f t="shared" si="142"/>
        <v>0</v>
      </c>
      <c r="V581" s="7">
        <f t="shared" si="143"/>
        <v>0</v>
      </c>
      <c r="W581" s="7"/>
    </row>
    <row r="582" spans="3:23" x14ac:dyDescent="0.2">
      <c r="C582" s="7">
        <v>11</v>
      </c>
      <c r="D582" s="17">
        <v>2</v>
      </c>
      <c r="E582" s="17"/>
      <c r="F582" s="7"/>
      <c r="G582" s="7">
        <f t="shared" si="138"/>
        <v>0</v>
      </c>
      <c r="H582" s="7">
        <f t="shared" si="139"/>
        <v>0</v>
      </c>
      <c r="I582" s="7"/>
      <c r="J582" s="7">
        <v>11</v>
      </c>
      <c r="K582">
        <v>0</v>
      </c>
      <c r="N582" s="7">
        <f t="shared" si="140"/>
        <v>0</v>
      </c>
      <c r="O582" s="7">
        <f t="shared" si="141"/>
        <v>0</v>
      </c>
      <c r="P582" s="7"/>
      <c r="Q582" s="7">
        <v>11</v>
      </c>
      <c r="R582">
        <v>1</v>
      </c>
      <c r="U582" s="7">
        <f t="shared" si="142"/>
        <v>0</v>
      </c>
      <c r="V582" s="7">
        <f t="shared" si="143"/>
        <v>0</v>
      </c>
      <c r="W582" s="7"/>
    </row>
    <row r="583" spans="3:23" x14ac:dyDescent="0.2">
      <c r="C583" s="7">
        <v>12</v>
      </c>
      <c r="D583" s="17">
        <v>0</v>
      </c>
      <c r="E583" s="17"/>
      <c r="F583" s="7"/>
      <c r="G583" s="7">
        <f t="shared" si="138"/>
        <v>0</v>
      </c>
      <c r="H583" s="7">
        <f t="shared" si="139"/>
        <v>0</v>
      </c>
      <c r="I583" s="7"/>
      <c r="J583" s="7">
        <v>12</v>
      </c>
      <c r="K583">
        <v>2</v>
      </c>
      <c r="N583" s="7">
        <f t="shared" si="140"/>
        <v>0</v>
      </c>
      <c r="O583" s="7">
        <f t="shared" si="141"/>
        <v>0</v>
      </c>
      <c r="P583" s="7"/>
      <c r="Q583" s="7">
        <v>12</v>
      </c>
      <c r="R583">
        <v>0</v>
      </c>
      <c r="U583" s="7">
        <f t="shared" si="142"/>
        <v>0</v>
      </c>
      <c r="V583" s="7">
        <f t="shared" si="143"/>
        <v>0</v>
      </c>
      <c r="W583" s="7"/>
    </row>
    <row r="584" spans="3:23" x14ac:dyDescent="0.2">
      <c r="C584" s="7">
        <v>13</v>
      </c>
      <c r="D584" s="17">
        <v>3</v>
      </c>
      <c r="E584" s="17"/>
      <c r="F584" s="7"/>
      <c r="G584" s="7">
        <f t="shared" si="138"/>
        <v>0</v>
      </c>
      <c r="H584" s="7">
        <f t="shared" si="139"/>
        <v>0</v>
      </c>
      <c r="I584" s="7"/>
      <c r="J584" s="7">
        <v>13</v>
      </c>
      <c r="K584">
        <v>0</v>
      </c>
      <c r="N584" s="7">
        <f t="shared" si="140"/>
        <v>0</v>
      </c>
      <c r="O584" s="7">
        <f t="shared" si="141"/>
        <v>0</v>
      </c>
      <c r="P584" s="7"/>
      <c r="Q584" s="7">
        <v>13</v>
      </c>
      <c r="R584">
        <v>2</v>
      </c>
      <c r="U584" s="7">
        <f t="shared" si="142"/>
        <v>0</v>
      </c>
      <c r="V584" s="7">
        <f t="shared" si="143"/>
        <v>0</v>
      </c>
      <c r="W584" s="7"/>
    </row>
    <row r="585" spans="3:23" x14ac:dyDescent="0.2">
      <c r="C585" s="7">
        <v>14</v>
      </c>
      <c r="D585" s="17">
        <v>5</v>
      </c>
      <c r="E585" s="17"/>
      <c r="F585" s="7"/>
      <c r="G585" s="7">
        <f t="shared" si="138"/>
        <v>1</v>
      </c>
      <c r="H585" s="7">
        <f t="shared" si="139"/>
        <v>0</v>
      </c>
      <c r="I585" s="7"/>
      <c r="J585" s="7">
        <v>14</v>
      </c>
      <c r="K585">
        <v>2</v>
      </c>
      <c r="N585" s="7">
        <f t="shared" si="140"/>
        <v>0</v>
      </c>
      <c r="O585" s="7">
        <f t="shared" si="141"/>
        <v>0</v>
      </c>
      <c r="P585" s="7"/>
      <c r="Q585" s="7">
        <v>14</v>
      </c>
      <c r="R585">
        <v>2</v>
      </c>
      <c r="S585">
        <v>1</v>
      </c>
      <c r="U585" s="7">
        <f t="shared" si="142"/>
        <v>0</v>
      </c>
      <c r="V585" s="7">
        <f t="shared" si="143"/>
        <v>0</v>
      </c>
      <c r="W585" s="7"/>
    </row>
    <row r="586" spans="3:23" x14ac:dyDescent="0.2">
      <c r="C586" s="7">
        <v>15</v>
      </c>
      <c r="D586" s="17">
        <v>1</v>
      </c>
      <c r="E586" s="17"/>
      <c r="G586" s="7">
        <f t="shared" si="138"/>
        <v>0</v>
      </c>
      <c r="H586" s="7">
        <f t="shared" si="139"/>
        <v>0</v>
      </c>
      <c r="I586" s="7"/>
      <c r="J586" s="7">
        <v>15</v>
      </c>
      <c r="K586">
        <v>7</v>
      </c>
      <c r="N586" s="7">
        <f t="shared" si="140"/>
        <v>1</v>
      </c>
      <c r="O586" s="7">
        <f t="shared" si="141"/>
        <v>0</v>
      </c>
      <c r="P586" s="7"/>
      <c r="Q586" s="7">
        <v>15</v>
      </c>
      <c r="R586">
        <v>0</v>
      </c>
      <c r="U586" s="7">
        <f t="shared" si="142"/>
        <v>0</v>
      </c>
      <c r="V586" s="7">
        <f t="shared" si="143"/>
        <v>0</v>
      </c>
      <c r="W586" s="7"/>
    </row>
    <row r="587" spans="3:23" x14ac:dyDescent="0.2">
      <c r="C587" s="7">
        <v>16</v>
      </c>
      <c r="D587" s="17">
        <v>4</v>
      </c>
      <c r="E587" s="17"/>
      <c r="G587" s="7">
        <f t="shared" si="138"/>
        <v>0</v>
      </c>
      <c r="H587" s="7">
        <f t="shared" si="139"/>
        <v>0</v>
      </c>
      <c r="I587" s="7"/>
      <c r="J587" s="7">
        <v>16</v>
      </c>
      <c r="K587">
        <v>2</v>
      </c>
      <c r="N587" s="7">
        <f t="shared" si="140"/>
        <v>0</v>
      </c>
      <c r="O587" s="7">
        <f t="shared" si="141"/>
        <v>0</v>
      </c>
      <c r="P587" s="7"/>
      <c r="Q587" s="7">
        <v>16</v>
      </c>
      <c r="R587">
        <v>0</v>
      </c>
      <c r="U587" s="7">
        <f t="shared" si="142"/>
        <v>0</v>
      </c>
      <c r="V587" s="7">
        <f t="shared" si="143"/>
        <v>0</v>
      </c>
      <c r="W587" s="7"/>
    </row>
    <row r="588" spans="3:23" x14ac:dyDescent="0.2">
      <c r="C588" s="7">
        <v>17</v>
      </c>
      <c r="D588" s="17">
        <v>2</v>
      </c>
      <c r="E588" s="17"/>
      <c r="G588" s="7">
        <f t="shared" si="138"/>
        <v>0</v>
      </c>
      <c r="H588" s="7">
        <f t="shared" si="139"/>
        <v>0</v>
      </c>
      <c r="I588" s="7"/>
      <c r="J588" s="7">
        <v>17</v>
      </c>
      <c r="K588">
        <v>2</v>
      </c>
      <c r="L588">
        <v>4</v>
      </c>
      <c r="N588" s="7">
        <f t="shared" si="140"/>
        <v>0</v>
      </c>
      <c r="O588" s="7">
        <f t="shared" si="141"/>
        <v>1</v>
      </c>
      <c r="P588" s="7"/>
      <c r="Q588" s="7">
        <v>17</v>
      </c>
      <c r="R588">
        <v>0</v>
      </c>
      <c r="S588">
        <v>1</v>
      </c>
      <c r="U588" s="7">
        <f t="shared" si="142"/>
        <v>0</v>
      </c>
      <c r="V588" s="7">
        <f t="shared" si="143"/>
        <v>0</v>
      </c>
      <c r="W588" s="7"/>
    </row>
    <row r="589" spans="3:23" x14ac:dyDescent="0.2">
      <c r="C589" s="7">
        <v>18</v>
      </c>
      <c r="D589" s="17">
        <v>4</v>
      </c>
      <c r="E589" s="17"/>
      <c r="G589" s="7">
        <f t="shared" si="138"/>
        <v>0</v>
      </c>
      <c r="H589" s="7">
        <f t="shared" si="139"/>
        <v>0</v>
      </c>
      <c r="I589" s="7"/>
      <c r="J589" s="7">
        <v>18</v>
      </c>
      <c r="K589">
        <v>5</v>
      </c>
      <c r="N589" s="7">
        <f t="shared" si="140"/>
        <v>1</v>
      </c>
      <c r="O589" s="7">
        <f t="shared" si="141"/>
        <v>0</v>
      </c>
      <c r="P589" s="7"/>
      <c r="Q589" s="7">
        <v>18</v>
      </c>
      <c r="R589">
        <v>0</v>
      </c>
      <c r="U589" s="7">
        <f t="shared" si="142"/>
        <v>0</v>
      </c>
      <c r="V589" s="7">
        <f t="shared" si="143"/>
        <v>0</v>
      </c>
      <c r="W589" s="7"/>
    </row>
    <row r="590" spans="3:23" x14ac:dyDescent="0.2">
      <c r="C590" s="7">
        <v>19</v>
      </c>
      <c r="D590" s="17">
        <v>5</v>
      </c>
      <c r="E590" s="17"/>
      <c r="G590" s="7">
        <f t="shared" si="138"/>
        <v>1</v>
      </c>
      <c r="H590" s="7">
        <f t="shared" si="139"/>
        <v>0</v>
      </c>
      <c r="I590" s="7"/>
      <c r="M590" s="9">
        <f>(COUNT(N571:N589)-SUM(N571:O589))/18</f>
        <v>0.83333333333333337</v>
      </c>
      <c r="N590" s="10">
        <f>SUM(N571:N589)/18</f>
        <v>0.1111111111111111</v>
      </c>
      <c r="O590" s="10">
        <f>SUM(O571:O589)/18</f>
        <v>5.5555555555555552E-2</v>
      </c>
      <c r="P590" s="7"/>
      <c r="Q590" s="7">
        <v>19</v>
      </c>
      <c r="R590">
        <v>0</v>
      </c>
      <c r="U590" s="7">
        <f t="shared" si="142"/>
        <v>0</v>
      </c>
      <c r="V590" s="7">
        <f t="shared" si="143"/>
        <v>0</v>
      </c>
      <c r="W590" s="7"/>
    </row>
    <row r="591" spans="3:23" x14ac:dyDescent="0.2">
      <c r="C591" s="7">
        <v>20</v>
      </c>
      <c r="D591" s="17">
        <v>9</v>
      </c>
      <c r="E591" s="17"/>
      <c r="G591" s="7">
        <f t="shared" si="138"/>
        <v>1</v>
      </c>
      <c r="H591" s="7">
        <f t="shared" si="139"/>
        <v>0</v>
      </c>
      <c r="I591" s="7"/>
      <c r="Q591" s="7">
        <v>20</v>
      </c>
      <c r="R591">
        <v>4</v>
      </c>
      <c r="S591">
        <v>2</v>
      </c>
      <c r="U591" s="7">
        <f t="shared" si="142"/>
        <v>1</v>
      </c>
      <c r="V591" s="7">
        <f t="shared" si="143"/>
        <v>0</v>
      </c>
      <c r="W591" s="7"/>
    </row>
    <row r="592" spans="3:23" x14ac:dyDescent="0.2">
      <c r="C592" s="7">
        <v>21</v>
      </c>
      <c r="D592" s="17">
        <v>3</v>
      </c>
      <c r="E592" s="17"/>
      <c r="G592" s="7">
        <f t="shared" si="138"/>
        <v>0</v>
      </c>
      <c r="H592" s="7">
        <f t="shared" si="139"/>
        <v>0</v>
      </c>
      <c r="I592" s="7"/>
      <c r="Q592" s="7">
        <v>21</v>
      </c>
      <c r="R592">
        <v>1</v>
      </c>
      <c r="U592" s="7">
        <f t="shared" si="142"/>
        <v>0</v>
      </c>
      <c r="V592" s="7">
        <f t="shared" si="143"/>
        <v>0</v>
      </c>
      <c r="W592" s="7"/>
    </row>
    <row r="593" spans="2:29" x14ac:dyDescent="0.2">
      <c r="C593" s="7">
        <v>22</v>
      </c>
      <c r="D593" s="7">
        <v>0</v>
      </c>
      <c r="E593" s="7">
        <v>1</v>
      </c>
      <c r="G593" s="7">
        <f t="shared" si="138"/>
        <v>0</v>
      </c>
      <c r="H593" s="7">
        <f t="shared" si="139"/>
        <v>0</v>
      </c>
      <c r="I593" s="7"/>
      <c r="T593" s="9">
        <f>(COUNT(U571:U592)-SUM(U571:V592))/21</f>
        <v>0.95238095238095233</v>
      </c>
      <c r="U593" s="10">
        <f>SUM(U571:U592)/21</f>
        <v>4.7619047619047616E-2</v>
      </c>
      <c r="V593" s="10">
        <f>SUM(V571:V592)/21</f>
        <v>0</v>
      </c>
      <c r="W593" s="7"/>
    </row>
    <row r="594" spans="2:29" x14ac:dyDescent="0.2">
      <c r="C594" s="7">
        <v>23</v>
      </c>
      <c r="D594" s="12">
        <v>4</v>
      </c>
      <c r="E594" s="12"/>
      <c r="G594" s="7">
        <f t="shared" si="138"/>
        <v>0</v>
      </c>
      <c r="H594" s="7">
        <f t="shared" si="139"/>
        <v>0</v>
      </c>
      <c r="I594" s="7"/>
    </row>
    <row r="595" spans="2:29" x14ac:dyDescent="0.2">
      <c r="C595" s="7">
        <v>24</v>
      </c>
      <c r="D595" s="7">
        <v>3</v>
      </c>
      <c r="E595" s="7"/>
      <c r="G595" s="7">
        <f t="shared" si="138"/>
        <v>0</v>
      </c>
      <c r="H595" s="7">
        <f t="shared" si="139"/>
        <v>0</v>
      </c>
      <c r="I595" s="7"/>
    </row>
    <row r="596" spans="2:29" x14ac:dyDescent="0.2">
      <c r="C596" s="7">
        <v>25</v>
      </c>
      <c r="D596" s="7">
        <v>0</v>
      </c>
      <c r="E596" s="7"/>
      <c r="G596" s="7">
        <f t="shared" si="138"/>
        <v>0</v>
      </c>
      <c r="H596" s="7">
        <f t="shared" si="139"/>
        <v>0</v>
      </c>
      <c r="I596" s="7"/>
    </row>
    <row r="597" spans="2:29" x14ac:dyDescent="0.2">
      <c r="C597" s="7">
        <v>26</v>
      </c>
      <c r="D597" s="7">
        <v>1</v>
      </c>
      <c r="E597" s="7"/>
      <c r="G597" s="7">
        <f t="shared" si="138"/>
        <v>0</v>
      </c>
      <c r="H597" s="7">
        <f t="shared" si="139"/>
        <v>0</v>
      </c>
      <c r="I597" s="7"/>
    </row>
    <row r="598" spans="2:29" x14ac:dyDescent="0.2">
      <c r="C598" s="7">
        <v>27</v>
      </c>
      <c r="D598" s="7">
        <v>1</v>
      </c>
      <c r="E598" s="7">
        <v>1</v>
      </c>
      <c r="G598" s="7">
        <f t="shared" si="138"/>
        <v>0</v>
      </c>
      <c r="H598" s="7">
        <f t="shared" si="139"/>
        <v>0</v>
      </c>
      <c r="I598" s="7"/>
    </row>
    <row r="599" spans="2:29" x14ac:dyDescent="0.2">
      <c r="C599" s="7">
        <v>28</v>
      </c>
      <c r="D599" s="7">
        <v>2</v>
      </c>
      <c r="E599" s="7">
        <v>1</v>
      </c>
      <c r="G599" s="7">
        <f t="shared" si="138"/>
        <v>0</v>
      </c>
      <c r="H599" s="7">
        <f t="shared" si="139"/>
        <v>0</v>
      </c>
      <c r="I599" s="7"/>
    </row>
    <row r="600" spans="2:29" x14ac:dyDescent="0.2">
      <c r="C600" s="7">
        <v>29</v>
      </c>
      <c r="D600" s="7">
        <v>1</v>
      </c>
      <c r="E600" s="7"/>
      <c r="G600" s="7">
        <f t="shared" si="138"/>
        <v>0</v>
      </c>
      <c r="H600" s="7">
        <f t="shared" si="139"/>
        <v>0</v>
      </c>
      <c r="I600" s="7"/>
    </row>
    <row r="601" spans="2:29" x14ac:dyDescent="0.2">
      <c r="F601" s="9">
        <f>(COUNT(G572:G600)-SUM(G572:H600))/29</f>
        <v>0.82758620689655171</v>
      </c>
      <c r="G601" s="10">
        <f>SUM(G572:G600)/29</f>
        <v>0.17241379310344829</v>
      </c>
      <c r="H601" s="10">
        <f>SUM(H572:H600)/29</f>
        <v>0</v>
      </c>
      <c r="I601" s="7"/>
    </row>
    <row r="605" spans="2:29" x14ac:dyDescent="0.2">
      <c r="B605" s="13" t="s">
        <v>25</v>
      </c>
      <c r="C605" s="13" t="s">
        <v>26</v>
      </c>
    </row>
    <row r="607" spans="2:29" x14ac:dyDescent="0.2">
      <c r="B607" s="3" t="s">
        <v>40</v>
      </c>
      <c r="C607" s="3"/>
      <c r="D607" s="3"/>
      <c r="E607" s="3"/>
      <c r="F607" s="3"/>
      <c r="G607" s="3"/>
      <c r="H607" s="3"/>
      <c r="I607" s="3"/>
      <c r="J607" s="3"/>
      <c r="K607" s="3"/>
      <c r="L607" s="3"/>
      <c r="M607" s="3"/>
      <c r="N607" s="3"/>
      <c r="O607" s="3"/>
      <c r="P607" s="3"/>
      <c r="Q607" s="3"/>
      <c r="R607" s="3"/>
      <c r="S607" s="3"/>
      <c r="T607" s="3"/>
      <c r="U607" s="3"/>
      <c r="V607" s="3"/>
      <c r="W607" s="3"/>
      <c r="X607" s="3"/>
      <c r="Y607" s="3"/>
      <c r="Z607" s="3"/>
      <c r="AA607" s="3"/>
      <c r="AB607" s="3"/>
      <c r="AC607" s="3"/>
    </row>
    <row r="609" spans="2:28" x14ac:dyDescent="0.2">
      <c r="B609" s="16" t="s">
        <v>2</v>
      </c>
      <c r="C609" s="16" t="s">
        <v>35</v>
      </c>
      <c r="D609" s="16" t="s">
        <v>36</v>
      </c>
      <c r="E609" s="16" t="s">
        <v>37</v>
      </c>
      <c r="I609" s="16" t="s">
        <v>2</v>
      </c>
      <c r="J609" s="16" t="s">
        <v>35</v>
      </c>
      <c r="K609" s="16" t="s">
        <v>36</v>
      </c>
      <c r="L609" s="16" t="s">
        <v>37</v>
      </c>
      <c r="P609" s="16" t="s">
        <v>2</v>
      </c>
      <c r="Q609" s="16" t="s">
        <v>35</v>
      </c>
      <c r="R609" s="16" t="s">
        <v>36</v>
      </c>
      <c r="S609" s="16" t="s">
        <v>37</v>
      </c>
      <c r="W609" s="16" t="s">
        <v>2</v>
      </c>
      <c r="X609" s="16" t="s">
        <v>35</v>
      </c>
      <c r="Y609" s="16" t="s">
        <v>36</v>
      </c>
      <c r="Z609" s="16" t="s">
        <v>37</v>
      </c>
    </row>
    <row r="610" spans="2:28" x14ac:dyDescent="0.2">
      <c r="B610">
        <v>1</v>
      </c>
      <c r="C610">
        <v>0</v>
      </c>
      <c r="F610" s="7">
        <f>IF(C610&gt;=5, 1,  IF(D610&gt;=2, 1,  IF(E610=1, 1, 0) ) )-G610</f>
        <v>0</v>
      </c>
      <c r="G610" s="7">
        <f>IF(C610&gt;=10, 1,  IF(D610&gt;=3, 1,  IF(E610=1, 1, 0) ) )</f>
        <v>0</v>
      </c>
      <c r="I610">
        <v>1</v>
      </c>
      <c r="J610">
        <v>3</v>
      </c>
      <c r="M610" s="7">
        <f>IF(J610&gt;=5, 1,  IF(K610&gt;=2, 1,  IF(L610=1, 1, 0) ) )-N610</f>
        <v>0</v>
      </c>
      <c r="N610" s="7">
        <f>IF(J610&gt;=10, 1,  IF(K610&gt;=3, 1,  IF(L610=1, 1, 0) ) )</f>
        <v>0</v>
      </c>
      <c r="P610">
        <v>1</v>
      </c>
      <c r="Q610">
        <v>1</v>
      </c>
      <c r="T610" s="7">
        <f>IF(Q610&gt;=5, 1,  IF(R610&gt;=2, 1,  IF(S610=1, 1, 0) ) )-U610</f>
        <v>0</v>
      </c>
      <c r="U610" s="7">
        <f>IF(Q610&gt;=10, 1,  IF(R610&gt;=3, 1,  IF(S610=1, 1, 0) ) )</f>
        <v>0</v>
      </c>
      <c r="W610">
        <v>1</v>
      </c>
      <c r="X610">
        <v>7</v>
      </c>
      <c r="Y610">
        <v>4</v>
      </c>
      <c r="AA610" s="7">
        <f>IF(X610&gt;=5, 1,  IF(Y610&gt;=2, 1,  IF(Z610=1, 1, 0) ) )-AB610</f>
        <v>0</v>
      </c>
      <c r="AB610" s="7">
        <f>IF(X610&gt;=10, 1,  IF(Y610&gt;=3, 1,  IF(Z610=1, 1, 0) ) )</f>
        <v>1</v>
      </c>
    </row>
    <row r="611" spans="2:28" x14ac:dyDescent="0.2">
      <c r="B611">
        <v>2</v>
      </c>
      <c r="C611">
        <v>1</v>
      </c>
      <c r="F611" s="7">
        <f t="shared" ref="F611:F627" si="144">IF(C611&gt;=5, 1,  IF(D611&gt;=2, 1,  IF(E611=1, 1, 0) ) )-G611</f>
        <v>0</v>
      </c>
      <c r="G611" s="7">
        <f t="shared" ref="G611:G627" si="145">IF(C611&gt;=10, 1,  IF(D611&gt;=3, 1,  IF(E611=1, 1, 0) ) )</f>
        <v>0</v>
      </c>
      <c r="I611">
        <v>2</v>
      </c>
      <c r="J611">
        <v>15</v>
      </c>
      <c r="K611">
        <v>1</v>
      </c>
      <c r="M611" s="7">
        <f t="shared" ref="M611:M623" si="146">IF(J611&gt;=5, 1,  IF(K611&gt;=2, 1,  IF(L611=1, 1, 0) ) )-N611</f>
        <v>0</v>
      </c>
      <c r="N611" s="7">
        <f t="shared" ref="N611:N623" si="147">IF(J611&gt;=10, 1,  IF(K611&gt;=3, 1,  IF(L611=1, 1, 0) ) )</f>
        <v>1</v>
      </c>
      <c r="P611">
        <v>2</v>
      </c>
      <c r="Q611">
        <v>2</v>
      </c>
      <c r="T611" s="7">
        <f t="shared" ref="T611:T632" si="148">IF(Q611&gt;=5, 1,  IF(R611&gt;=2, 1,  IF(S611=1, 1, 0) ) )-U611</f>
        <v>0</v>
      </c>
      <c r="U611" s="7">
        <f t="shared" ref="U611:U632" si="149">IF(Q611&gt;=10, 1,  IF(R611&gt;=3, 1,  IF(S611=1, 1, 0) ) )</f>
        <v>0</v>
      </c>
      <c r="W611">
        <v>2</v>
      </c>
      <c r="X611">
        <v>1</v>
      </c>
      <c r="Y611">
        <v>2</v>
      </c>
      <c r="AA611" s="7">
        <f t="shared" ref="AA611:AA627" si="150">IF(X611&gt;=5, 1,  IF(Y611&gt;=2, 1,  IF(Z611=1, 1, 0) ) )-AB611</f>
        <v>1</v>
      </c>
      <c r="AB611" s="7">
        <f t="shared" ref="AB611:AB627" si="151">IF(X611&gt;=10, 1,  IF(Y611&gt;=3, 1,  IF(Z611=1, 1, 0) ) )</f>
        <v>0</v>
      </c>
    </row>
    <row r="612" spans="2:28" x14ac:dyDescent="0.2">
      <c r="B612">
        <v>3</v>
      </c>
      <c r="C612">
        <v>0</v>
      </c>
      <c r="F612" s="7">
        <f t="shared" si="144"/>
        <v>0</v>
      </c>
      <c r="G612" s="7">
        <f t="shared" si="145"/>
        <v>0</v>
      </c>
      <c r="I612">
        <v>3</v>
      </c>
      <c r="J612">
        <v>4</v>
      </c>
      <c r="M612" s="7">
        <f t="shared" si="146"/>
        <v>0</v>
      </c>
      <c r="N612" s="7">
        <f t="shared" si="147"/>
        <v>0</v>
      </c>
      <c r="P612">
        <v>3</v>
      </c>
      <c r="Q612">
        <v>1</v>
      </c>
      <c r="T612" s="7">
        <f t="shared" si="148"/>
        <v>0</v>
      </c>
      <c r="U612" s="7">
        <f t="shared" si="149"/>
        <v>0</v>
      </c>
      <c r="W612">
        <v>3</v>
      </c>
      <c r="X612">
        <v>5</v>
      </c>
      <c r="AA612" s="7">
        <f t="shared" si="150"/>
        <v>1</v>
      </c>
      <c r="AB612" s="7">
        <f t="shared" si="151"/>
        <v>0</v>
      </c>
    </row>
    <row r="613" spans="2:28" x14ac:dyDescent="0.2">
      <c r="B613">
        <v>4</v>
      </c>
      <c r="C613">
        <v>1</v>
      </c>
      <c r="D613">
        <v>2</v>
      </c>
      <c r="F613" s="7">
        <f t="shared" si="144"/>
        <v>1</v>
      </c>
      <c r="G613" s="7">
        <f t="shared" si="145"/>
        <v>0</v>
      </c>
      <c r="I613">
        <v>4</v>
      </c>
      <c r="J613">
        <v>4</v>
      </c>
      <c r="M613" s="7">
        <f t="shared" si="146"/>
        <v>0</v>
      </c>
      <c r="N613" s="7">
        <f t="shared" si="147"/>
        <v>0</v>
      </c>
      <c r="P613">
        <v>4</v>
      </c>
      <c r="Q613">
        <v>3</v>
      </c>
      <c r="T613" s="7">
        <f t="shared" si="148"/>
        <v>0</v>
      </c>
      <c r="U613" s="7">
        <f t="shared" si="149"/>
        <v>0</v>
      </c>
      <c r="W613">
        <v>4</v>
      </c>
      <c r="X613">
        <v>4</v>
      </c>
      <c r="AA613" s="7">
        <f t="shared" si="150"/>
        <v>0</v>
      </c>
      <c r="AB613" s="7">
        <f t="shared" si="151"/>
        <v>0</v>
      </c>
    </row>
    <row r="614" spans="2:28" x14ac:dyDescent="0.2">
      <c r="B614">
        <v>5</v>
      </c>
      <c r="C614">
        <v>0</v>
      </c>
      <c r="F614" s="7">
        <f t="shared" si="144"/>
        <v>0</v>
      </c>
      <c r="G614" s="7">
        <f t="shared" si="145"/>
        <v>0</v>
      </c>
      <c r="I614">
        <v>5</v>
      </c>
      <c r="J614">
        <v>7</v>
      </c>
      <c r="M614" s="7">
        <f t="shared" si="146"/>
        <v>1</v>
      </c>
      <c r="N614" s="7">
        <f t="shared" si="147"/>
        <v>0</v>
      </c>
      <c r="P614">
        <v>5</v>
      </c>
      <c r="Q614">
        <v>0</v>
      </c>
      <c r="T614" s="7">
        <f t="shared" si="148"/>
        <v>0</v>
      </c>
      <c r="U614" s="7">
        <f t="shared" si="149"/>
        <v>0</v>
      </c>
      <c r="W614">
        <v>5</v>
      </c>
      <c r="X614">
        <v>0</v>
      </c>
      <c r="AA614" s="7">
        <f t="shared" si="150"/>
        <v>0</v>
      </c>
      <c r="AB614" s="7">
        <f t="shared" si="151"/>
        <v>0</v>
      </c>
    </row>
    <row r="615" spans="2:28" x14ac:dyDescent="0.2">
      <c r="B615">
        <v>6</v>
      </c>
      <c r="C615">
        <v>3</v>
      </c>
      <c r="F615" s="7">
        <f t="shared" si="144"/>
        <v>0</v>
      </c>
      <c r="G615" s="7">
        <f t="shared" si="145"/>
        <v>0</v>
      </c>
      <c r="I615">
        <v>6</v>
      </c>
      <c r="J615">
        <v>12</v>
      </c>
      <c r="K615">
        <v>1</v>
      </c>
      <c r="M615" s="7">
        <f t="shared" si="146"/>
        <v>0</v>
      </c>
      <c r="N615" s="7">
        <f t="shared" si="147"/>
        <v>1</v>
      </c>
      <c r="P615">
        <v>6</v>
      </c>
      <c r="Q615">
        <v>2</v>
      </c>
      <c r="T615" s="7">
        <f t="shared" si="148"/>
        <v>0</v>
      </c>
      <c r="U615" s="7">
        <f t="shared" si="149"/>
        <v>0</v>
      </c>
      <c r="W615">
        <v>6</v>
      </c>
      <c r="X615">
        <v>1</v>
      </c>
      <c r="AA615" s="7">
        <f t="shared" si="150"/>
        <v>0</v>
      </c>
      <c r="AB615" s="7">
        <f t="shared" si="151"/>
        <v>0</v>
      </c>
    </row>
    <row r="616" spans="2:28" x14ac:dyDescent="0.2">
      <c r="B616">
        <v>7</v>
      </c>
      <c r="C616">
        <v>0</v>
      </c>
      <c r="F616" s="7">
        <f t="shared" si="144"/>
        <v>0</v>
      </c>
      <c r="G616" s="7">
        <f t="shared" si="145"/>
        <v>0</v>
      </c>
      <c r="I616">
        <v>7</v>
      </c>
      <c r="J616">
        <v>6</v>
      </c>
      <c r="M616" s="7">
        <f t="shared" si="146"/>
        <v>1</v>
      </c>
      <c r="N616" s="7">
        <f t="shared" si="147"/>
        <v>0</v>
      </c>
      <c r="P616">
        <v>7</v>
      </c>
      <c r="Q616">
        <v>0</v>
      </c>
      <c r="T616" s="7">
        <f t="shared" si="148"/>
        <v>0</v>
      </c>
      <c r="U616" s="7">
        <f t="shared" si="149"/>
        <v>0</v>
      </c>
      <c r="W616">
        <v>7</v>
      </c>
      <c r="X616">
        <v>0</v>
      </c>
      <c r="AA616" s="7">
        <f t="shared" si="150"/>
        <v>0</v>
      </c>
      <c r="AB616" s="7">
        <f t="shared" si="151"/>
        <v>0</v>
      </c>
    </row>
    <row r="617" spans="2:28" x14ac:dyDescent="0.2">
      <c r="B617">
        <v>8</v>
      </c>
      <c r="C617">
        <v>2</v>
      </c>
      <c r="F617" s="7">
        <f t="shared" si="144"/>
        <v>0</v>
      </c>
      <c r="G617" s="7">
        <f t="shared" si="145"/>
        <v>0</v>
      </c>
      <c r="I617">
        <v>8</v>
      </c>
      <c r="J617">
        <v>2</v>
      </c>
      <c r="M617" s="7">
        <f t="shared" si="146"/>
        <v>0</v>
      </c>
      <c r="N617" s="7">
        <f t="shared" si="147"/>
        <v>0</v>
      </c>
      <c r="P617">
        <v>8</v>
      </c>
      <c r="Q617">
        <v>2</v>
      </c>
      <c r="T617" s="7">
        <f t="shared" si="148"/>
        <v>0</v>
      </c>
      <c r="U617" s="7">
        <f t="shared" si="149"/>
        <v>0</v>
      </c>
      <c r="W617">
        <v>8</v>
      </c>
      <c r="X617">
        <v>0</v>
      </c>
      <c r="AA617" s="7">
        <f t="shared" si="150"/>
        <v>0</v>
      </c>
      <c r="AB617" s="7">
        <f t="shared" si="151"/>
        <v>0</v>
      </c>
    </row>
    <row r="618" spans="2:28" x14ac:dyDescent="0.2">
      <c r="B618">
        <v>9</v>
      </c>
      <c r="C618">
        <v>3</v>
      </c>
      <c r="F618" s="7">
        <f t="shared" si="144"/>
        <v>0</v>
      </c>
      <c r="G618" s="7">
        <f t="shared" si="145"/>
        <v>0</v>
      </c>
      <c r="I618">
        <v>9</v>
      </c>
      <c r="J618">
        <v>0</v>
      </c>
      <c r="M618" s="7">
        <f t="shared" si="146"/>
        <v>0</v>
      </c>
      <c r="N618" s="7">
        <f t="shared" si="147"/>
        <v>0</v>
      </c>
      <c r="P618">
        <v>9</v>
      </c>
      <c r="Q618">
        <v>0</v>
      </c>
      <c r="T618" s="7">
        <f t="shared" si="148"/>
        <v>0</v>
      </c>
      <c r="U618" s="7">
        <f t="shared" si="149"/>
        <v>0</v>
      </c>
      <c r="W618">
        <v>9</v>
      </c>
      <c r="X618">
        <v>0</v>
      </c>
      <c r="AA618" s="7">
        <f t="shared" si="150"/>
        <v>0</v>
      </c>
      <c r="AB618" s="7">
        <f t="shared" si="151"/>
        <v>0</v>
      </c>
    </row>
    <row r="619" spans="2:28" x14ac:dyDescent="0.2">
      <c r="B619">
        <v>10</v>
      </c>
      <c r="C619">
        <v>1</v>
      </c>
      <c r="F619" s="7">
        <f t="shared" si="144"/>
        <v>0</v>
      </c>
      <c r="G619" s="7">
        <f t="shared" si="145"/>
        <v>0</v>
      </c>
      <c r="I619">
        <v>10</v>
      </c>
      <c r="J619">
        <v>0</v>
      </c>
      <c r="M619" s="7">
        <f t="shared" si="146"/>
        <v>0</v>
      </c>
      <c r="N619" s="7">
        <f t="shared" si="147"/>
        <v>0</v>
      </c>
      <c r="P619">
        <v>10</v>
      </c>
      <c r="Q619">
        <v>0</v>
      </c>
      <c r="T619" s="7">
        <f t="shared" si="148"/>
        <v>0</v>
      </c>
      <c r="U619" s="7">
        <f t="shared" si="149"/>
        <v>0</v>
      </c>
      <c r="W619">
        <v>10</v>
      </c>
      <c r="X619">
        <v>0</v>
      </c>
      <c r="AA619" s="7">
        <f t="shared" si="150"/>
        <v>0</v>
      </c>
      <c r="AB619" s="7">
        <f t="shared" si="151"/>
        <v>0</v>
      </c>
    </row>
    <row r="620" spans="2:28" x14ac:dyDescent="0.2">
      <c r="B620">
        <v>11</v>
      </c>
      <c r="C620">
        <v>1</v>
      </c>
      <c r="F620" s="7">
        <f t="shared" si="144"/>
        <v>0</v>
      </c>
      <c r="G620" s="7">
        <f t="shared" si="145"/>
        <v>0</v>
      </c>
      <c r="I620">
        <v>11</v>
      </c>
      <c r="J620">
        <v>1</v>
      </c>
      <c r="M620" s="7">
        <f t="shared" si="146"/>
        <v>0</v>
      </c>
      <c r="N620" s="7">
        <f t="shared" si="147"/>
        <v>0</v>
      </c>
      <c r="P620">
        <v>11</v>
      </c>
      <c r="Q620">
        <v>3</v>
      </c>
      <c r="T620" s="7">
        <f t="shared" si="148"/>
        <v>0</v>
      </c>
      <c r="U620" s="7">
        <f t="shared" si="149"/>
        <v>0</v>
      </c>
      <c r="W620">
        <v>11</v>
      </c>
      <c r="X620">
        <v>0</v>
      </c>
      <c r="AA620" s="7">
        <f t="shared" si="150"/>
        <v>0</v>
      </c>
      <c r="AB620" s="7">
        <f t="shared" si="151"/>
        <v>0</v>
      </c>
    </row>
    <row r="621" spans="2:28" x14ac:dyDescent="0.2">
      <c r="B621">
        <v>12</v>
      </c>
      <c r="C621">
        <v>11</v>
      </c>
      <c r="D621">
        <v>2</v>
      </c>
      <c r="F621" s="7">
        <f t="shared" si="144"/>
        <v>0</v>
      </c>
      <c r="G621" s="7">
        <f t="shared" si="145"/>
        <v>1</v>
      </c>
      <c r="I621">
        <v>12</v>
      </c>
      <c r="J621">
        <v>3</v>
      </c>
      <c r="M621" s="7">
        <f t="shared" si="146"/>
        <v>0</v>
      </c>
      <c r="N621" s="7">
        <f t="shared" si="147"/>
        <v>0</v>
      </c>
      <c r="P621">
        <v>12</v>
      </c>
      <c r="Q621">
        <v>1</v>
      </c>
      <c r="T621" s="7">
        <f t="shared" si="148"/>
        <v>0</v>
      </c>
      <c r="U621" s="7">
        <f t="shared" si="149"/>
        <v>0</v>
      </c>
      <c r="W621">
        <v>12</v>
      </c>
      <c r="X621">
        <v>2</v>
      </c>
      <c r="AA621" s="7">
        <f t="shared" si="150"/>
        <v>0</v>
      </c>
      <c r="AB621" s="7">
        <f t="shared" si="151"/>
        <v>0</v>
      </c>
    </row>
    <row r="622" spans="2:28" x14ac:dyDescent="0.2">
      <c r="B622">
        <v>13</v>
      </c>
      <c r="C622">
        <v>1</v>
      </c>
      <c r="F622" s="7">
        <f t="shared" si="144"/>
        <v>0</v>
      </c>
      <c r="G622" s="7">
        <f t="shared" si="145"/>
        <v>0</v>
      </c>
      <c r="I622">
        <v>13</v>
      </c>
      <c r="J622">
        <v>0</v>
      </c>
      <c r="M622" s="7">
        <f t="shared" si="146"/>
        <v>0</v>
      </c>
      <c r="N622" s="7">
        <f t="shared" si="147"/>
        <v>0</v>
      </c>
      <c r="P622">
        <v>13</v>
      </c>
      <c r="Q622">
        <v>1</v>
      </c>
      <c r="T622" s="7">
        <f t="shared" si="148"/>
        <v>0</v>
      </c>
      <c r="U622" s="7">
        <f t="shared" si="149"/>
        <v>0</v>
      </c>
      <c r="W622">
        <v>13</v>
      </c>
      <c r="X622">
        <v>3</v>
      </c>
      <c r="AA622" s="7">
        <f t="shared" si="150"/>
        <v>0</v>
      </c>
      <c r="AB622" s="7">
        <f t="shared" si="151"/>
        <v>0</v>
      </c>
    </row>
    <row r="623" spans="2:28" x14ac:dyDescent="0.2">
      <c r="B623">
        <v>14</v>
      </c>
      <c r="C623">
        <v>3</v>
      </c>
      <c r="F623" s="7">
        <f t="shared" si="144"/>
        <v>0</v>
      </c>
      <c r="G623" s="7">
        <f t="shared" si="145"/>
        <v>0</v>
      </c>
      <c r="I623">
        <v>14</v>
      </c>
      <c r="J623">
        <v>0</v>
      </c>
      <c r="M623" s="7">
        <f t="shared" si="146"/>
        <v>0</v>
      </c>
      <c r="N623" s="7">
        <f t="shared" si="147"/>
        <v>0</v>
      </c>
      <c r="P623">
        <v>14</v>
      </c>
      <c r="S623">
        <v>1</v>
      </c>
      <c r="T623" s="7">
        <f t="shared" si="148"/>
        <v>0</v>
      </c>
      <c r="U623" s="7">
        <f t="shared" si="149"/>
        <v>1</v>
      </c>
      <c r="W623">
        <v>14</v>
      </c>
      <c r="X623">
        <v>0</v>
      </c>
      <c r="AA623" s="7">
        <f t="shared" si="150"/>
        <v>0</v>
      </c>
      <c r="AB623" s="7">
        <f t="shared" si="151"/>
        <v>0</v>
      </c>
    </row>
    <row r="624" spans="2:28" x14ac:dyDescent="0.2">
      <c r="B624">
        <v>15</v>
      </c>
      <c r="C624">
        <v>1</v>
      </c>
      <c r="F624" s="7">
        <f t="shared" si="144"/>
        <v>0</v>
      </c>
      <c r="G624" s="7">
        <f t="shared" si="145"/>
        <v>0</v>
      </c>
      <c r="K624" s="21">
        <f>COUNT(I610:I623)</f>
        <v>14</v>
      </c>
      <c r="L624" s="19">
        <f>(   (K624-SUM(M610:N623)) / K624   )</f>
        <v>0.7142857142857143</v>
      </c>
      <c r="M624" s="20">
        <f>SUM(M610:M623)/K624</f>
        <v>0.14285714285714285</v>
      </c>
      <c r="N624" s="20">
        <f>SUM(N610:N623)/K624</f>
        <v>0.14285714285714285</v>
      </c>
      <c r="P624">
        <v>15</v>
      </c>
      <c r="Q624">
        <v>7</v>
      </c>
      <c r="T624" s="7">
        <f t="shared" si="148"/>
        <v>1</v>
      </c>
      <c r="U624" s="7">
        <f t="shared" si="149"/>
        <v>0</v>
      </c>
      <c r="W624">
        <v>15</v>
      </c>
      <c r="X624">
        <v>1</v>
      </c>
      <c r="AA624" s="7">
        <f t="shared" si="150"/>
        <v>0</v>
      </c>
      <c r="AB624" s="7">
        <f t="shared" si="151"/>
        <v>0</v>
      </c>
    </row>
    <row r="625" spans="2:28" x14ac:dyDescent="0.2">
      <c r="B625">
        <v>16</v>
      </c>
      <c r="C625">
        <v>13</v>
      </c>
      <c r="F625" s="7">
        <f t="shared" si="144"/>
        <v>0</v>
      </c>
      <c r="G625" s="7">
        <f t="shared" si="145"/>
        <v>1</v>
      </c>
      <c r="P625">
        <v>16</v>
      </c>
      <c r="Q625">
        <v>0</v>
      </c>
      <c r="T625" s="7">
        <f t="shared" si="148"/>
        <v>0</v>
      </c>
      <c r="U625" s="7">
        <f t="shared" si="149"/>
        <v>0</v>
      </c>
      <c r="W625">
        <v>16</v>
      </c>
      <c r="X625">
        <v>0</v>
      </c>
      <c r="AA625" s="7">
        <f t="shared" si="150"/>
        <v>0</v>
      </c>
      <c r="AB625" s="7">
        <f t="shared" si="151"/>
        <v>0</v>
      </c>
    </row>
    <row r="626" spans="2:28" x14ac:dyDescent="0.2">
      <c r="B626">
        <v>17</v>
      </c>
      <c r="C626">
        <v>0</v>
      </c>
      <c r="F626" s="7">
        <f t="shared" si="144"/>
        <v>0</v>
      </c>
      <c r="G626" s="7">
        <f t="shared" si="145"/>
        <v>0</v>
      </c>
      <c r="P626">
        <v>17</v>
      </c>
      <c r="Q626">
        <v>0</v>
      </c>
      <c r="T626" s="7">
        <f t="shared" si="148"/>
        <v>0</v>
      </c>
      <c r="U626" s="7">
        <f t="shared" si="149"/>
        <v>0</v>
      </c>
      <c r="W626">
        <v>17</v>
      </c>
      <c r="X626">
        <v>1</v>
      </c>
      <c r="AA626" s="7">
        <f t="shared" si="150"/>
        <v>0</v>
      </c>
      <c r="AB626" s="7">
        <f t="shared" si="151"/>
        <v>0</v>
      </c>
    </row>
    <row r="627" spans="2:28" x14ac:dyDescent="0.2">
      <c r="B627">
        <v>18</v>
      </c>
      <c r="C627">
        <v>1</v>
      </c>
      <c r="F627" s="7">
        <f t="shared" si="144"/>
        <v>0</v>
      </c>
      <c r="G627" s="7">
        <f t="shared" si="145"/>
        <v>0</v>
      </c>
      <c r="P627">
        <v>18</v>
      </c>
      <c r="Q627">
        <v>1</v>
      </c>
      <c r="T627" s="7">
        <f t="shared" si="148"/>
        <v>0</v>
      </c>
      <c r="U627" s="7">
        <f t="shared" si="149"/>
        <v>0</v>
      </c>
      <c r="W627">
        <v>18</v>
      </c>
      <c r="X627">
        <v>1</v>
      </c>
      <c r="AA627" s="7">
        <f t="shared" si="150"/>
        <v>0</v>
      </c>
      <c r="AB627" s="7">
        <f t="shared" si="151"/>
        <v>0</v>
      </c>
    </row>
    <row r="628" spans="2:28" x14ac:dyDescent="0.2">
      <c r="D628" s="21">
        <f>COUNT(B610:B627)</f>
        <v>18</v>
      </c>
      <c r="E628" s="19">
        <f>(   (D628-SUM(F610:G627)) / D628   )</f>
        <v>0.83333333333333337</v>
      </c>
      <c r="F628" s="20">
        <f>SUM(F610:F627)/D628</f>
        <v>5.5555555555555552E-2</v>
      </c>
      <c r="G628" s="20">
        <f>SUM(G610:G627)/D628</f>
        <v>0.1111111111111111</v>
      </c>
      <c r="P628">
        <v>19</v>
      </c>
      <c r="Q628">
        <v>0</v>
      </c>
      <c r="T628" s="7">
        <f t="shared" si="148"/>
        <v>0</v>
      </c>
      <c r="U628" s="7">
        <f t="shared" si="149"/>
        <v>0</v>
      </c>
      <c r="Y628" s="21">
        <f>COUNT(W610:W627)</f>
        <v>18</v>
      </c>
      <c r="Z628" s="19">
        <f>(   (Y628-SUM(AA610:AB627)) / Y628   )</f>
        <v>0.83333333333333337</v>
      </c>
      <c r="AA628" s="20">
        <f>SUM(AA610:AA627)/Y628</f>
        <v>0.1111111111111111</v>
      </c>
      <c r="AB628" s="20">
        <f>SUM(AB610:AB627)/Y628</f>
        <v>5.5555555555555552E-2</v>
      </c>
    </row>
    <row r="629" spans="2:28" x14ac:dyDescent="0.2">
      <c r="P629">
        <v>20</v>
      </c>
      <c r="Q629">
        <v>7</v>
      </c>
      <c r="T629" s="7">
        <f t="shared" si="148"/>
        <v>1</v>
      </c>
      <c r="U629" s="7">
        <f t="shared" si="149"/>
        <v>0</v>
      </c>
    </row>
    <row r="630" spans="2:28" x14ac:dyDescent="0.2">
      <c r="P630">
        <v>21</v>
      </c>
      <c r="Q630">
        <v>0</v>
      </c>
      <c r="T630" s="7">
        <f t="shared" si="148"/>
        <v>0</v>
      </c>
      <c r="U630" s="7">
        <f t="shared" si="149"/>
        <v>0</v>
      </c>
    </row>
    <row r="631" spans="2:28" x14ac:dyDescent="0.2">
      <c r="P631">
        <v>22</v>
      </c>
      <c r="Q631">
        <v>1</v>
      </c>
      <c r="T631" s="7">
        <f t="shared" si="148"/>
        <v>0</v>
      </c>
      <c r="U631" s="7">
        <f t="shared" si="149"/>
        <v>0</v>
      </c>
    </row>
    <row r="632" spans="2:28" x14ac:dyDescent="0.2">
      <c r="P632">
        <v>23</v>
      </c>
      <c r="Q632">
        <v>1</v>
      </c>
      <c r="T632" s="7">
        <f t="shared" si="148"/>
        <v>0</v>
      </c>
      <c r="U632" s="7">
        <f t="shared" si="149"/>
        <v>0</v>
      </c>
    </row>
    <row r="633" spans="2:28" x14ac:dyDescent="0.2">
      <c r="R633" s="21">
        <f>COUNT(P610:P632)</f>
        <v>23</v>
      </c>
      <c r="S633" s="19">
        <f>(   (R633-SUM(T610:U632)) / R633   )</f>
        <v>0.86956521739130432</v>
      </c>
      <c r="T633" s="20">
        <f>SUM(T610:T632)/R633</f>
        <v>8.6956521739130432E-2</v>
      </c>
      <c r="U633" s="20">
        <f>SUM(U610:U632)/R633</f>
        <v>4.3478260869565216E-2</v>
      </c>
    </row>
    <row r="637" spans="2:28" x14ac:dyDescent="0.2">
      <c r="B637" s="3" t="s">
        <v>41</v>
      </c>
      <c r="C637" s="3"/>
      <c r="D637" s="3"/>
      <c r="E637" s="3"/>
      <c r="F637" s="3"/>
      <c r="G637" s="3"/>
      <c r="H637" s="3"/>
      <c r="I637" s="3"/>
      <c r="J637" s="3"/>
      <c r="K637" s="3"/>
      <c r="L637" s="3"/>
      <c r="M637" s="3"/>
      <c r="N637" s="3"/>
      <c r="O637" s="3"/>
      <c r="P637" s="3"/>
      <c r="Q637" s="3"/>
      <c r="R637" s="3"/>
      <c r="S637" s="3"/>
      <c r="T637" s="3"/>
      <c r="U637" s="3"/>
      <c r="V637" s="3"/>
      <c r="W637" s="3"/>
    </row>
    <row r="639" spans="2:28" x14ac:dyDescent="0.2">
      <c r="C639" s="6" t="s">
        <v>2</v>
      </c>
      <c r="D639" s="6" t="s">
        <v>3</v>
      </c>
      <c r="E639" s="6" t="s">
        <v>4</v>
      </c>
      <c r="F639" s="4" t="s">
        <v>8</v>
      </c>
      <c r="G639" s="5" t="s">
        <v>9</v>
      </c>
      <c r="H639" s="5" t="s">
        <v>10</v>
      </c>
      <c r="J639" s="6" t="s">
        <v>2</v>
      </c>
      <c r="K639" s="6" t="s">
        <v>3</v>
      </c>
      <c r="L639" s="6" t="s">
        <v>4</v>
      </c>
      <c r="M639" s="4" t="s">
        <v>8</v>
      </c>
      <c r="N639" s="5" t="s">
        <v>9</v>
      </c>
      <c r="O639" s="5" t="s">
        <v>10</v>
      </c>
      <c r="Q639" s="6" t="s">
        <v>2</v>
      </c>
      <c r="R639" s="6" t="s">
        <v>3</v>
      </c>
      <c r="S639" s="6" t="s">
        <v>4</v>
      </c>
      <c r="T639" s="4" t="s">
        <v>8</v>
      </c>
      <c r="U639" s="5" t="s">
        <v>9</v>
      </c>
      <c r="V639" s="5" t="s">
        <v>10</v>
      </c>
    </row>
    <row r="640" spans="2:28" x14ac:dyDescent="0.2">
      <c r="C640" s="7">
        <v>1</v>
      </c>
      <c r="D640" s="7">
        <v>1</v>
      </c>
      <c r="E640" s="7"/>
      <c r="F640" s="7"/>
      <c r="G640" s="7">
        <f>IF(D640&gt;=5, 1,  IF(E640&gt;=2, 1,  IF(F640="yes", 1, 0) ) )-H640</f>
        <v>0</v>
      </c>
      <c r="H640" s="7">
        <f>IF(D640&gt;=10, 1,  IF(E640&gt;=3, 1,  IF(F640="yes", 1, 0) ) )</f>
        <v>0</v>
      </c>
      <c r="I640" s="7"/>
      <c r="J640" s="7">
        <v>1</v>
      </c>
      <c r="K640">
        <v>2</v>
      </c>
      <c r="L640" s="7"/>
      <c r="M640" s="7"/>
      <c r="N640" s="7">
        <f>IF(K640&gt;=5, 1,  IF(L640&gt;=2, 1,  IF(M640="yes", 1, 0) ) )-O640</f>
        <v>0</v>
      </c>
      <c r="O640" s="7">
        <f>IF(K640&gt;=10, 1,  IF(L640&gt;=3, 1,  IF(M640="yes", 1, 0) ) )</f>
        <v>0</v>
      </c>
      <c r="P640" s="7"/>
      <c r="Q640" s="7">
        <v>1</v>
      </c>
      <c r="R640">
        <v>0</v>
      </c>
      <c r="U640" s="7">
        <f>IF(R640&gt;=5, 1,  IF(S640&gt;=2, 1,  IF(T640="yes", 1, 0) ) )-V640</f>
        <v>0</v>
      </c>
      <c r="V640" s="7">
        <f>IF(R640&gt;=10, 1,  IF(S640&gt;=3, 1,  IF(T640="yes", 1, 0) ) )</f>
        <v>0</v>
      </c>
    </row>
    <row r="641" spans="3:22" x14ac:dyDescent="0.2">
      <c r="C641" s="7">
        <v>2</v>
      </c>
      <c r="D641" s="7">
        <v>0</v>
      </c>
      <c r="E641" s="7"/>
      <c r="F641" s="7"/>
      <c r="G641" s="7">
        <f t="shared" ref="G641:G660" si="152">IF(D641&gt;=5, 1,  IF(E641&gt;=2, 1,  IF(F641="yes", 1, 0) ) )-H641</f>
        <v>0</v>
      </c>
      <c r="H641" s="7">
        <f t="shared" ref="H641:H660" si="153">IF(D641&gt;=10, 1,  IF(E641&gt;=3, 1,  IF(F641="yes", 1, 0) ) )</f>
        <v>0</v>
      </c>
      <c r="I641" s="7"/>
      <c r="J641" s="7">
        <v>2</v>
      </c>
      <c r="K641">
        <v>0</v>
      </c>
      <c r="L641" s="7"/>
      <c r="M641" s="7"/>
      <c r="N641" s="7">
        <f t="shared" ref="N641:N659" si="154">IF(K641&gt;=5, 1,  IF(L641&gt;=2, 1,  IF(M641="yes", 1, 0) ) )-O641</f>
        <v>0</v>
      </c>
      <c r="O641" s="7">
        <f t="shared" ref="O641:O659" si="155">IF(K641&gt;=10, 1,  IF(L641&gt;=3, 1,  IF(M641="yes", 1, 0) ) )</f>
        <v>0</v>
      </c>
      <c r="P641" s="7"/>
      <c r="Q641" s="7">
        <v>2</v>
      </c>
      <c r="R641">
        <v>1</v>
      </c>
      <c r="U641" s="7">
        <f t="shared" ref="U641:U662" si="156">IF(R641&gt;=5, 1,  IF(S641&gt;=2, 1,  IF(T641="yes", 1, 0) ) )-V641</f>
        <v>0</v>
      </c>
      <c r="V641" s="7">
        <f t="shared" ref="V641:V662" si="157">IF(R641&gt;=10, 1,  IF(S641&gt;=3, 1,  IF(T641="yes", 1, 0) ) )</f>
        <v>0</v>
      </c>
    </row>
    <row r="642" spans="3:22" x14ac:dyDescent="0.2">
      <c r="C642" s="7">
        <v>3</v>
      </c>
      <c r="D642" s="12">
        <v>0</v>
      </c>
      <c r="E642" s="12"/>
      <c r="F642" s="7"/>
      <c r="G642" s="7">
        <f t="shared" si="152"/>
        <v>0</v>
      </c>
      <c r="H642" s="7">
        <f t="shared" si="153"/>
        <v>0</v>
      </c>
      <c r="I642" s="7"/>
      <c r="J642" s="7">
        <v>3</v>
      </c>
      <c r="K642">
        <v>0</v>
      </c>
      <c r="L642" s="7"/>
      <c r="M642" s="7"/>
      <c r="N642" s="7">
        <f t="shared" si="154"/>
        <v>0</v>
      </c>
      <c r="O642" s="7">
        <f t="shared" si="155"/>
        <v>0</v>
      </c>
      <c r="P642" s="7"/>
      <c r="Q642" s="7">
        <v>3</v>
      </c>
      <c r="R642">
        <v>0</v>
      </c>
      <c r="U642" s="7">
        <f t="shared" si="156"/>
        <v>0</v>
      </c>
      <c r="V642" s="7">
        <f t="shared" si="157"/>
        <v>0</v>
      </c>
    </row>
    <row r="643" spans="3:22" x14ac:dyDescent="0.2">
      <c r="C643" s="7">
        <v>4</v>
      </c>
      <c r="D643" s="7">
        <v>0</v>
      </c>
      <c r="E643" s="7"/>
      <c r="F643" s="7"/>
      <c r="G643" s="7">
        <f t="shared" si="152"/>
        <v>0</v>
      </c>
      <c r="H643" s="7">
        <f t="shared" si="153"/>
        <v>0</v>
      </c>
      <c r="I643" s="7"/>
      <c r="J643" s="7">
        <v>4</v>
      </c>
      <c r="K643">
        <v>0</v>
      </c>
      <c r="L643" s="7"/>
      <c r="M643" s="7"/>
      <c r="N643" s="7">
        <f t="shared" si="154"/>
        <v>0</v>
      </c>
      <c r="O643" s="7">
        <f t="shared" si="155"/>
        <v>0</v>
      </c>
      <c r="P643" s="7"/>
      <c r="Q643" s="7">
        <v>4</v>
      </c>
      <c r="R643">
        <v>0</v>
      </c>
      <c r="U643" s="7">
        <f t="shared" si="156"/>
        <v>0</v>
      </c>
      <c r="V643" s="7">
        <f t="shared" si="157"/>
        <v>0</v>
      </c>
    </row>
    <row r="644" spans="3:22" x14ac:dyDescent="0.2">
      <c r="C644" s="7">
        <v>5</v>
      </c>
      <c r="D644" s="7">
        <v>0</v>
      </c>
      <c r="E644" s="7"/>
      <c r="F644" s="7"/>
      <c r="G644" s="7">
        <f t="shared" si="152"/>
        <v>0</v>
      </c>
      <c r="H644" s="7">
        <f t="shared" si="153"/>
        <v>0</v>
      </c>
      <c r="I644" s="7"/>
      <c r="J644" s="7">
        <v>5</v>
      </c>
      <c r="K644">
        <v>2</v>
      </c>
      <c r="L644" s="7"/>
      <c r="M644" s="7"/>
      <c r="N644" s="7">
        <f t="shared" si="154"/>
        <v>0</v>
      </c>
      <c r="O644" s="7">
        <f t="shared" si="155"/>
        <v>0</v>
      </c>
      <c r="P644" s="7"/>
      <c r="Q644" s="7">
        <v>5</v>
      </c>
      <c r="R644">
        <v>1</v>
      </c>
      <c r="U644" s="7">
        <f t="shared" si="156"/>
        <v>0</v>
      </c>
      <c r="V644" s="7">
        <f t="shared" si="157"/>
        <v>0</v>
      </c>
    </row>
    <row r="645" spans="3:22" x14ac:dyDescent="0.2">
      <c r="C645" s="7">
        <v>6</v>
      </c>
      <c r="D645" s="7">
        <v>22</v>
      </c>
      <c r="E645" s="7"/>
      <c r="F645" s="7"/>
      <c r="G645" s="7">
        <f t="shared" si="152"/>
        <v>0</v>
      </c>
      <c r="H645" s="7">
        <f t="shared" si="153"/>
        <v>1</v>
      </c>
      <c r="I645" s="7"/>
      <c r="J645" s="7">
        <v>6</v>
      </c>
      <c r="K645">
        <v>0</v>
      </c>
      <c r="L645" s="7"/>
      <c r="M645" s="7"/>
      <c r="N645" s="7">
        <f t="shared" si="154"/>
        <v>0</v>
      </c>
      <c r="O645" s="7">
        <f t="shared" si="155"/>
        <v>0</v>
      </c>
      <c r="P645" s="7"/>
      <c r="Q645" s="7">
        <v>6</v>
      </c>
      <c r="R645">
        <v>0</v>
      </c>
      <c r="U645" s="7">
        <f t="shared" si="156"/>
        <v>0</v>
      </c>
      <c r="V645" s="7">
        <f t="shared" si="157"/>
        <v>0</v>
      </c>
    </row>
    <row r="646" spans="3:22" x14ac:dyDescent="0.2">
      <c r="C646" s="7">
        <v>7</v>
      </c>
      <c r="D646" s="7">
        <v>0</v>
      </c>
      <c r="E646" s="7"/>
      <c r="F646" s="7"/>
      <c r="G646" s="7">
        <f t="shared" si="152"/>
        <v>0</v>
      </c>
      <c r="H646" s="7">
        <f t="shared" si="153"/>
        <v>0</v>
      </c>
      <c r="I646" s="7"/>
      <c r="J646" s="7">
        <v>7</v>
      </c>
      <c r="K646">
        <v>0</v>
      </c>
      <c r="L646" s="7"/>
      <c r="M646" s="7"/>
      <c r="N646" s="7">
        <f t="shared" si="154"/>
        <v>0</v>
      </c>
      <c r="O646" s="7">
        <f t="shared" si="155"/>
        <v>0</v>
      </c>
      <c r="P646" s="7"/>
      <c r="Q646" s="7">
        <v>7</v>
      </c>
      <c r="R646">
        <v>0</v>
      </c>
      <c r="U646" s="7">
        <f t="shared" si="156"/>
        <v>0</v>
      </c>
      <c r="V646" s="7">
        <f t="shared" si="157"/>
        <v>0</v>
      </c>
    </row>
    <row r="647" spans="3:22" x14ac:dyDescent="0.2">
      <c r="C647" s="7">
        <v>8</v>
      </c>
      <c r="D647" s="12">
        <v>0</v>
      </c>
      <c r="E647" s="12"/>
      <c r="F647" s="7"/>
      <c r="G647" s="7">
        <f t="shared" si="152"/>
        <v>0</v>
      </c>
      <c r="H647" s="7">
        <f t="shared" si="153"/>
        <v>0</v>
      </c>
      <c r="I647" s="7"/>
      <c r="J647" s="7">
        <v>8</v>
      </c>
      <c r="K647">
        <v>5</v>
      </c>
      <c r="L647" s="7"/>
      <c r="M647" s="7"/>
      <c r="N647" s="7">
        <f t="shared" si="154"/>
        <v>1</v>
      </c>
      <c r="O647" s="7">
        <f t="shared" si="155"/>
        <v>0</v>
      </c>
      <c r="P647" s="7"/>
      <c r="Q647" s="7">
        <v>8</v>
      </c>
      <c r="R647">
        <v>0</v>
      </c>
      <c r="U647" s="7">
        <f t="shared" si="156"/>
        <v>0</v>
      </c>
      <c r="V647" s="7">
        <f t="shared" si="157"/>
        <v>0</v>
      </c>
    </row>
    <row r="648" spans="3:22" x14ac:dyDescent="0.2">
      <c r="C648" s="7">
        <v>9</v>
      </c>
      <c r="D648" s="12">
        <v>0</v>
      </c>
      <c r="E648" s="12"/>
      <c r="F648" s="7"/>
      <c r="G648" s="7">
        <f t="shared" si="152"/>
        <v>0</v>
      </c>
      <c r="H648" s="7">
        <f t="shared" si="153"/>
        <v>0</v>
      </c>
      <c r="I648" s="7"/>
      <c r="J648" s="7">
        <v>9</v>
      </c>
      <c r="K648">
        <v>1</v>
      </c>
      <c r="L648" s="7"/>
      <c r="M648" s="7"/>
      <c r="N648" s="7">
        <f t="shared" si="154"/>
        <v>0</v>
      </c>
      <c r="O648" s="7">
        <f t="shared" si="155"/>
        <v>0</v>
      </c>
      <c r="P648" s="7"/>
      <c r="Q648" s="7">
        <v>9</v>
      </c>
      <c r="R648">
        <v>2</v>
      </c>
      <c r="U648" s="7">
        <f t="shared" si="156"/>
        <v>0</v>
      </c>
      <c r="V648" s="7">
        <f t="shared" si="157"/>
        <v>0</v>
      </c>
    </row>
    <row r="649" spans="3:22" x14ac:dyDescent="0.2">
      <c r="C649" s="7">
        <v>10</v>
      </c>
      <c r="D649" s="12">
        <v>0</v>
      </c>
      <c r="E649" s="12"/>
      <c r="F649" s="7"/>
      <c r="G649" s="7">
        <f t="shared" si="152"/>
        <v>0</v>
      </c>
      <c r="H649" s="7">
        <f t="shared" si="153"/>
        <v>0</v>
      </c>
      <c r="I649" s="7"/>
      <c r="J649" s="7">
        <v>10</v>
      </c>
      <c r="K649">
        <v>0</v>
      </c>
      <c r="L649" s="12"/>
      <c r="M649" s="7"/>
      <c r="N649" s="7">
        <f t="shared" si="154"/>
        <v>0</v>
      </c>
      <c r="O649" s="7">
        <f t="shared" si="155"/>
        <v>0</v>
      </c>
      <c r="P649" s="7"/>
      <c r="Q649" s="7">
        <v>10</v>
      </c>
      <c r="R649">
        <v>0</v>
      </c>
      <c r="U649" s="7">
        <f t="shared" si="156"/>
        <v>0</v>
      </c>
      <c r="V649" s="7">
        <f t="shared" si="157"/>
        <v>0</v>
      </c>
    </row>
    <row r="650" spans="3:22" x14ac:dyDescent="0.2">
      <c r="C650" s="7">
        <v>11</v>
      </c>
      <c r="D650" s="12">
        <v>0</v>
      </c>
      <c r="E650" s="12"/>
      <c r="F650" s="7"/>
      <c r="G650" s="7">
        <f t="shared" si="152"/>
        <v>0</v>
      </c>
      <c r="H650" s="7">
        <f t="shared" si="153"/>
        <v>0</v>
      </c>
      <c r="I650" s="7"/>
      <c r="J650" s="7">
        <v>11</v>
      </c>
      <c r="K650">
        <v>0</v>
      </c>
      <c r="L650" s="12"/>
      <c r="M650" s="7"/>
      <c r="N650" s="7">
        <f t="shared" si="154"/>
        <v>0</v>
      </c>
      <c r="O650" s="7">
        <f t="shared" si="155"/>
        <v>0</v>
      </c>
      <c r="P650" s="7"/>
      <c r="Q650" s="7">
        <v>11</v>
      </c>
      <c r="R650">
        <v>0</v>
      </c>
      <c r="U650" s="7">
        <f t="shared" si="156"/>
        <v>0</v>
      </c>
      <c r="V650" s="7">
        <f t="shared" si="157"/>
        <v>0</v>
      </c>
    </row>
    <row r="651" spans="3:22" x14ac:dyDescent="0.2">
      <c r="C651" s="7">
        <v>12</v>
      </c>
      <c r="D651" s="12">
        <v>1</v>
      </c>
      <c r="E651" s="12"/>
      <c r="F651" s="7"/>
      <c r="G651" s="7">
        <f t="shared" si="152"/>
        <v>0</v>
      </c>
      <c r="H651" s="7">
        <f t="shared" si="153"/>
        <v>0</v>
      </c>
      <c r="I651" s="7"/>
      <c r="J651" s="7">
        <v>12</v>
      </c>
      <c r="K651">
        <v>0</v>
      </c>
      <c r="M651" s="7"/>
      <c r="N651" s="7">
        <f t="shared" si="154"/>
        <v>0</v>
      </c>
      <c r="O651" s="7">
        <f t="shared" si="155"/>
        <v>0</v>
      </c>
      <c r="P651" s="7"/>
      <c r="Q651" s="7">
        <v>12</v>
      </c>
      <c r="R651">
        <v>1</v>
      </c>
      <c r="U651" s="7">
        <f t="shared" si="156"/>
        <v>0</v>
      </c>
      <c r="V651" s="7">
        <f t="shared" si="157"/>
        <v>0</v>
      </c>
    </row>
    <row r="652" spans="3:22" x14ac:dyDescent="0.2">
      <c r="C652" s="7">
        <v>13</v>
      </c>
      <c r="D652" s="12">
        <v>0</v>
      </c>
      <c r="E652" s="12"/>
      <c r="F652" s="7"/>
      <c r="G652" s="7">
        <f t="shared" si="152"/>
        <v>0</v>
      </c>
      <c r="H652" s="7">
        <f t="shared" si="153"/>
        <v>0</v>
      </c>
      <c r="I652" s="7"/>
      <c r="J652" s="7">
        <v>13</v>
      </c>
      <c r="K652">
        <v>0</v>
      </c>
      <c r="M652" s="7"/>
      <c r="N652" s="7">
        <f t="shared" si="154"/>
        <v>0</v>
      </c>
      <c r="O652" s="7">
        <f t="shared" si="155"/>
        <v>0</v>
      </c>
      <c r="P652" s="7"/>
      <c r="Q652" s="7">
        <v>13</v>
      </c>
      <c r="R652">
        <v>3</v>
      </c>
      <c r="S652">
        <v>1</v>
      </c>
      <c r="U652" s="7">
        <f>IF(R652&gt;=5, 1,  IF(S652&gt;=2, 1,  IF(T652="yes", 1, 0) ) )-V652</f>
        <v>0</v>
      </c>
      <c r="V652" s="7">
        <f t="shared" si="157"/>
        <v>0</v>
      </c>
    </row>
    <row r="653" spans="3:22" x14ac:dyDescent="0.2">
      <c r="C653" s="7">
        <v>14</v>
      </c>
      <c r="D653" s="12">
        <v>0</v>
      </c>
      <c r="E653" s="12"/>
      <c r="F653" s="7"/>
      <c r="G653" s="7">
        <f t="shared" si="152"/>
        <v>0</v>
      </c>
      <c r="H653" s="7">
        <f t="shared" si="153"/>
        <v>0</v>
      </c>
      <c r="I653" s="7"/>
      <c r="J653" s="7">
        <v>14</v>
      </c>
      <c r="K653">
        <v>0</v>
      </c>
      <c r="M653" s="7"/>
      <c r="N653" s="7">
        <f t="shared" si="154"/>
        <v>0</v>
      </c>
      <c r="O653" s="7">
        <f t="shared" si="155"/>
        <v>0</v>
      </c>
      <c r="P653" s="7"/>
      <c r="Q653" s="7">
        <v>14</v>
      </c>
      <c r="R653">
        <v>1</v>
      </c>
      <c r="U653" s="7">
        <f t="shared" si="156"/>
        <v>0</v>
      </c>
      <c r="V653" s="7">
        <f t="shared" si="157"/>
        <v>0</v>
      </c>
    </row>
    <row r="654" spans="3:22" x14ac:dyDescent="0.2">
      <c r="C654" s="7">
        <v>15</v>
      </c>
      <c r="D654" s="12">
        <v>0</v>
      </c>
      <c r="E654" s="12"/>
      <c r="G654" s="7">
        <f t="shared" si="152"/>
        <v>0</v>
      </c>
      <c r="H654" s="7">
        <f t="shared" si="153"/>
        <v>0</v>
      </c>
      <c r="I654" s="7"/>
      <c r="J654" s="7">
        <v>15</v>
      </c>
      <c r="K654">
        <v>0</v>
      </c>
      <c r="N654" s="7">
        <f t="shared" si="154"/>
        <v>0</v>
      </c>
      <c r="O654" s="7">
        <f t="shared" si="155"/>
        <v>0</v>
      </c>
      <c r="P654" s="7"/>
      <c r="Q654" s="7">
        <v>15</v>
      </c>
      <c r="R654">
        <v>0</v>
      </c>
      <c r="U654" s="7">
        <f t="shared" si="156"/>
        <v>0</v>
      </c>
      <c r="V654" s="7">
        <f t="shared" si="157"/>
        <v>0</v>
      </c>
    </row>
    <row r="655" spans="3:22" x14ac:dyDescent="0.2">
      <c r="C655" s="7">
        <v>16</v>
      </c>
      <c r="D655" s="7">
        <v>0</v>
      </c>
      <c r="G655" s="7">
        <f t="shared" si="152"/>
        <v>0</v>
      </c>
      <c r="H655" s="7">
        <f t="shared" si="153"/>
        <v>0</v>
      </c>
      <c r="I655" s="7"/>
      <c r="J655" s="7">
        <v>16</v>
      </c>
      <c r="K655">
        <v>1</v>
      </c>
      <c r="N655" s="7">
        <f t="shared" si="154"/>
        <v>0</v>
      </c>
      <c r="O655" s="7">
        <f t="shared" si="155"/>
        <v>0</v>
      </c>
      <c r="P655" s="7"/>
      <c r="Q655" s="7">
        <v>16</v>
      </c>
      <c r="R655">
        <v>0</v>
      </c>
      <c r="U655" s="7">
        <f t="shared" si="156"/>
        <v>0</v>
      </c>
      <c r="V655" s="7">
        <f t="shared" si="157"/>
        <v>0</v>
      </c>
    </row>
    <row r="656" spans="3:22" x14ac:dyDescent="0.2">
      <c r="C656" s="7">
        <v>17</v>
      </c>
      <c r="D656" s="12">
        <v>0</v>
      </c>
      <c r="G656" s="7">
        <f t="shared" si="152"/>
        <v>0</v>
      </c>
      <c r="H656" s="7">
        <f t="shared" si="153"/>
        <v>0</v>
      </c>
      <c r="I656" s="7"/>
      <c r="J656" s="7">
        <v>17</v>
      </c>
      <c r="K656">
        <v>0</v>
      </c>
      <c r="N656" s="7">
        <f t="shared" si="154"/>
        <v>0</v>
      </c>
      <c r="O656" s="7">
        <f t="shared" si="155"/>
        <v>0</v>
      </c>
      <c r="P656" s="7"/>
      <c r="Q656" s="7">
        <v>17</v>
      </c>
      <c r="R656" s="18" t="s">
        <v>6</v>
      </c>
      <c r="S656" s="18" t="s">
        <v>6</v>
      </c>
      <c r="T656" t="s">
        <v>7</v>
      </c>
      <c r="U656" s="7">
        <f t="shared" si="156"/>
        <v>0</v>
      </c>
      <c r="V656" s="7">
        <f t="shared" si="157"/>
        <v>1</v>
      </c>
    </row>
    <row r="657" spans="2:22" x14ac:dyDescent="0.2">
      <c r="C657" s="7">
        <v>18</v>
      </c>
      <c r="D657" s="7">
        <v>0</v>
      </c>
      <c r="G657" s="7">
        <f t="shared" si="152"/>
        <v>0</v>
      </c>
      <c r="H657" s="7">
        <f t="shared" si="153"/>
        <v>0</v>
      </c>
      <c r="I657" s="7"/>
      <c r="J657" s="7">
        <v>18</v>
      </c>
      <c r="K657">
        <v>0</v>
      </c>
      <c r="N657" s="7">
        <f t="shared" si="154"/>
        <v>0</v>
      </c>
      <c r="O657" s="7">
        <f t="shared" si="155"/>
        <v>0</v>
      </c>
      <c r="P657" s="7"/>
      <c r="Q657" s="7">
        <v>18</v>
      </c>
      <c r="R657">
        <v>0</v>
      </c>
      <c r="U657" s="7">
        <f t="shared" si="156"/>
        <v>0</v>
      </c>
      <c r="V657" s="7">
        <f t="shared" si="157"/>
        <v>0</v>
      </c>
    </row>
    <row r="658" spans="2:22" x14ac:dyDescent="0.2">
      <c r="C658" s="7">
        <v>19</v>
      </c>
      <c r="D658" s="12">
        <v>0</v>
      </c>
      <c r="G658" s="7">
        <f t="shared" si="152"/>
        <v>0</v>
      </c>
      <c r="H658" s="7">
        <f t="shared" si="153"/>
        <v>0</v>
      </c>
      <c r="I658" s="7"/>
      <c r="J658" s="7">
        <v>19</v>
      </c>
      <c r="K658">
        <v>0</v>
      </c>
      <c r="N658" s="7">
        <f t="shared" si="154"/>
        <v>0</v>
      </c>
      <c r="O658" s="7">
        <f t="shared" si="155"/>
        <v>0</v>
      </c>
      <c r="P658" s="7"/>
      <c r="Q658" s="7">
        <v>19</v>
      </c>
      <c r="R658">
        <v>0</v>
      </c>
      <c r="U658" s="7">
        <f t="shared" si="156"/>
        <v>0</v>
      </c>
      <c r="V658" s="7">
        <f t="shared" si="157"/>
        <v>0</v>
      </c>
    </row>
    <row r="659" spans="2:22" x14ac:dyDescent="0.2">
      <c r="C659" s="7">
        <v>20</v>
      </c>
      <c r="D659" s="12">
        <v>1</v>
      </c>
      <c r="G659" s="7">
        <f t="shared" si="152"/>
        <v>0</v>
      </c>
      <c r="H659" s="7">
        <f t="shared" si="153"/>
        <v>0</v>
      </c>
      <c r="I659" s="7"/>
      <c r="J659" s="7">
        <v>20</v>
      </c>
      <c r="K659">
        <v>0</v>
      </c>
      <c r="N659" s="7">
        <f t="shared" si="154"/>
        <v>0</v>
      </c>
      <c r="O659" s="7">
        <f t="shared" si="155"/>
        <v>0</v>
      </c>
      <c r="P659" s="7"/>
      <c r="Q659" s="7">
        <v>20</v>
      </c>
      <c r="R659">
        <v>0</v>
      </c>
      <c r="U659" s="7">
        <f t="shared" si="156"/>
        <v>0</v>
      </c>
      <c r="V659" s="7">
        <f t="shared" si="157"/>
        <v>0</v>
      </c>
    </row>
    <row r="660" spans="2:22" x14ac:dyDescent="0.2">
      <c r="C660" s="7">
        <v>21</v>
      </c>
      <c r="D660" s="7">
        <v>4</v>
      </c>
      <c r="G660" s="7">
        <f t="shared" si="152"/>
        <v>0</v>
      </c>
      <c r="H660" s="7">
        <f t="shared" si="153"/>
        <v>0</v>
      </c>
      <c r="I660" s="7"/>
      <c r="M660" s="9">
        <f>(COUNT(N636:N659)-SUM(N636:O659))/20</f>
        <v>0.95</v>
      </c>
      <c r="N660" s="10">
        <f>SUM(N640:N659)/20</f>
        <v>0.05</v>
      </c>
      <c r="O660" s="10">
        <f>SUM(O640:O659)/20</f>
        <v>0</v>
      </c>
      <c r="P660" s="7"/>
      <c r="Q660" s="7">
        <v>21</v>
      </c>
      <c r="R660">
        <v>1</v>
      </c>
      <c r="S660">
        <v>1</v>
      </c>
      <c r="U660" s="7">
        <f t="shared" si="156"/>
        <v>0</v>
      </c>
      <c r="V660" s="7">
        <f t="shared" si="157"/>
        <v>0</v>
      </c>
    </row>
    <row r="661" spans="2:22" x14ac:dyDescent="0.2">
      <c r="C661" s="7"/>
      <c r="D661" s="7"/>
      <c r="F661" s="9">
        <f>(COUNT(G639:G660)-SUM(G639:H660))/21</f>
        <v>0.95238095238095233</v>
      </c>
      <c r="G661" s="10">
        <f>SUM(G639:G660)/21</f>
        <v>0</v>
      </c>
      <c r="H661" s="10">
        <f>SUM(H639:H660)/21</f>
        <v>4.7619047619047616E-2</v>
      </c>
      <c r="I661" s="7"/>
      <c r="Q661" s="7">
        <v>22</v>
      </c>
      <c r="R661">
        <v>0</v>
      </c>
      <c r="U661" s="7">
        <f t="shared" si="156"/>
        <v>0</v>
      </c>
      <c r="V661" s="7">
        <f t="shared" si="157"/>
        <v>0</v>
      </c>
    </row>
    <row r="662" spans="2:22" x14ac:dyDescent="0.2">
      <c r="C662" s="7"/>
      <c r="D662" s="7"/>
      <c r="G662" s="7"/>
      <c r="H662" s="7"/>
      <c r="I662" s="7"/>
      <c r="Q662" s="7">
        <v>23</v>
      </c>
      <c r="R662">
        <v>2</v>
      </c>
      <c r="U662" s="7">
        <f t="shared" si="156"/>
        <v>0</v>
      </c>
      <c r="V662" s="7">
        <f t="shared" si="157"/>
        <v>0</v>
      </c>
    </row>
    <row r="663" spans="2:22" x14ac:dyDescent="0.2">
      <c r="C663" s="7"/>
      <c r="D663" s="7"/>
      <c r="G663" s="7"/>
      <c r="H663" s="7"/>
      <c r="I663" s="7"/>
      <c r="T663" s="9">
        <f>(COUNT(U640:U662)-SUM(U640:V662))/23</f>
        <v>0.95652173913043481</v>
      </c>
      <c r="U663" s="10">
        <f>SUM(U640:U662)/23</f>
        <v>0</v>
      </c>
      <c r="V663" s="10">
        <f>SUM(V640:V662)/23</f>
        <v>4.3478260869565216E-2</v>
      </c>
    </row>
    <row r="664" spans="2:22" x14ac:dyDescent="0.2">
      <c r="C664" s="7"/>
      <c r="D664" s="7"/>
      <c r="G664" s="7"/>
      <c r="H664" s="7"/>
      <c r="I664" s="7"/>
    </row>
    <row r="666" spans="2:22" x14ac:dyDescent="0.2">
      <c r="B666" s="3" t="s">
        <v>42</v>
      </c>
      <c r="C666" s="3"/>
      <c r="D666" s="3"/>
      <c r="E666" s="3"/>
      <c r="F666" s="3"/>
      <c r="G666" s="3"/>
      <c r="H666" s="3"/>
      <c r="I666" s="3"/>
      <c r="J666" s="3"/>
      <c r="K666" s="3"/>
      <c r="L666" s="3"/>
      <c r="M666" s="3"/>
      <c r="N666" s="3"/>
      <c r="O666" s="3"/>
      <c r="P666" s="3"/>
      <c r="Q666" s="3"/>
      <c r="R666" s="3"/>
      <c r="S666" s="3"/>
      <c r="T666" s="3"/>
      <c r="U666" s="3"/>
      <c r="V666" s="3"/>
    </row>
    <row r="668" spans="2:22" x14ac:dyDescent="0.2">
      <c r="C668" s="6" t="s">
        <v>2</v>
      </c>
      <c r="D668" s="6" t="s">
        <v>3</v>
      </c>
      <c r="E668" s="6" t="s">
        <v>4</v>
      </c>
      <c r="F668" s="4" t="s">
        <v>8</v>
      </c>
      <c r="G668" s="5" t="s">
        <v>9</v>
      </c>
      <c r="H668" s="5" t="s">
        <v>10</v>
      </c>
      <c r="J668" s="6" t="s">
        <v>2</v>
      </c>
      <c r="K668" s="6" t="s">
        <v>3</v>
      </c>
      <c r="L668" s="6" t="s">
        <v>4</v>
      </c>
      <c r="M668" s="4" t="s">
        <v>8</v>
      </c>
      <c r="N668" s="5" t="s">
        <v>9</v>
      </c>
      <c r="O668" s="5" t="s">
        <v>10</v>
      </c>
      <c r="Q668" s="6" t="s">
        <v>2</v>
      </c>
      <c r="R668" s="6" t="s">
        <v>3</v>
      </c>
      <c r="S668" s="6" t="s">
        <v>4</v>
      </c>
      <c r="T668" s="4" t="s">
        <v>8</v>
      </c>
      <c r="U668" s="5" t="s">
        <v>9</v>
      </c>
      <c r="V668" s="5" t="s">
        <v>10</v>
      </c>
    </row>
    <row r="669" spans="2:22" x14ac:dyDescent="0.2">
      <c r="C669" s="7">
        <v>1</v>
      </c>
      <c r="D669" s="7">
        <v>10</v>
      </c>
      <c r="E669" s="7"/>
      <c r="F669" s="7"/>
      <c r="G669" s="7">
        <f>IF(D669&gt;=5, 1,  IF(E669&gt;=2, 1,  IF(F669="yes", 1, 0) ) )-H669</f>
        <v>0</v>
      </c>
      <c r="H669" s="7">
        <f>IF(D669&gt;=10, 1,  IF(E669&gt;=3, 1,  IF(F669="yes", 1, 0) ) )</f>
        <v>1</v>
      </c>
      <c r="I669" s="7"/>
      <c r="J669" s="7">
        <v>1</v>
      </c>
      <c r="K669" s="5">
        <v>18</v>
      </c>
      <c r="L669" s="5"/>
      <c r="M669" s="5"/>
      <c r="N669" s="7">
        <f>IF(K669&gt;=5, 1,  IF(L669&gt;=2, 1,  IF(M669="yes", 1, 0) ) )-O669</f>
        <v>0</v>
      </c>
      <c r="O669" s="7">
        <f>IF(K669&gt;=10, 1,  IF(L669&gt;=3, 1,  IF(M669="yes", 1, 0) ) )</f>
        <v>1</v>
      </c>
      <c r="P669" s="7"/>
      <c r="Q669" s="7">
        <v>1</v>
      </c>
      <c r="R669">
        <v>6</v>
      </c>
      <c r="S669" s="7"/>
      <c r="T669" s="7"/>
      <c r="U669" s="7">
        <f>IF(R669&gt;=5, 1,  IF(S669&gt;=2, 1,  IF(T669="yes", 1, 0) ) )-V669</f>
        <v>1</v>
      </c>
      <c r="V669" s="7">
        <f>IF(R669&gt;=10, 1,  IF(S669&gt;=3, 1,  IF(T669="yes", 1, 0) ) )</f>
        <v>0</v>
      </c>
    </row>
    <row r="670" spans="2:22" x14ac:dyDescent="0.2">
      <c r="C670" s="7">
        <v>2</v>
      </c>
      <c r="D670" s="7">
        <v>12</v>
      </c>
      <c r="E670" s="7"/>
      <c r="F670" s="7"/>
      <c r="G670" s="7">
        <f t="shared" ref="G670:G688" si="158">IF(D670&gt;=5, 1,  IF(E670&gt;=2, 1,  IF(F670="yes", 1, 0) ) )-H670</f>
        <v>0</v>
      </c>
      <c r="H670" s="7">
        <f t="shared" ref="H670:H688" si="159">IF(D670&gt;=10, 1,  IF(E670&gt;=3, 1,  IF(F670="yes", 1, 0) ) )</f>
        <v>1</v>
      </c>
      <c r="I670" s="7"/>
      <c r="J670" s="7">
        <v>2</v>
      </c>
      <c r="K670" s="5">
        <v>8</v>
      </c>
      <c r="L670" s="5"/>
      <c r="M670" s="5"/>
      <c r="N670" s="7">
        <f t="shared" ref="N670:N687" si="160">IF(K670&gt;=5, 1,  IF(L670&gt;=2, 1,  IF(M670="yes", 1, 0) ) )-O670</f>
        <v>1</v>
      </c>
      <c r="O670" s="7">
        <f t="shared" ref="O670:O687" si="161">IF(K670&gt;=10, 1,  IF(L670&gt;=3, 1,  IF(M670="yes", 1, 0) ) )</f>
        <v>0</v>
      </c>
      <c r="P670" s="7"/>
      <c r="Q670" s="7">
        <v>2</v>
      </c>
      <c r="R670">
        <v>3</v>
      </c>
      <c r="S670" s="7"/>
      <c r="T670" s="7"/>
      <c r="U670" s="7">
        <f t="shared" ref="U670:U688" si="162">IF(R670&gt;=5, 1,  IF(S670&gt;=2, 1,  IF(T670="yes", 1, 0) ) )-V670</f>
        <v>0</v>
      </c>
      <c r="V670" s="7">
        <f t="shared" ref="V670:V688" si="163">IF(R670&gt;=10, 1,  IF(S670&gt;=3, 1,  IF(T670="yes", 1, 0) ) )</f>
        <v>0</v>
      </c>
    </row>
    <row r="671" spans="2:22" x14ac:dyDescent="0.2">
      <c r="C671" s="7">
        <v>3</v>
      </c>
      <c r="D671" s="12">
        <v>2</v>
      </c>
      <c r="E671" s="12"/>
      <c r="F671" s="7"/>
      <c r="G671" s="7">
        <f t="shared" si="158"/>
        <v>0</v>
      </c>
      <c r="H671" s="7">
        <f t="shared" si="159"/>
        <v>0</v>
      </c>
      <c r="I671" s="7"/>
      <c r="J671" s="7">
        <v>3</v>
      </c>
      <c r="K671" s="5">
        <v>1</v>
      </c>
      <c r="L671" s="5"/>
      <c r="M671" s="5"/>
      <c r="N671" s="7">
        <f t="shared" si="160"/>
        <v>0</v>
      </c>
      <c r="O671" s="7">
        <f t="shared" si="161"/>
        <v>0</v>
      </c>
      <c r="P671" s="7"/>
      <c r="Q671" s="7">
        <v>3</v>
      </c>
      <c r="R671">
        <v>0</v>
      </c>
      <c r="S671" s="7"/>
      <c r="T671" s="7"/>
      <c r="U671" s="7">
        <f t="shared" si="162"/>
        <v>0</v>
      </c>
      <c r="V671" s="7">
        <f t="shared" si="163"/>
        <v>0</v>
      </c>
    </row>
    <row r="672" spans="2:22" x14ac:dyDescent="0.2">
      <c r="C672" s="7">
        <v>4</v>
      </c>
      <c r="D672" s="7">
        <v>7</v>
      </c>
      <c r="E672" s="7"/>
      <c r="F672" s="7"/>
      <c r="G672" s="7">
        <f t="shared" si="158"/>
        <v>1</v>
      </c>
      <c r="H672" s="7">
        <f t="shared" si="159"/>
        <v>0</v>
      </c>
      <c r="I672" s="7"/>
      <c r="J672" s="7">
        <v>4</v>
      </c>
      <c r="K672" s="5">
        <v>3</v>
      </c>
      <c r="L672" s="5"/>
      <c r="M672" s="5"/>
      <c r="N672" s="7">
        <f t="shared" si="160"/>
        <v>0</v>
      </c>
      <c r="O672" s="7">
        <f t="shared" si="161"/>
        <v>0</v>
      </c>
      <c r="P672" s="7"/>
      <c r="Q672" s="7">
        <v>4</v>
      </c>
      <c r="R672">
        <v>0</v>
      </c>
      <c r="S672" s="7"/>
      <c r="T672" s="7"/>
      <c r="U672" s="7">
        <f t="shared" si="162"/>
        <v>0</v>
      </c>
      <c r="V672" s="7">
        <f t="shared" si="163"/>
        <v>0</v>
      </c>
    </row>
    <row r="673" spans="3:22" x14ac:dyDescent="0.2">
      <c r="C673" s="7">
        <v>5</v>
      </c>
      <c r="D673" s="7">
        <v>0</v>
      </c>
      <c r="E673" s="7"/>
      <c r="F673" s="7"/>
      <c r="G673" s="7">
        <f t="shared" si="158"/>
        <v>0</v>
      </c>
      <c r="H673" s="7">
        <f t="shared" si="159"/>
        <v>0</v>
      </c>
      <c r="I673" s="7"/>
      <c r="J673" s="7">
        <v>5</v>
      </c>
      <c r="K673" s="5">
        <v>4</v>
      </c>
      <c r="L673" s="5"/>
      <c r="M673" s="5"/>
      <c r="N673" s="7">
        <f t="shared" si="160"/>
        <v>0</v>
      </c>
      <c r="O673" s="7">
        <f t="shared" si="161"/>
        <v>0</v>
      </c>
      <c r="P673" s="7"/>
      <c r="Q673" s="7">
        <v>5</v>
      </c>
      <c r="R673">
        <v>0</v>
      </c>
      <c r="S673" s="7"/>
      <c r="T673" s="7"/>
      <c r="U673" s="7">
        <f t="shared" si="162"/>
        <v>0</v>
      </c>
      <c r="V673" s="7">
        <f t="shared" si="163"/>
        <v>0</v>
      </c>
    </row>
    <row r="674" spans="3:22" x14ac:dyDescent="0.2">
      <c r="C674" s="7">
        <v>6</v>
      </c>
      <c r="D674" s="7">
        <v>2</v>
      </c>
      <c r="E674" s="7"/>
      <c r="F674" s="7"/>
      <c r="G674" s="7">
        <f t="shared" si="158"/>
        <v>0</v>
      </c>
      <c r="H674" s="7">
        <f t="shared" si="159"/>
        <v>0</v>
      </c>
      <c r="I674" s="7"/>
      <c r="J674" s="7">
        <v>6</v>
      </c>
      <c r="K674" s="5">
        <v>11</v>
      </c>
      <c r="L674" s="5"/>
      <c r="M674" s="5"/>
      <c r="N674" s="7">
        <f t="shared" si="160"/>
        <v>0</v>
      </c>
      <c r="O674" s="7">
        <f t="shared" si="161"/>
        <v>1</v>
      </c>
      <c r="P674" s="7"/>
      <c r="Q674" s="7">
        <v>6</v>
      </c>
      <c r="R674">
        <v>1</v>
      </c>
      <c r="S674" s="7"/>
      <c r="T674" s="7"/>
      <c r="U674" s="7">
        <f t="shared" si="162"/>
        <v>0</v>
      </c>
      <c r="V674" s="7">
        <f t="shared" si="163"/>
        <v>0</v>
      </c>
    </row>
    <row r="675" spans="3:22" x14ac:dyDescent="0.2">
      <c r="C675" s="7">
        <v>7</v>
      </c>
      <c r="D675" s="7">
        <v>2</v>
      </c>
      <c r="E675" s="7"/>
      <c r="F675" s="7"/>
      <c r="G675" s="7">
        <f t="shared" si="158"/>
        <v>0</v>
      </c>
      <c r="H675" s="7">
        <f t="shared" si="159"/>
        <v>0</v>
      </c>
      <c r="I675" s="7"/>
      <c r="J675" s="7">
        <v>7</v>
      </c>
      <c r="K675" s="5">
        <v>1</v>
      </c>
      <c r="L675" s="5"/>
      <c r="M675" s="5"/>
      <c r="N675" s="7">
        <f t="shared" si="160"/>
        <v>0</v>
      </c>
      <c r="O675" s="7">
        <f t="shared" si="161"/>
        <v>0</v>
      </c>
      <c r="P675" s="7"/>
      <c r="Q675" s="7">
        <v>7</v>
      </c>
      <c r="R675">
        <v>0</v>
      </c>
      <c r="S675" s="7"/>
      <c r="T675" s="7"/>
      <c r="U675" s="7">
        <f t="shared" si="162"/>
        <v>0</v>
      </c>
      <c r="V675" s="7">
        <f t="shared" si="163"/>
        <v>0</v>
      </c>
    </row>
    <row r="676" spans="3:22" x14ac:dyDescent="0.2">
      <c r="C676" s="7">
        <v>8</v>
      </c>
      <c r="D676" s="12">
        <v>8</v>
      </c>
      <c r="E676" s="12">
        <v>3</v>
      </c>
      <c r="F676" s="7"/>
      <c r="G676" s="7">
        <f t="shared" si="158"/>
        <v>0</v>
      </c>
      <c r="H676" s="7">
        <f t="shared" si="159"/>
        <v>1</v>
      </c>
      <c r="I676" s="7"/>
      <c r="J676" s="7">
        <v>8</v>
      </c>
      <c r="K676" s="5">
        <v>0</v>
      </c>
      <c r="L676" s="5"/>
      <c r="M676" s="5"/>
      <c r="N676" s="7">
        <f t="shared" si="160"/>
        <v>0</v>
      </c>
      <c r="O676" s="7">
        <f t="shared" si="161"/>
        <v>0</v>
      </c>
      <c r="P676" s="7"/>
      <c r="Q676" s="7">
        <v>8</v>
      </c>
      <c r="R676">
        <v>6</v>
      </c>
      <c r="S676" s="7"/>
      <c r="T676" s="7"/>
      <c r="U676" s="7">
        <f t="shared" si="162"/>
        <v>1</v>
      </c>
      <c r="V676" s="7">
        <f t="shared" si="163"/>
        <v>0</v>
      </c>
    </row>
    <row r="677" spans="3:22" x14ac:dyDescent="0.2">
      <c r="C677" s="7">
        <v>9</v>
      </c>
      <c r="D677" s="12">
        <v>4</v>
      </c>
      <c r="E677" s="12"/>
      <c r="F677" s="7"/>
      <c r="G677" s="7">
        <f t="shared" si="158"/>
        <v>0</v>
      </c>
      <c r="H677" s="7">
        <f t="shared" si="159"/>
        <v>0</v>
      </c>
      <c r="I677" s="7"/>
      <c r="J677" s="7">
        <v>9</v>
      </c>
      <c r="K677" s="5">
        <v>6</v>
      </c>
      <c r="L677" s="5"/>
      <c r="M677" s="5"/>
      <c r="N677" s="7">
        <f t="shared" si="160"/>
        <v>1</v>
      </c>
      <c r="O677" s="7">
        <f t="shared" si="161"/>
        <v>0</v>
      </c>
      <c r="P677" s="7"/>
      <c r="Q677" s="7">
        <v>9</v>
      </c>
      <c r="R677">
        <v>0</v>
      </c>
      <c r="S677" s="7"/>
      <c r="T677" s="7"/>
      <c r="U677" s="7">
        <f t="shared" si="162"/>
        <v>0</v>
      </c>
      <c r="V677" s="7">
        <f t="shared" si="163"/>
        <v>0</v>
      </c>
    </row>
    <row r="678" spans="3:22" x14ac:dyDescent="0.2">
      <c r="C678" s="7">
        <v>10</v>
      </c>
      <c r="D678" s="12">
        <v>4</v>
      </c>
      <c r="E678" s="12"/>
      <c r="F678" s="7"/>
      <c r="G678" s="7">
        <f t="shared" si="158"/>
        <v>0</v>
      </c>
      <c r="H678" s="7">
        <f t="shared" si="159"/>
        <v>0</v>
      </c>
      <c r="I678" s="7"/>
      <c r="J678" s="7">
        <v>10</v>
      </c>
      <c r="K678" s="5">
        <v>2</v>
      </c>
      <c r="L678" s="5"/>
      <c r="M678" s="5"/>
      <c r="N678" s="7">
        <f t="shared" si="160"/>
        <v>0</v>
      </c>
      <c r="O678" s="7">
        <f t="shared" si="161"/>
        <v>0</v>
      </c>
      <c r="P678" s="7"/>
      <c r="Q678" s="7">
        <v>10</v>
      </c>
      <c r="R678">
        <v>2</v>
      </c>
      <c r="S678" s="12"/>
      <c r="T678" s="7"/>
      <c r="U678" s="7">
        <f t="shared" si="162"/>
        <v>0</v>
      </c>
      <c r="V678" s="7">
        <f t="shared" si="163"/>
        <v>0</v>
      </c>
    </row>
    <row r="679" spans="3:22" x14ac:dyDescent="0.2">
      <c r="C679" s="7">
        <v>11</v>
      </c>
      <c r="D679" s="12">
        <v>14</v>
      </c>
      <c r="E679" s="12"/>
      <c r="F679" s="7"/>
      <c r="G679" s="7">
        <f t="shared" si="158"/>
        <v>0</v>
      </c>
      <c r="H679" s="7">
        <f t="shared" si="159"/>
        <v>1</v>
      </c>
      <c r="I679" s="7"/>
      <c r="J679" s="7">
        <v>11</v>
      </c>
      <c r="K679" s="5">
        <v>0</v>
      </c>
      <c r="L679" s="5"/>
      <c r="M679" s="5"/>
      <c r="N679" s="7">
        <f t="shared" si="160"/>
        <v>0</v>
      </c>
      <c r="O679" s="7">
        <f t="shared" si="161"/>
        <v>0</v>
      </c>
      <c r="P679" s="7"/>
      <c r="Q679" s="7">
        <v>11</v>
      </c>
      <c r="R679">
        <v>1</v>
      </c>
      <c r="S679" s="12"/>
      <c r="T679" s="7"/>
      <c r="U679" s="7">
        <f t="shared" si="162"/>
        <v>0</v>
      </c>
      <c r="V679" s="7">
        <f t="shared" si="163"/>
        <v>0</v>
      </c>
    </row>
    <row r="680" spans="3:22" x14ac:dyDescent="0.2">
      <c r="C680" s="7">
        <v>12</v>
      </c>
      <c r="D680" s="12">
        <v>0</v>
      </c>
      <c r="E680" s="12"/>
      <c r="F680" s="7"/>
      <c r="G680" s="7">
        <f t="shared" si="158"/>
        <v>0</v>
      </c>
      <c r="H680" s="7">
        <f t="shared" si="159"/>
        <v>0</v>
      </c>
      <c r="I680" s="7"/>
      <c r="J680" s="7">
        <v>12</v>
      </c>
      <c r="K680" s="5">
        <v>0</v>
      </c>
      <c r="L680" s="5"/>
      <c r="M680" s="5"/>
      <c r="N680" s="7">
        <f t="shared" si="160"/>
        <v>0</v>
      </c>
      <c r="O680" s="7">
        <f t="shared" si="161"/>
        <v>0</v>
      </c>
      <c r="P680" s="7"/>
      <c r="Q680" s="7">
        <v>12</v>
      </c>
      <c r="R680">
        <v>0</v>
      </c>
      <c r="U680" s="7">
        <f t="shared" si="162"/>
        <v>0</v>
      </c>
      <c r="V680" s="7">
        <f t="shared" si="163"/>
        <v>0</v>
      </c>
    </row>
    <row r="681" spans="3:22" x14ac:dyDescent="0.2">
      <c r="C681" s="7">
        <v>13</v>
      </c>
      <c r="D681" s="12">
        <v>6</v>
      </c>
      <c r="E681" s="12"/>
      <c r="F681" s="7"/>
      <c r="G681" s="7">
        <f t="shared" si="158"/>
        <v>1</v>
      </c>
      <c r="H681" s="7">
        <f t="shared" si="159"/>
        <v>0</v>
      </c>
      <c r="I681" s="7"/>
      <c r="J681" s="7">
        <v>13</v>
      </c>
      <c r="K681" s="5">
        <v>7</v>
      </c>
      <c r="L681" s="5"/>
      <c r="M681" s="5"/>
      <c r="N681" s="7">
        <f t="shared" si="160"/>
        <v>1</v>
      </c>
      <c r="O681" s="7">
        <f t="shared" si="161"/>
        <v>0</v>
      </c>
      <c r="P681" s="7"/>
      <c r="Q681" s="7">
        <v>13</v>
      </c>
      <c r="R681">
        <v>0</v>
      </c>
      <c r="U681" s="7">
        <f t="shared" si="162"/>
        <v>0</v>
      </c>
      <c r="V681" s="7">
        <f t="shared" si="163"/>
        <v>0</v>
      </c>
    </row>
    <row r="682" spans="3:22" x14ac:dyDescent="0.2">
      <c r="C682" s="7">
        <v>14</v>
      </c>
      <c r="D682" s="12">
        <v>3</v>
      </c>
      <c r="E682" s="12"/>
      <c r="F682" s="7"/>
      <c r="G682" s="7">
        <f t="shared" si="158"/>
        <v>0</v>
      </c>
      <c r="H682" s="7">
        <f t="shared" si="159"/>
        <v>0</v>
      </c>
      <c r="I682" s="7"/>
      <c r="J682" s="7">
        <v>14</v>
      </c>
      <c r="K682" s="5">
        <v>0</v>
      </c>
      <c r="L682" s="5"/>
      <c r="M682" s="5"/>
      <c r="N682" s="7">
        <f t="shared" si="160"/>
        <v>0</v>
      </c>
      <c r="O682" s="7">
        <f t="shared" si="161"/>
        <v>0</v>
      </c>
      <c r="P682" s="7"/>
      <c r="Q682" s="7">
        <v>14</v>
      </c>
      <c r="R682">
        <v>0</v>
      </c>
      <c r="U682" s="7">
        <f t="shared" si="162"/>
        <v>0</v>
      </c>
      <c r="V682" s="7">
        <f t="shared" si="163"/>
        <v>0</v>
      </c>
    </row>
    <row r="683" spans="3:22" x14ac:dyDescent="0.2">
      <c r="C683" s="7">
        <v>15</v>
      </c>
      <c r="D683" s="12">
        <v>2</v>
      </c>
      <c r="E683" s="12"/>
      <c r="G683" s="7">
        <f t="shared" si="158"/>
        <v>0</v>
      </c>
      <c r="H683" s="7">
        <f t="shared" si="159"/>
        <v>0</v>
      </c>
      <c r="I683" s="7"/>
      <c r="J683" s="7">
        <v>15</v>
      </c>
      <c r="K683" s="5">
        <v>1</v>
      </c>
      <c r="L683" s="5"/>
      <c r="M683" s="5"/>
      <c r="N683" s="7">
        <f t="shared" si="160"/>
        <v>0</v>
      </c>
      <c r="O683" s="7">
        <f t="shared" si="161"/>
        <v>0</v>
      </c>
      <c r="P683" s="7"/>
      <c r="Q683" s="7">
        <v>15</v>
      </c>
      <c r="R683">
        <v>7</v>
      </c>
      <c r="U683" s="7">
        <f t="shared" si="162"/>
        <v>1</v>
      </c>
      <c r="V683" s="7">
        <f t="shared" si="163"/>
        <v>0</v>
      </c>
    </row>
    <row r="684" spans="3:22" x14ac:dyDescent="0.2">
      <c r="C684" s="7">
        <v>16</v>
      </c>
      <c r="D684" s="7">
        <v>11</v>
      </c>
      <c r="E684" s="7"/>
      <c r="G684" s="7">
        <f t="shared" si="158"/>
        <v>0</v>
      </c>
      <c r="H684" s="7">
        <f t="shared" si="159"/>
        <v>1</v>
      </c>
      <c r="I684" s="7"/>
      <c r="J684" s="7">
        <v>16</v>
      </c>
      <c r="K684" s="5">
        <v>2</v>
      </c>
      <c r="L684" s="5"/>
      <c r="M684" s="5"/>
      <c r="N684" s="7">
        <f t="shared" si="160"/>
        <v>0</v>
      </c>
      <c r="O684" s="7">
        <f t="shared" si="161"/>
        <v>0</v>
      </c>
      <c r="P684" s="7"/>
      <c r="Q684" s="7">
        <v>16</v>
      </c>
      <c r="R684">
        <v>0</v>
      </c>
      <c r="U684" s="7">
        <f t="shared" si="162"/>
        <v>0</v>
      </c>
      <c r="V684" s="7">
        <f t="shared" si="163"/>
        <v>0</v>
      </c>
    </row>
    <row r="685" spans="3:22" x14ac:dyDescent="0.2">
      <c r="C685" s="7">
        <v>17</v>
      </c>
      <c r="D685" s="12">
        <v>15</v>
      </c>
      <c r="E685" s="12">
        <v>3</v>
      </c>
      <c r="G685" s="7">
        <f t="shared" si="158"/>
        <v>0</v>
      </c>
      <c r="H685" s="7">
        <f t="shared" si="159"/>
        <v>1</v>
      </c>
      <c r="I685" s="7"/>
      <c r="J685" s="7">
        <v>17</v>
      </c>
      <c r="K685" s="5">
        <v>10</v>
      </c>
      <c r="L685" s="5">
        <v>3</v>
      </c>
      <c r="M685" s="5"/>
      <c r="N685" s="7">
        <f t="shared" si="160"/>
        <v>0</v>
      </c>
      <c r="O685" s="7">
        <f t="shared" si="161"/>
        <v>1</v>
      </c>
      <c r="P685" s="7"/>
      <c r="Q685" s="7">
        <v>17</v>
      </c>
      <c r="R685">
        <v>3</v>
      </c>
      <c r="U685" s="7">
        <f t="shared" si="162"/>
        <v>0</v>
      </c>
      <c r="V685" s="7">
        <f t="shared" si="163"/>
        <v>0</v>
      </c>
    </row>
    <row r="686" spans="3:22" x14ac:dyDescent="0.2">
      <c r="C686" s="7">
        <v>18</v>
      </c>
      <c r="D686" s="7">
        <v>7</v>
      </c>
      <c r="E686" s="7"/>
      <c r="G686" s="7">
        <f t="shared" si="158"/>
        <v>1</v>
      </c>
      <c r="H686" s="7">
        <f t="shared" si="159"/>
        <v>0</v>
      </c>
      <c r="I686" s="7"/>
      <c r="J686" s="7">
        <v>18</v>
      </c>
      <c r="K686" s="5" t="s">
        <v>6</v>
      </c>
      <c r="L686" s="5" t="s">
        <v>6</v>
      </c>
      <c r="M686" s="5" t="s">
        <v>7</v>
      </c>
      <c r="N686" s="7">
        <f t="shared" si="160"/>
        <v>0</v>
      </c>
      <c r="O686" s="7">
        <f t="shared" si="161"/>
        <v>1</v>
      </c>
      <c r="P686" s="7"/>
      <c r="Q686" s="7">
        <v>18</v>
      </c>
      <c r="R686">
        <v>0</v>
      </c>
      <c r="U686" s="7">
        <f t="shared" si="162"/>
        <v>0</v>
      </c>
      <c r="V686" s="7">
        <f t="shared" si="163"/>
        <v>0</v>
      </c>
    </row>
    <row r="687" spans="3:22" x14ac:dyDescent="0.2">
      <c r="C687" s="7">
        <v>19</v>
      </c>
      <c r="D687" s="12">
        <v>4</v>
      </c>
      <c r="E687" s="12"/>
      <c r="G687" s="7">
        <f t="shared" si="158"/>
        <v>0</v>
      </c>
      <c r="H687" s="7">
        <f t="shared" si="159"/>
        <v>0</v>
      </c>
      <c r="I687" s="7"/>
      <c r="J687" s="7">
        <v>19</v>
      </c>
      <c r="K687" s="5">
        <v>19</v>
      </c>
      <c r="L687" s="5"/>
      <c r="M687" s="5"/>
      <c r="N687" s="7">
        <f t="shared" si="160"/>
        <v>0</v>
      </c>
      <c r="O687" s="7">
        <f t="shared" si="161"/>
        <v>1</v>
      </c>
      <c r="P687" s="7"/>
      <c r="Q687" s="7">
        <v>19</v>
      </c>
      <c r="R687">
        <v>14</v>
      </c>
      <c r="U687" s="7">
        <f t="shared" si="162"/>
        <v>0</v>
      </c>
      <c r="V687" s="7">
        <f t="shared" si="163"/>
        <v>1</v>
      </c>
    </row>
    <row r="688" spans="3:22" x14ac:dyDescent="0.2">
      <c r="C688" s="7">
        <v>20</v>
      </c>
      <c r="D688" s="12">
        <v>2</v>
      </c>
      <c r="E688" s="12"/>
      <c r="G688" s="7">
        <f t="shared" si="158"/>
        <v>0</v>
      </c>
      <c r="H688" s="7">
        <f t="shared" si="159"/>
        <v>0</v>
      </c>
      <c r="I688" s="7"/>
      <c r="K688" s="5"/>
      <c r="L688" s="5"/>
      <c r="M688" s="9">
        <f>(COUNT(N669:N687)-SUM(N669:O687))/19</f>
        <v>0.57894736842105265</v>
      </c>
      <c r="N688" s="10">
        <f>SUM(N669:N687)/19</f>
        <v>0.15789473684210525</v>
      </c>
      <c r="O688" s="10">
        <f>SUM(O669:O687)/19</f>
        <v>0.26315789473684209</v>
      </c>
      <c r="P688" s="7"/>
      <c r="Q688" s="7">
        <v>20</v>
      </c>
      <c r="R688">
        <v>3</v>
      </c>
      <c r="U688" s="7">
        <f t="shared" si="162"/>
        <v>0</v>
      </c>
      <c r="V688" s="7">
        <f t="shared" si="163"/>
        <v>0</v>
      </c>
    </row>
    <row r="689" spans="2:22" x14ac:dyDescent="0.2">
      <c r="C689" s="7"/>
      <c r="D689" s="7"/>
      <c r="F689" s="9">
        <f>(COUNT(G665:G688)-SUM(G665:H688))/20</f>
        <v>0.55000000000000004</v>
      </c>
      <c r="G689" s="10">
        <f>SUM(G669:G688)/20</f>
        <v>0.15</v>
      </c>
      <c r="H689" s="10">
        <f>SUM(H669:H688)/20</f>
        <v>0.3</v>
      </c>
      <c r="I689" s="7"/>
      <c r="T689" s="9">
        <f>(COUNT(U669:U688)-SUM(U669:V688))/20</f>
        <v>0.8</v>
      </c>
      <c r="U689" s="10">
        <f>SUM(U669:U688)/20</f>
        <v>0.15</v>
      </c>
      <c r="V689" s="10">
        <f>SUM(V669:V688)/20</f>
        <v>0.05</v>
      </c>
    </row>
    <row r="691" spans="2:22" x14ac:dyDescent="0.2">
      <c r="B691" s="3" t="s">
        <v>43</v>
      </c>
      <c r="C691" s="3"/>
      <c r="D691" s="3"/>
      <c r="E691" s="3"/>
      <c r="F691" s="3"/>
      <c r="G691" s="3"/>
      <c r="H691" s="3"/>
      <c r="I691" s="3"/>
      <c r="J691" s="3"/>
      <c r="K691" s="3"/>
      <c r="L691" s="3"/>
      <c r="M691" s="3"/>
      <c r="N691" s="3"/>
      <c r="O691" s="3"/>
      <c r="P691" s="3"/>
      <c r="Q691" s="3"/>
      <c r="R691" s="3"/>
      <c r="S691" s="3"/>
      <c r="T691" s="3"/>
      <c r="U691" s="3"/>
      <c r="V691" s="3"/>
    </row>
    <row r="693" spans="2:22" x14ac:dyDescent="0.2">
      <c r="C693" s="6" t="s">
        <v>2</v>
      </c>
      <c r="D693" s="6" t="s">
        <v>3</v>
      </c>
      <c r="E693" s="6" t="s">
        <v>4</v>
      </c>
      <c r="F693" s="4" t="s">
        <v>8</v>
      </c>
      <c r="G693" s="5" t="s">
        <v>9</v>
      </c>
      <c r="H693" s="5" t="s">
        <v>10</v>
      </c>
      <c r="J693" s="6" t="s">
        <v>2</v>
      </c>
      <c r="K693" s="16" t="s">
        <v>3</v>
      </c>
      <c r="L693" s="16" t="s">
        <v>4</v>
      </c>
      <c r="M693" s="4" t="s">
        <v>8</v>
      </c>
      <c r="N693" s="5" t="s">
        <v>9</v>
      </c>
      <c r="O693" s="5" t="s">
        <v>10</v>
      </c>
      <c r="Q693" s="6" t="s">
        <v>2</v>
      </c>
      <c r="R693" s="6" t="s">
        <v>3</v>
      </c>
      <c r="S693" s="6" t="s">
        <v>4</v>
      </c>
      <c r="T693" s="4" t="s">
        <v>8</v>
      </c>
      <c r="U693" s="5" t="s">
        <v>9</v>
      </c>
      <c r="V693" s="5" t="s">
        <v>10</v>
      </c>
    </row>
    <row r="694" spans="2:22" x14ac:dyDescent="0.2">
      <c r="C694" s="7">
        <v>1</v>
      </c>
      <c r="D694" s="7">
        <v>9</v>
      </c>
      <c r="E694" s="7"/>
      <c r="F694" s="7"/>
      <c r="G694" s="7">
        <f>IF(D694&gt;=5, 1,  IF(E694&gt;=2, 1,  IF(F694="yes", 1, 0) ) )-H694</f>
        <v>1</v>
      </c>
      <c r="H694" s="7">
        <f>IF(D694&gt;=10, 1,  IF(E694&gt;=3, 1,  IF(F694="yes", 1, 0) ) )</f>
        <v>0</v>
      </c>
      <c r="I694" s="7"/>
      <c r="J694" s="7">
        <v>1</v>
      </c>
      <c r="K694">
        <v>1</v>
      </c>
      <c r="N694" s="7">
        <f>IF(K694&gt;=5, 1,  IF(L694&gt;=2, 1,  IF(M694="yes", 1, 0) ) )-O694</f>
        <v>0</v>
      </c>
      <c r="O694" s="7">
        <f>IF(K694&gt;=10, 1,  IF(L694&gt;=3, 1,  IF(M694="yes", 1, 0) ) )</f>
        <v>0</v>
      </c>
      <c r="P694" s="7"/>
      <c r="Q694" s="7">
        <v>1</v>
      </c>
      <c r="S694">
        <v>3</v>
      </c>
      <c r="U694" s="7">
        <f>IF(R694&gt;=5, 1,  IF(S694&gt;=2, 1,  IF(T694="yes", 1, 0) ) )-V694</f>
        <v>0</v>
      </c>
      <c r="V694" s="7">
        <f>IF(R694&gt;=10, 1,  IF(S694&gt;=3, 1,  IF(T694="yes", 1, 0) ) )</f>
        <v>1</v>
      </c>
    </row>
    <row r="695" spans="2:22" x14ac:dyDescent="0.2">
      <c r="C695" s="7">
        <v>2</v>
      </c>
      <c r="D695" s="7">
        <v>7</v>
      </c>
      <c r="E695" s="7"/>
      <c r="F695" s="7"/>
      <c r="G695" s="7">
        <f t="shared" ref="G695:G713" si="164">IF(D695&gt;=5, 1,  IF(E695&gt;=2, 1,  IF(F695="yes", 1, 0) ) )-H695</f>
        <v>1</v>
      </c>
      <c r="H695" s="7">
        <f t="shared" ref="H695:H713" si="165">IF(D695&gt;=10, 1,  IF(E695&gt;=3, 1,  IF(F695="yes", 1, 0) ) )</f>
        <v>0</v>
      </c>
      <c r="I695" s="7"/>
      <c r="J695" s="7">
        <v>2</v>
      </c>
      <c r="K695">
        <v>5</v>
      </c>
      <c r="N695" s="7">
        <f t="shared" ref="N695:N707" si="166">IF(K695&gt;=5, 1,  IF(L695&gt;=2, 1,  IF(M695="yes", 1, 0) ) )-O695</f>
        <v>1</v>
      </c>
      <c r="O695" s="7">
        <f t="shared" ref="O695:O707" si="167">IF(K695&gt;=10, 1,  IF(L695&gt;=3, 1,  IF(M695="yes", 1, 0) ) )</f>
        <v>0</v>
      </c>
      <c r="P695" s="7"/>
      <c r="Q695" s="7">
        <v>2</v>
      </c>
      <c r="T695" t="s">
        <v>7</v>
      </c>
      <c r="U695" s="7">
        <f t="shared" ref="U695:U720" si="168">IF(R695&gt;=5, 1,  IF(S695&gt;=2, 1,  IF(T695="yes", 1, 0) ) )-V695</f>
        <v>0</v>
      </c>
      <c r="V695" s="7">
        <f t="shared" ref="V695:V720" si="169">IF(R695&gt;=10, 1,  IF(S695&gt;=3, 1,  IF(T695="yes", 1, 0) ) )</f>
        <v>1</v>
      </c>
    </row>
    <row r="696" spans="2:22" x14ac:dyDescent="0.2">
      <c r="C696" s="7">
        <v>3</v>
      </c>
      <c r="D696" s="12">
        <v>1</v>
      </c>
      <c r="E696" s="12"/>
      <c r="F696" s="7"/>
      <c r="G696" s="7">
        <f t="shared" si="164"/>
        <v>0</v>
      </c>
      <c r="H696" s="7">
        <f t="shared" si="165"/>
        <v>0</v>
      </c>
      <c r="I696" s="7"/>
      <c r="J696" s="7">
        <v>3</v>
      </c>
      <c r="K696">
        <v>1</v>
      </c>
      <c r="N696" s="7">
        <f t="shared" si="166"/>
        <v>0</v>
      </c>
      <c r="O696" s="7">
        <f t="shared" si="167"/>
        <v>0</v>
      </c>
      <c r="P696" s="7"/>
      <c r="Q696" s="7">
        <v>3</v>
      </c>
      <c r="R696">
        <v>4</v>
      </c>
      <c r="S696">
        <v>6</v>
      </c>
      <c r="U696" s="7">
        <f t="shared" si="168"/>
        <v>0</v>
      </c>
      <c r="V696" s="7">
        <f t="shared" si="169"/>
        <v>1</v>
      </c>
    </row>
    <row r="697" spans="2:22" x14ac:dyDescent="0.2">
      <c r="C697" s="7">
        <v>4</v>
      </c>
      <c r="D697" s="7">
        <v>0</v>
      </c>
      <c r="E697" s="7"/>
      <c r="F697" s="7"/>
      <c r="G697" s="7">
        <f t="shared" si="164"/>
        <v>0</v>
      </c>
      <c r="H697" s="7">
        <f t="shared" si="165"/>
        <v>0</v>
      </c>
      <c r="I697" s="7"/>
      <c r="J697" s="7">
        <v>4</v>
      </c>
      <c r="K697">
        <v>3</v>
      </c>
      <c r="L697">
        <v>1</v>
      </c>
      <c r="N697" s="7">
        <f t="shared" si="166"/>
        <v>0</v>
      </c>
      <c r="O697" s="7">
        <f t="shared" si="167"/>
        <v>0</v>
      </c>
      <c r="P697" s="7"/>
      <c r="Q697" s="7">
        <v>4</v>
      </c>
      <c r="R697">
        <v>4</v>
      </c>
      <c r="U697" s="7">
        <f t="shared" si="168"/>
        <v>0</v>
      </c>
      <c r="V697" s="7">
        <f t="shared" si="169"/>
        <v>0</v>
      </c>
    </row>
    <row r="698" spans="2:22" x14ac:dyDescent="0.2">
      <c r="C698" s="7">
        <v>5</v>
      </c>
      <c r="D698" s="7">
        <v>6</v>
      </c>
      <c r="E698" s="7"/>
      <c r="F698" s="7"/>
      <c r="G698" s="7">
        <f t="shared" si="164"/>
        <v>1</v>
      </c>
      <c r="H698" s="7">
        <f t="shared" si="165"/>
        <v>0</v>
      </c>
      <c r="I698" s="7"/>
      <c r="J698" s="7">
        <v>5</v>
      </c>
      <c r="K698">
        <v>2</v>
      </c>
      <c r="N698" s="7">
        <f t="shared" si="166"/>
        <v>0</v>
      </c>
      <c r="O698" s="7">
        <f t="shared" si="167"/>
        <v>0</v>
      </c>
      <c r="P698" s="7"/>
      <c r="Q698" s="7">
        <v>5</v>
      </c>
      <c r="R698">
        <v>5</v>
      </c>
      <c r="S698">
        <v>4</v>
      </c>
      <c r="U698" s="7">
        <f t="shared" si="168"/>
        <v>0</v>
      </c>
      <c r="V698" s="7">
        <f t="shared" si="169"/>
        <v>1</v>
      </c>
    </row>
    <row r="699" spans="2:22" x14ac:dyDescent="0.2">
      <c r="C699" s="7">
        <v>6</v>
      </c>
      <c r="D699" s="7">
        <v>1</v>
      </c>
      <c r="E699" s="7"/>
      <c r="F699" s="7"/>
      <c r="G699" s="7">
        <f t="shared" si="164"/>
        <v>0</v>
      </c>
      <c r="H699" s="7">
        <f t="shared" si="165"/>
        <v>0</v>
      </c>
      <c r="I699" s="7"/>
      <c r="J699" s="7">
        <v>6</v>
      </c>
      <c r="K699">
        <v>0</v>
      </c>
      <c r="N699" s="7">
        <f t="shared" si="166"/>
        <v>0</v>
      </c>
      <c r="O699" s="7">
        <f t="shared" si="167"/>
        <v>0</v>
      </c>
      <c r="P699" s="7"/>
      <c r="Q699" s="7">
        <v>6</v>
      </c>
      <c r="R699">
        <v>0</v>
      </c>
      <c r="U699" s="7">
        <f t="shared" si="168"/>
        <v>0</v>
      </c>
      <c r="V699" s="7">
        <f t="shared" si="169"/>
        <v>0</v>
      </c>
    </row>
    <row r="700" spans="2:22" x14ac:dyDescent="0.2">
      <c r="C700" s="7">
        <v>7</v>
      </c>
      <c r="D700" s="12" t="s">
        <v>6</v>
      </c>
      <c r="E700" s="12" t="s">
        <v>6</v>
      </c>
      <c r="F700" s="7" t="s">
        <v>7</v>
      </c>
      <c r="G700" s="7">
        <f t="shared" si="164"/>
        <v>0</v>
      </c>
      <c r="H700" s="7">
        <f t="shared" si="165"/>
        <v>1</v>
      </c>
      <c r="I700" s="7"/>
      <c r="J700" s="7">
        <v>7</v>
      </c>
      <c r="K700">
        <v>1</v>
      </c>
      <c r="N700" s="7">
        <f t="shared" si="166"/>
        <v>0</v>
      </c>
      <c r="O700" s="7">
        <f t="shared" si="167"/>
        <v>0</v>
      </c>
      <c r="P700" s="7"/>
      <c r="Q700" s="7">
        <v>7</v>
      </c>
      <c r="R700">
        <v>0</v>
      </c>
      <c r="U700" s="7">
        <f t="shared" si="168"/>
        <v>0</v>
      </c>
      <c r="V700" s="7">
        <f t="shared" si="169"/>
        <v>0</v>
      </c>
    </row>
    <row r="701" spans="2:22" x14ac:dyDescent="0.2">
      <c r="C701" s="7">
        <v>8</v>
      </c>
      <c r="D701" s="12">
        <v>2</v>
      </c>
      <c r="E701" s="12"/>
      <c r="F701" s="7"/>
      <c r="G701" s="7">
        <f t="shared" si="164"/>
        <v>0</v>
      </c>
      <c r="H701" s="7">
        <f t="shared" si="165"/>
        <v>0</v>
      </c>
      <c r="I701" s="7"/>
      <c r="J701" s="7">
        <v>8</v>
      </c>
      <c r="K701">
        <v>1</v>
      </c>
      <c r="N701" s="7">
        <f t="shared" si="166"/>
        <v>0</v>
      </c>
      <c r="O701" s="7">
        <f t="shared" si="167"/>
        <v>0</v>
      </c>
      <c r="P701" s="7"/>
      <c r="Q701" s="7">
        <v>8</v>
      </c>
      <c r="R701">
        <v>3</v>
      </c>
      <c r="U701" s="7">
        <f t="shared" si="168"/>
        <v>0</v>
      </c>
      <c r="V701" s="7">
        <f t="shared" si="169"/>
        <v>0</v>
      </c>
    </row>
    <row r="702" spans="2:22" x14ac:dyDescent="0.2">
      <c r="C702" s="7">
        <v>9</v>
      </c>
      <c r="D702" s="12">
        <v>3</v>
      </c>
      <c r="E702" s="12"/>
      <c r="F702" s="7"/>
      <c r="G702" s="7">
        <f t="shared" si="164"/>
        <v>0</v>
      </c>
      <c r="H702" s="7">
        <f t="shared" si="165"/>
        <v>0</v>
      </c>
      <c r="I702" s="7"/>
      <c r="J702" s="7">
        <v>9</v>
      </c>
      <c r="K702">
        <v>0</v>
      </c>
      <c r="N702" s="7">
        <f t="shared" si="166"/>
        <v>0</v>
      </c>
      <c r="O702" s="7">
        <f t="shared" si="167"/>
        <v>0</v>
      </c>
      <c r="P702" s="7"/>
      <c r="Q702" s="7">
        <v>9</v>
      </c>
      <c r="R702">
        <v>7</v>
      </c>
      <c r="U702" s="7">
        <f t="shared" si="168"/>
        <v>1</v>
      </c>
      <c r="V702" s="7">
        <f t="shared" si="169"/>
        <v>0</v>
      </c>
    </row>
    <row r="703" spans="2:22" x14ac:dyDescent="0.2">
      <c r="C703" s="7">
        <v>10</v>
      </c>
      <c r="D703" s="12">
        <v>0</v>
      </c>
      <c r="E703" s="12"/>
      <c r="F703" s="7"/>
      <c r="G703" s="7">
        <f t="shared" si="164"/>
        <v>0</v>
      </c>
      <c r="H703" s="7">
        <f t="shared" si="165"/>
        <v>0</v>
      </c>
      <c r="I703" s="7"/>
      <c r="J703" s="7">
        <v>10</v>
      </c>
      <c r="K703">
        <v>5</v>
      </c>
      <c r="L703">
        <v>1</v>
      </c>
      <c r="N703" s="7">
        <f t="shared" si="166"/>
        <v>1</v>
      </c>
      <c r="O703" s="7">
        <f t="shared" si="167"/>
        <v>0</v>
      </c>
      <c r="P703" s="7"/>
      <c r="Q703" s="7">
        <v>10</v>
      </c>
      <c r="R703">
        <v>4</v>
      </c>
      <c r="U703" s="7">
        <f t="shared" si="168"/>
        <v>0</v>
      </c>
      <c r="V703" s="7">
        <f t="shared" si="169"/>
        <v>0</v>
      </c>
    </row>
    <row r="704" spans="2:22" x14ac:dyDescent="0.2">
      <c r="C704" s="7">
        <v>11</v>
      </c>
      <c r="D704" s="12">
        <v>3</v>
      </c>
      <c r="E704" s="12"/>
      <c r="F704" s="7"/>
      <c r="G704" s="7">
        <f t="shared" si="164"/>
        <v>0</v>
      </c>
      <c r="H704" s="7">
        <f t="shared" si="165"/>
        <v>0</v>
      </c>
      <c r="I704" s="7"/>
      <c r="J704" s="7">
        <v>11</v>
      </c>
      <c r="K704">
        <v>6</v>
      </c>
      <c r="L704">
        <v>2</v>
      </c>
      <c r="N704" s="7">
        <f t="shared" si="166"/>
        <v>1</v>
      </c>
      <c r="O704" s="7">
        <f t="shared" si="167"/>
        <v>0</v>
      </c>
      <c r="P704" s="7"/>
      <c r="Q704" s="7">
        <v>11</v>
      </c>
      <c r="R704">
        <v>0</v>
      </c>
      <c r="U704" s="7">
        <f t="shared" si="168"/>
        <v>0</v>
      </c>
      <c r="V704" s="7">
        <f t="shared" si="169"/>
        <v>0</v>
      </c>
    </row>
    <row r="705" spans="3:22" x14ac:dyDescent="0.2">
      <c r="C705" s="7">
        <v>12</v>
      </c>
      <c r="D705" s="12">
        <v>3</v>
      </c>
      <c r="E705" s="12"/>
      <c r="F705" s="7"/>
      <c r="G705" s="7">
        <f t="shared" si="164"/>
        <v>0</v>
      </c>
      <c r="H705" s="7">
        <f t="shared" si="165"/>
        <v>0</v>
      </c>
      <c r="I705" s="7"/>
      <c r="J705" s="7">
        <v>12</v>
      </c>
      <c r="K705">
        <v>2</v>
      </c>
      <c r="L705">
        <v>2</v>
      </c>
      <c r="N705" s="7">
        <f t="shared" si="166"/>
        <v>1</v>
      </c>
      <c r="O705" s="7">
        <f t="shared" si="167"/>
        <v>0</v>
      </c>
      <c r="P705" s="7"/>
      <c r="Q705" s="7">
        <v>12</v>
      </c>
      <c r="R705">
        <v>2</v>
      </c>
      <c r="U705" s="7">
        <f t="shared" si="168"/>
        <v>0</v>
      </c>
      <c r="V705" s="7">
        <f t="shared" si="169"/>
        <v>0</v>
      </c>
    </row>
    <row r="706" spans="3:22" x14ac:dyDescent="0.2">
      <c r="C706" s="7">
        <v>13</v>
      </c>
      <c r="D706" s="12">
        <v>0</v>
      </c>
      <c r="E706" s="12"/>
      <c r="F706" s="7"/>
      <c r="G706" s="7">
        <f t="shared" si="164"/>
        <v>0</v>
      </c>
      <c r="H706" s="7">
        <f t="shared" si="165"/>
        <v>0</v>
      </c>
      <c r="I706" s="7"/>
      <c r="J706" s="7">
        <v>13</v>
      </c>
      <c r="K706">
        <v>0</v>
      </c>
      <c r="N706" s="7">
        <f t="shared" si="166"/>
        <v>0</v>
      </c>
      <c r="O706" s="7">
        <f t="shared" si="167"/>
        <v>0</v>
      </c>
      <c r="P706" s="7"/>
      <c r="Q706" s="7">
        <v>13</v>
      </c>
      <c r="R706">
        <v>3</v>
      </c>
      <c r="U706" s="7">
        <f t="shared" si="168"/>
        <v>0</v>
      </c>
      <c r="V706" s="7">
        <f t="shared" si="169"/>
        <v>0</v>
      </c>
    </row>
    <row r="707" spans="3:22" x14ac:dyDescent="0.2">
      <c r="C707" s="7">
        <v>14</v>
      </c>
      <c r="D707" s="12">
        <v>0</v>
      </c>
      <c r="E707" s="12"/>
      <c r="F707" s="7"/>
      <c r="G707" s="7">
        <f t="shared" si="164"/>
        <v>0</v>
      </c>
      <c r="H707" s="7">
        <f t="shared" si="165"/>
        <v>0</v>
      </c>
      <c r="I707" s="7"/>
      <c r="J707" s="7">
        <v>14</v>
      </c>
      <c r="K707">
        <v>5</v>
      </c>
      <c r="N707" s="7">
        <f t="shared" si="166"/>
        <v>1</v>
      </c>
      <c r="O707" s="7">
        <f t="shared" si="167"/>
        <v>0</v>
      </c>
      <c r="P707" s="7"/>
      <c r="Q707" s="7">
        <v>14</v>
      </c>
      <c r="R707">
        <v>0</v>
      </c>
      <c r="U707" s="7">
        <f t="shared" si="168"/>
        <v>0</v>
      </c>
      <c r="V707" s="7">
        <f t="shared" si="169"/>
        <v>0</v>
      </c>
    </row>
    <row r="708" spans="3:22" x14ac:dyDescent="0.2">
      <c r="C708" s="7">
        <v>15</v>
      </c>
      <c r="D708" s="12">
        <v>10</v>
      </c>
      <c r="E708" s="12"/>
      <c r="F708" s="7"/>
      <c r="G708" s="7">
        <f t="shared" si="164"/>
        <v>0</v>
      </c>
      <c r="H708" s="7">
        <f t="shared" si="165"/>
        <v>1</v>
      </c>
      <c r="I708" s="7"/>
      <c r="M708" s="9">
        <f>(COUNT(N691:N707)-SUM(N691:O707))/14</f>
        <v>0.6428571428571429</v>
      </c>
      <c r="N708" s="10">
        <f>SUM(N691:N707)/14</f>
        <v>0.35714285714285715</v>
      </c>
      <c r="O708" s="10">
        <f>SUM(O691:O707)/14</f>
        <v>0</v>
      </c>
      <c r="P708" s="7"/>
      <c r="Q708" s="7">
        <v>15</v>
      </c>
      <c r="R708">
        <v>0</v>
      </c>
      <c r="U708" s="7">
        <f t="shared" si="168"/>
        <v>0</v>
      </c>
      <c r="V708" s="7">
        <f t="shared" si="169"/>
        <v>0</v>
      </c>
    </row>
    <row r="709" spans="3:22" x14ac:dyDescent="0.2">
      <c r="C709" s="7">
        <v>16</v>
      </c>
      <c r="D709" s="7">
        <v>7</v>
      </c>
      <c r="E709" s="7"/>
      <c r="F709" s="7"/>
      <c r="G709" s="7">
        <f t="shared" si="164"/>
        <v>1</v>
      </c>
      <c r="H709" s="7">
        <f t="shared" si="165"/>
        <v>0</v>
      </c>
      <c r="I709" s="7"/>
      <c r="Q709" s="7">
        <v>16</v>
      </c>
      <c r="R709">
        <v>4</v>
      </c>
      <c r="U709" s="7">
        <f t="shared" si="168"/>
        <v>0</v>
      </c>
      <c r="V709" s="7">
        <f t="shared" si="169"/>
        <v>0</v>
      </c>
    </row>
    <row r="710" spans="3:22" x14ac:dyDescent="0.2">
      <c r="C710" s="7">
        <v>17</v>
      </c>
      <c r="D710" s="12" t="s">
        <v>6</v>
      </c>
      <c r="E710" s="12" t="s">
        <v>6</v>
      </c>
      <c r="F710" s="7" t="s">
        <v>7</v>
      </c>
      <c r="G710" s="7">
        <f t="shared" si="164"/>
        <v>0</v>
      </c>
      <c r="H710" s="7">
        <f t="shared" si="165"/>
        <v>1</v>
      </c>
      <c r="I710" s="7"/>
      <c r="Q710" s="7">
        <v>17</v>
      </c>
      <c r="R710">
        <v>0</v>
      </c>
      <c r="U710" s="7">
        <f t="shared" si="168"/>
        <v>0</v>
      </c>
      <c r="V710" s="7">
        <f t="shared" si="169"/>
        <v>0</v>
      </c>
    </row>
    <row r="711" spans="3:22" x14ac:dyDescent="0.2">
      <c r="C711" s="7">
        <v>18</v>
      </c>
      <c r="D711" s="12">
        <v>12</v>
      </c>
      <c r="E711" s="12"/>
      <c r="F711" s="7"/>
      <c r="G711" s="7">
        <f t="shared" si="164"/>
        <v>0</v>
      </c>
      <c r="H711" s="7">
        <f t="shared" si="165"/>
        <v>1</v>
      </c>
      <c r="I711" s="7"/>
      <c r="Q711" s="7">
        <v>18</v>
      </c>
      <c r="R711">
        <v>3</v>
      </c>
      <c r="U711" s="7">
        <f t="shared" si="168"/>
        <v>0</v>
      </c>
      <c r="V711" s="7">
        <f t="shared" si="169"/>
        <v>0</v>
      </c>
    </row>
    <row r="712" spans="3:22" x14ac:dyDescent="0.2">
      <c r="C712" s="7">
        <v>19</v>
      </c>
      <c r="D712" s="12">
        <v>7</v>
      </c>
      <c r="E712" s="12"/>
      <c r="F712" s="7"/>
      <c r="G712" s="7">
        <f t="shared" si="164"/>
        <v>1</v>
      </c>
      <c r="H712" s="7">
        <f t="shared" si="165"/>
        <v>0</v>
      </c>
      <c r="I712" s="7"/>
      <c r="Q712" s="7">
        <v>19</v>
      </c>
      <c r="R712">
        <v>7</v>
      </c>
      <c r="U712" s="7">
        <f t="shared" si="168"/>
        <v>1</v>
      </c>
      <c r="V712" s="7">
        <f t="shared" si="169"/>
        <v>0</v>
      </c>
    </row>
    <row r="713" spans="3:22" x14ac:dyDescent="0.2">
      <c r="C713" s="7">
        <v>20</v>
      </c>
      <c r="D713" s="12">
        <v>2</v>
      </c>
      <c r="E713" s="12"/>
      <c r="F713" s="7"/>
      <c r="G713" s="7">
        <f t="shared" si="164"/>
        <v>0</v>
      </c>
      <c r="H713" s="7">
        <f t="shared" si="165"/>
        <v>0</v>
      </c>
      <c r="I713" s="7"/>
      <c r="Q713" s="7">
        <v>20</v>
      </c>
      <c r="R713">
        <v>4</v>
      </c>
      <c r="S713">
        <v>5</v>
      </c>
      <c r="U713" s="7">
        <f t="shared" si="168"/>
        <v>0</v>
      </c>
      <c r="V713" s="7">
        <f t="shared" si="169"/>
        <v>1</v>
      </c>
    </row>
    <row r="714" spans="3:22" x14ac:dyDescent="0.2">
      <c r="F714" s="9">
        <f>(COUNT(G690:G713)-SUM(G690:H713))/20</f>
        <v>0.55000000000000004</v>
      </c>
      <c r="G714" s="10">
        <f>SUM(G694:G713)/20</f>
        <v>0.25</v>
      </c>
      <c r="H714" s="10">
        <f>SUM(H694:H713)/20</f>
        <v>0.2</v>
      </c>
      <c r="I714" s="7"/>
      <c r="Q714" s="7">
        <v>21</v>
      </c>
      <c r="R714">
        <v>3</v>
      </c>
      <c r="U714" s="7">
        <f t="shared" si="168"/>
        <v>0</v>
      </c>
      <c r="V714" s="7">
        <f t="shared" si="169"/>
        <v>0</v>
      </c>
    </row>
    <row r="715" spans="3:22" x14ac:dyDescent="0.2">
      <c r="Q715" s="7">
        <v>22</v>
      </c>
      <c r="R715">
        <v>2</v>
      </c>
      <c r="U715" s="7">
        <f t="shared" si="168"/>
        <v>0</v>
      </c>
      <c r="V715" s="7">
        <f t="shared" si="169"/>
        <v>0</v>
      </c>
    </row>
    <row r="716" spans="3:22" x14ac:dyDescent="0.2">
      <c r="Q716" s="7">
        <v>23</v>
      </c>
      <c r="R716">
        <v>0</v>
      </c>
      <c r="S716">
        <v>6</v>
      </c>
      <c r="U716" s="7">
        <f t="shared" si="168"/>
        <v>0</v>
      </c>
      <c r="V716" s="7">
        <f t="shared" si="169"/>
        <v>1</v>
      </c>
    </row>
    <row r="717" spans="3:22" x14ac:dyDescent="0.2">
      <c r="Q717" s="7">
        <v>24</v>
      </c>
      <c r="R717">
        <v>1</v>
      </c>
      <c r="U717" s="7">
        <f t="shared" si="168"/>
        <v>0</v>
      </c>
      <c r="V717" s="7">
        <f t="shared" si="169"/>
        <v>0</v>
      </c>
    </row>
    <row r="718" spans="3:22" x14ac:dyDescent="0.2">
      <c r="Q718" s="7">
        <v>25</v>
      </c>
      <c r="R718">
        <v>1</v>
      </c>
      <c r="U718" s="7">
        <f t="shared" si="168"/>
        <v>0</v>
      </c>
      <c r="V718" s="7">
        <f t="shared" si="169"/>
        <v>0</v>
      </c>
    </row>
    <row r="719" spans="3:22" x14ac:dyDescent="0.2">
      <c r="Q719" s="7">
        <v>26</v>
      </c>
      <c r="R719">
        <v>2</v>
      </c>
      <c r="S719">
        <v>1</v>
      </c>
      <c r="U719" s="7">
        <f t="shared" si="168"/>
        <v>0</v>
      </c>
      <c r="V719" s="7">
        <f t="shared" si="169"/>
        <v>0</v>
      </c>
    </row>
    <row r="720" spans="3:22" x14ac:dyDescent="0.2">
      <c r="Q720" s="7">
        <v>27</v>
      </c>
      <c r="R720">
        <v>0</v>
      </c>
      <c r="U720" s="7">
        <f t="shared" si="168"/>
        <v>0</v>
      </c>
      <c r="V720" s="7">
        <f t="shared" si="169"/>
        <v>0</v>
      </c>
    </row>
    <row r="721" spans="2:22" x14ac:dyDescent="0.2">
      <c r="T721" s="9">
        <f>(COUNT(U694:U720)-SUM(U694:V720))/27</f>
        <v>0.70370370370370372</v>
      </c>
      <c r="U721" s="10">
        <f>SUM(U694:U720)/27</f>
        <v>7.407407407407407E-2</v>
      </c>
      <c r="V721" s="10">
        <f>SUM(V694:V720)/27</f>
        <v>0.22222222222222221</v>
      </c>
    </row>
    <row r="733" spans="2:22" x14ac:dyDescent="0.2">
      <c r="B733" s="31"/>
      <c r="C733" s="31"/>
      <c r="D733" s="31"/>
      <c r="E733" s="31"/>
      <c r="F733" s="31"/>
      <c r="G733" s="31"/>
      <c r="H733" s="31"/>
      <c r="J733" s="1"/>
      <c r="K733" s="1"/>
      <c r="L733" s="1"/>
      <c r="M733" s="1"/>
      <c r="N733" s="1"/>
      <c r="O733" s="1"/>
    </row>
    <row r="734" spans="2:22" x14ac:dyDescent="0.2">
      <c r="B734" s="31"/>
      <c r="C734" s="32"/>
      <c r="D734" s="32"/>
      <c r="E734" s="32"/>
      <c r="F734" s="32"/>
      <c r="G734" s="32"/>
      <c r="H734" s="32"/>
      <c r="J734" s="23"/>
      <c r="K734" s="23"/>
      <c r="L734" s="23"/>
      <c r="M734" s="23"/>
      <c r="N734" s="23"/>
      <c r="O734" s="23"/>
    </row>
    <row r="735" spans="2:22" x14ac:dyDescent="0.2">
      <c r="B735" s="31"/>
      <c r="C735" s="32"/>
      <c r="D735" s="32"/>
      <c r="E735" s="32"/>
      <c r="F735" s="32"/>
      <c r="G735" s="32"/>
      <c r="H735" s="32"/>
      <c r="J735" s="30"/>
      <c r="K735" s="30"/>
      <c r="L735" s="30"/>
      <c r="M735" s="30"/>
      <c r="N735" s="30"/>
      <c r="O735" s="30"/>
    </row>
    <row r="736" spans="2:22" x14ac:dyDescent="0.2">
      <c r="B736" s="31"/>
      <c r="C736" s="32"/>
      <c r="D736" s="32"/>
      <c r="E736" s="32"/>
      <c r="F736" s="32"/>
      <c r="G736" s="32"/>
      <c r="H736" s="32"/>
    </row>
    <row r="737" spans="2:8" x14ac:dyDescent="0.2">
      <c r="B737" s="31"/>
      <c r="C737" s="32"/>
      <c r="D737" s="32"/>
      <c r="E737" s="32"/>
      <c r="F737" s="32"/>
      <c r="G737" s="32"/>
      <c r="H737" s="32"/>
    </row>
    <row r="738" spans="2:8" x14ac:dyDescent="0.2">
      <c r="B738" s="31"/>
      <c r="C738" s="31"/>
      <c r="D738" s="31"/>
      <c r="E738" s="31"/>
      <c r="F738" s="31"/>
      <c r="G738" s="31"/>
      <c r="H738" s="31"/>
    </row>
    <row r="739" spans="2:8" x14ac:dyDescent="0.2">
      <c r="B739" s="31"/>
      <c r="C739" s="32"/>
      <c r="D739" s="32"/>
      <c r="E739" s="32"/>
      <c r="F739" s="32"/>
      <c r="G739" s="32"/>
      <c r="H739" s="32"/>
    </row>
    <row r="740" spans="2:8" x14ac:dyDescent="0.2">
      <c r="B740" s="31"/>
      <c r="C740" s="32"/>
      <c r="D740" s="32"/>
      <c r="E740" s="32"/>
      <c r="F740" s="32"/>
      <c r="G740" s="32"/>
      <c r="H740" s="32"/>
    </row>
    <row r="741" spans="2:8" x14ac:dyDescent="0.2">
      <c r="B741" s="31"/>
      <c r="C741" s="32"/>
      <c r="D741" s="32"/>
      <c r="E741" s="32"/>
      <c r="F741" s="32"/>
      <c r="G741" s="32"/>
      <c r="H741" s="32"/>
    </row>
    <row r="742" spans="2:8" x14ac:dyDescent="0.2">
      <c r="B742" s="31"/>
      <c r="C742" s="32"/>
      <c r="D742" s="32"/>
      <c r="E742" s="32"/>
      <c r="F742" s="32"/>
      <c r="G742" s="32"/>
      <c r="H742" s="32"/>
    </row>
  </sheetData>
  <conditionalFormatting sqref="F182">
    <cfRule type="colorScale" priority="98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F44:G63">
    <cfRule type="colorScale" priority="42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F151:G165">
    <cfRule type="colorScale" priority="38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F264:G277">
    <cfRule type="colorScale" priority="35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F380:G395">
    <cfRule type="colorScale" priority="32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F488:G498">
    <cfRule type="colorScale" priority="29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F610:G627">
    <cfRule type="colorScale" priority="24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F73:H87">
    <cfRule type="colorScale" priority="110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F97:H122">
    <cfRule type="colorScale" priority="105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F127:H139 F141:H141">
    <cfRule type="colorScale" priority="102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F183:H198">
    <cfRule type="colorScale" priority="96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F204:H219">
    <cfRule type="colorScale" priority="93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F231:H255">
    <cfRule type="colorScale" priority="90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G449:G455">
    <cfRule type="colorScale" priority="76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G435:H447">
    <cfRule type="colorScale" priority="73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G301:I315">
    <cfRule type="colorScale" priority="87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G322:I336">
    <cfRule type="colorScale" priority="84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G347:I365">
    <cfRule type="colorScale" priority="80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G413:I426 G428:I430">
    <cfRule type="colorScale" priority="75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G460:I474">
    <cfRule type="colorScale" priority="72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G518:I532">
    <cfRule type="colorScale" priority="61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G534:I538">
    <cfRule type="colorScale" priority="65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G547:I563">
    <cfRule type="colorScale" priority="58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G572:I600">
    <cfRule type="colorScale" priority="54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G640:I660">
    <cfRule type="colorScale" priority="51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G669:I688">
    <cfRule type="colorScale" priority="50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G694:I713">
    <cfRule type="colorScale" priority="48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M44:N56">
    <cfRule type="colorScale" priority="41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M151:N165">
    <cfRule type="colorScale" priority="37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M264:N279">
    <cfRule type="colorScale" priority="34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M380:N398">
    <cfRule type="colorScale" priority="31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M488:N498">
    <cfRule type="colorScale" priority="28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M610:N623">
    <cfRule type="colorScale" priority="23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M73:O89">
    <cfRule type="colorScale" priority="107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M91:O92">
    <cfRule type="colorScale" priority="99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M97:O118">
    <cfRule type="colorScale" priority="104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M127:O142">
    <cfRule type="colorScale" priority="101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M182:O195">
    <cfRule type="colorScale" priority="95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M204:O225">
    <cfRule type="colorScale" priority="92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M231:O245">
    <cfRule type="colorScale" priority="89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N425:N426">
    <cfRule type="colorScale" priority="77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N538">
    <cfRule type="colorScale" priority="64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N435:O451">
    <cfRule type="colorScale" priority="69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N301:P315">
    <cfRule type="colorScale" priority="86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N322:P341">
    <cfRule type="colorScale" priority="83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N347:P365">
    <cfRule type="colorScale" priority="79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N413:P423">
    <cfRule type="colorScale" priority="74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N460:P476">
    <cfRule type="colorScale" priority="71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N518:P536">
    <cfRule type="colorScale" priority="60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N547:P564">
    <cfRule type="colorScale" priority="57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N572:P589">
    <cfRule type="colorScale" priority="53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N640:P659">
    <cfRule type="colorScale" priority="44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N669:P687">
    <cfRule type="colorScale" priority="49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N694:P707">
    <cfRule type="colorScale" priority="47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T113:T115">
    <cfRule type="colorScale" priority="109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T141">
    <cfRule type="colorScale" priority="108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T204">
    <cfRule type="colorScale" priority="97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T44:U66">
    <cfRule type="colorScale" priority="40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T73:U91">
    <cfRule type="colorScale" priority="106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T97:U111">
    <cfRule type="colorScale" priority="103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T127:U139">
    <cfRule type="colorScale" priority="100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T151:U168">
    <cfRule type="colorScale" priority="36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T182:U196">
    <cfRule type="colorScale" priority="94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T205:U215">
    <cfRule type="colorScale" priority="91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T231:U240 T242:U245">
    <cfRule type="colorScale" priority="88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T264:U286">
    <cfRule type="colorScale" priority="33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T380:U393">
    <cfRule type="colorScale" priority="30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T488:U495">
    <cfRule type="colorScale" priority="27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T610:U632">
    <cfRule type="colorScale" priority="22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U558:U561">
    <cfRule type="colorScale" priority="63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U413:V429">
    <cfRule type="colorScale" priority="68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U435:V454">
    <cfRule type="colorScale" priority="67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U640:V662">
    <cfRule type="colorScale" priority="43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U669:V688">
    <cfRule type="colorScale" priority="45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U694:V720">
    <cfRule type="colorScale" priority="46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U301:W316">
    <cfRule type="colorScale" priority="85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U322:W338">
    <cfRule type="colorScale" priority="82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U347:W370">
    <cfRule type="colorScale" priority="78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U460:W476">
    <cfRule type="colorScale" priority="70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U518:W541">
    <cfRule type="colorScale" priority="59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U547:W556">
    <cfRule type="colorScale" priority="56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U572:W592">
    <cfRule type="colorScale" priority="52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AA44:AB65">
    <cfRule type="colorScale" priority="39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AA151:AB176">
    <cfRule type="colorScale" priority="16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AA264:AB293">
    <cfRule type="colorScale" priority="18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AA380:AB406">
    <cfRule type="colorScale" priority="17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AA488:AB508">
    <cfRule type="colorScale" priority="26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AA610:AB627">
    <cfRule type="colorScale" priority="21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AB568">
    <cfRule type="colorScale" priority="62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AB322:AC338">
    <cfRule type="colorScale" priority="81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AB460:AC476">
    <cfRule type="colorScale" priority="66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AB547:AC566">
    <cfRule type="colorScale" priority="55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AH488:AI512">
    <cfRule type="colorScale" priority="25">
      <colorScale>
        <cfvo type="min"/>
        <cfvo type="percentile" val="50"/>
        <cfvo type="max"/>
        <color rgb="FF63BE7B"/>
        <color rgb="FFFFEB84"/>
        <color rgb="FFF8696B"/>
      </colorScale>
    </cfRule>
  </conditionalFormatting>
  <pageMargins left="0.7" right="0.7" top="0.78740157499999996" bottom="0.78740157499999996" header="0.3" footer="0.3"/>
  <pageSetup paperSize="9" orientation="portrait" horizontalDpi="0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Fig.2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Christian Gallrein</dc:creator>
  <cp:lastModifiedBy>Christian Gallrein</cp:lastModifiedBy>
  <dcterms:created xsi:type="dcterms:W3CDTF">2023-02-07T10:40:32Z</dcterms:created>
  <dcterms:modified xsi:type="dcterms:W3CDTF">2025-12-12T14:09:07Z</dcterms:modified>
</cp:coreProperties>
</file>