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reveillaud/Dropbox/Etudiants/2022/Amani/Sent_from_Amani/Paper_Writing_session/ISME_Submission/Transfer_ISME_Communications/Post_reviews/From_Guillaume_23.2.23/"/>
    </mc:Choice>
  </mc:AlternateContent>
  <xr:revisionPtr revIDLastSave="0" documentId="8_{9F466525-FB9D-E749-A71B-204F73FC9411}" xr6:coauthVersionLast="47" xr6:coauthVersionMax="47" xr10:uidLastSave="{00000000-0000-0000-0000-000000000000}"/>
  <bookViews>
    <workbookView xWindow="3060" yWindow="2260" windowWidth="23640" windowHeight="15640" activeTab="2" xr2:uid="{9FF13BE7-CB64-0A44-A6F6-E2187605668A}"/>
  </bookViews>
  <sheets>
    <sheet name="Inter-locality Comparison" sheetId="1" r:id="rId1"/>
    <sheet name="Intra-locality Comparison" sheetId="2" r:id="rId2"/>
    <sheet name="Decomposition Varian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3" l="1"/>
  <c r="I5" i="3"/>
  <c r="P5" i="3"/>
  <c r="Q5" i="3"/>
  <c r="R5" i="3"/>
  <c r="R7" i="3" s="1"/>
  <c r="S5" i="3"/>
  <c r="G6" i="3"/>
  <c r="I6" i="3"/>
  <c r="Q6" i="3"/>
  <c r="R6" i="3"/>
  <c r="S6" i="3"/>
  <c r="G7" i="3"/>
  <c r="I7" i="3"/>
  <c r="S7" i="3"/>
  <c r="F8" i="3"/>
  <c r="S9" i="3" s="1"/>
  <c r="G8" i="3"/>
  <c r="H8" i="3"/>
  <c r="H10" i="3" s="1"/>
  <c r="I8" i="3"/>
  <c r="P8" i="3"/>
  <c r="Q8" i="3"/>
  <c r="R8" i="3"/>
  <c r="R9" i="3" s="1"/>
  <c r="S8" i="3"/>
  <c r="G9" i="3"/>
  <c r="H9" i="3"/>
  <c r="I9" i="3"/>
  <c r="Q9" i="3"/>
  <c r="I10" i="3"/>
  <c r="Q10" i="3"/>
  <c r="S10" i="3"/>
  <c r="F11" i="3"/>
  <c r="S12" i="3" s="1"/>
  <c r="G11" i="3"/>
  <c r="H11" i="3"/>
  <c r="H12" i="3" s="1"/>
  <c r="I11" i="3"/>
  <c r="P11" i="3"/>
  <c r="Q11" i="3"/>
  <c r="R11" i="3"/>
  <c r="R13" i="3" s="1"/>
  <c r="S11" i="3"/>
  <c r="Q12" i="3"/>
  <c r="G13" i="3"/>
  <c r="Q13" i="3"/>
  <c r="S13" i="3"/>
  <c r="F14" i="3"/>
  <c r="S14" i="3" s="1"/>
  <c r="G14" i="3"/>
  <c r="I14" i="3"/>
  <c r="P14" i="3"/>
  <c r="G15" i="3"/>
  <c r="Q15" i="3"/>
  <c r="G16" i="3"/>
  <c r="Q16" i="3"/>
  <c r="S16" i="3"/>
  <c r="F17" i="3"/>
  <c r="I17" i="3"/>
  <c r="P17" i="3"/>
  <c r="Q17" i="3"/>
  <c r="R17" i="3"/>
  <c r="R19" i="3" s="1"/>
  <c r="S17" i="3"/>
  <c r="G18" i="3"/>
  <c r="I18" i="3"/>
  <c r="Q18" i="3"/>
  <c r="R18" i="3"/>
  <c r="S18" i="3"/>
  <c r="G19" i="3"/>
  <c r="I19" i="3"/>
  <c r="S19" i="3"/>
  <c r="F20" i="3"/>
  <c r="G20" i="3"/>
  <c r="H20" i="3"/>
  <c r="I20" i="3"/>
  <c r="G21" i="3"/>
  <c r="H21" i="3"/>
  <c r="I21" i="3"/>
  <c r="G22" i="3"/>
  <c r="H22" i="3"/>
  <c r="I22" i="3"/>
  <c r="F23" i="3"/>
  <c r="I23" i="3" s="1"/>
  <c r="G23" i="3"/>
  <c r="P23" i="3"/>
  <c r="Q23" i="3"/>
  <c r="R23" i="3"/>
  <c r="R25" i="3" s="1"/>
  <c r="G24" i="3"/>
  <c r="Q24" i="3"/>
  <c r="R24" i="3"/>
  <c r="G25" i="3"/>
  <c r="I25" i="3"/>
  <c r="Q25" i="3"/>
  <c r="E27" i="3"/>
  <c r="G12" i="3" s="1"/>
  <c r="O27" i="3"/>
  <c r="E28" i="3"/>
  <c r="O28" i="3"/>
  <c r="H14" i="3" l="1"/>
  <c r="S15" i="3"/>
  <c r="S31" i="3" s="1"/>
  <c r="H13" i="3"/>
  <c r="I15" i="3"/>
  <c r="R10" i="3"/>
  <c r="S23" i="3"/>
  <c r="R12" i="3"/>
  <c r="H17" i="3"/>
  <c r="R14" i="3"/>
  <c r="I12" i="3"/>
  <c r="I31" i="3" s="1"/>
  <c r="G10" i="3"/>
  <c r="H5" i="3"/>
  <c r="I16" i="3"/>
  <c r="I13" i="3"/>
  <c r="S25" i="3"/>
  <c r="Q19" i="3"/>
  <c r="G17" i="3"/>
  <c r="Q14" i="3"/>
  <c r="Q7" i="3"/>
  <c r="Q29" i="3" s="1"/>
  <c r="G5" i="3"/>
  <c r="S24" i="3"/>
  <c r="I24" i="3"/>
  <c r="H23" i="3"/>
  <c r="P36" i="3" l="1"/>
  <c r="R15" i="3"/>
  <c r="R30" i="3" s="1"/>
  <c r="R16" i="3"/>
  <c r="H24" i="3"/>
  <c r="H25" i="3"/>
  <c r="H18" i="3"/>
  <c r="H19" i="3"/>
  <c r="G29" i="3"/>
  <c r="H16" i="3"/>
  <c r="H15" i="3"/>
  <c r="H6" i="3"/>
  <c r="H7" i="3"/>
  <c r="H30" i="3"/>
  <c r="F35" i="3" s="1"/>
  <c r="P34" i="3" l="1"/>
  <c r="F34" i="3"/>
  <c r="F37" i="3"/>
  <c r="F36" i="3"/>
</calcChain>
</file>

<file path=xl/sharedStrings.xml><?xml version="1.0" encoding="utf-8"?>
<sst xmlns="http://schemas.openxmlformats.org/spreadsheetml/2006/main" count="383" uniqueCount="167">
  <si>
    <t>Mean Diff,</t>
  </si>
  <si>
    <t>95,00% CI of diff,</t>
  </si>
  <si>
    <t>Below threshold?</t>
  </si>
  <si>
    <t>Summary</t>
  </si>
  <si>
    <t>Adjusted P Value</t>
  </si>
  <si>
    <t>CTRL vs. Cambodia</t>
  </si>
  <si>
    <t>-33,17 to 21,47</t>
  </si>
  <si>
    <t>No</t>
  </si>
  <si>
    <t>ns</t>
  </si>
  <si>
    <t>CTRL vs. Guadeloupe</t>
  </si>
  <si>
    <t>-27,64 to 27,00</t>
  </si>
  <si>
    <t>&gt;0,9999</t>
  </si>
  <si>
    <t>CTRL vs. Martinique</t>
  </si>
  <si>
    <t>-27,94 to 26,70</t>
  </si>
  <si>
    <t>CTRL vs. Thailand</t>
  </si>
  <si>
    <t>-25,93 to 28,71</t>
  </si>
  <si>
    <t>CTRL vs. SLAB</t>
  </si>
  <si>
    <t>-56,74 to -2,103</t>
  </si>
  <si>
    <t>Yes</t>
  </si>
  <si>
    <t>*</t>
  </si>
  <si>
    <t>CTRL vs. Montpellier</t>
  </si>
  <si>
    <t>-30,87 to 23,77</t>
  </si>
  <si>
    <t>CTRL vs. Mexico</t>
  </si>
  <si>
    <t>-32,01 to 22,62</t>
  </si>
  <si>
    <t>Cambodia vs. Guadeloupe</t>
  </si>
  <si>
    <t>-13,79 to 24,84</t>
  </si>
  <si>
    <t>Cambodia vs. Martinique</t>
  </si>
  <si>
    <t>-14,09 to 24,55</t>
  </si>
  <si>
    <t>Cambodia vs. Thailand</t>
  </si>
  <si>
    <t>-12,08 to 26,55</t>
  </si>
  <si>
    <t>Cambodia vs. SLAB</t>
  </si>
  <si>
    <t>-42,89 to -4,255</t>
  </si>
  <si>
    <t>Cambodia vs. Montpellier</t>
  </si>
  <si>
    <t>-17,02 to 21,61</t>
  </si>
  <si>
    <t>Cambodia vs. Mexico</t>
  </si>
  <si>
    <t>-18,16 to 20,47</t>
  </si>
  <si>
    <t>Guadeloupe vs. Martinique</t>
  </si>
  <si>
    <t>-19,62 to 19,02</t>
  </si>
  <si>
    <t>Guadeloupe vs. Thailand</t>
  </si>
  <si>
    <t>-17,61 to 21,03</t>
  </si>
  <si>
    <t>Guadeloupe vs. SLAB</t>
  </si>
  <si>
    <t>-48,42 to -9,782</t>
  </si>
  <si>
    <t>**</t>
  </si>
  <si>
    <t>Guadeloupe vs. Montpellier</t>
  </si>
  <si>
    <t>-22,55 to 16,09</t>
  </si>
  <si>
    <t>Guadeloupe vs. Mexico</t>
  </si>
  <si>
    <t>-23,69 to 14,95</t>
  </si>
  <si>
    <t>Martinique vs. Thailand</t>
  </si>
  <si>
    <t>-17,31 to 21,32</t>
  </si>
  <si>
    <t>Martinique vs. SLAB</t>
  </si>
  <si>
    <t>-48,12 to -9,484</t>
  </si>
  <si>
    <t>Martinique vs. Montpellier</t>
  </si>
  <si>
    <t>-22,25 to 16,38</t>
  </si>
  <si>
    <t>Martinique vs. Mexico</t>
  </si>
  <si>
    <t>-23,39 to 15,24</t>
  </si>
  <si>
    <t>Thailand vs. SLAB</t>
  </si>
  <si>
    <t>-50,13 to -11,49</t>
  </si>
  <si>
    <t>Thailand vs. Montpellier</t>
  </si>
  <si>
    <t>-24,26 to 14,38</t>
  </si>
  <si>
    <t>Thailand vs. Mexico</t>
  </si>
  <si>
    <t>-25,40 to 13,24</t>
  </si>
  <si>
    <t>SLAB vs. Montpellier</t>
  </si>
  <si>
    <t>6,552 to 45,19</t>
  </si>
  <si>
    <t>SLAB vs. Mexico</t>
  </si>
  <si>
    <t>5,411 to 44,04</t>
  </si>
  <si>
    <t>Montpellier vs. Mexico</t>
  </si>
  <si>
    <t>-20,46 to 18,18</t>
  </si>
  <si>
    <t>C1 vs. C2</t>
  </si>
  <si>
    <t>5,248 to 8,059</t>
  </si>
  <si>
    <t>****</t>
  </si>
  <si>
    <t>&lt;0,0001</t>
  </si>
  <si>
    <t>C1 vs. C3</t>
  </si>
  <si>
    <t>7,928 to 10,74</t>
  </si>
  <si>
    <t>C2 vs. C3</t>
  </si>
  <si>
    <t>1,275 to 4,085</t>
  </si>
  <si>
    <t>Cambodia</t>
  </si>
  <si>
    <t>G44 vs. G49</t>
  </si>
  <si>
    <t>-7,966 to -5,633</t>
  </si>
  <si>
    <t>G44 vs. G52</t>
  </si>
  <si>
    <t>-1,002 to 1,332</t>
  </si>
  <si>
    <t>G49 vs. G52</t>
  </si>
  <si>
    <t>5,798 to 8,131</t>
  </si>
  <si>
    <t>Guadeloupe</t>
  </si>
  <si>
    <t>M3 vs. M11</t>
  </si>
  <si>
    <t>-0,07322 to 2,181</t>
  </si>
  <si>
    <t>M3 vs. M25</t>
  </si>
  <si>
    <t>-2,167 to 0,08762</t>
  </si>
  <si>
    <t>M11 vs. M25</t>
  </si>
  <si>
    <t>-3,221 to -0,9665</t>
  </si>
  <si>
    <t>Martinique</t>
  </si>
  <si>
    <t>T-D2 vs. T-D9</t>
  </si>
  <si>
    <t>-1,051 to 0,07973</t>
  </si>
  <si>
    <t>T-D2 vs. T-D27</t>
  </si>
  <si>
    <t>-3,727 to -2,596</t>
  </si>
  <si>
    <t>T-D9 vs. T-D27</t>
  </si>
  <si>
    <t>-3,241 to -2,110</t>
  </si>
  <si>
    <t>Thailand</t>
  </si>
  <si>
    <t>SLAB1 vs. SLAB3</t>
  </si>
  <si>
    <t>-27,96 to -23,96</t>
  </si>
  <si>
    <t>SLAB1 vs. SLAB5</t>
  </si>
  <si>
    <t>-5,007 to -1,008</t>
  </si>
  <si>
    <t>SLAB3 vs. SLAB5</t>
  </si>
  <si>
    <t>20,95 to 24,95</t>
  </si>
  <si>
    <t>SLAB</t>
  </si>
  <si>
    <t>MO1 vs. MO2</t>
  </si>
  <si>
    <t>9,834 to 11,71</t>
  </si>
  <si>
    <t>MO1 vs. MO5</t>
  </si>
  <si>
    <t>9,012 to 10,89</t>
  </si>
  <si>
    <t>MO2 vs. MO5</t>
  </si>
  <si>
    <t>-1,762 to 0,1181</t>
  </si>
  <si>
    <t>Montpellier (Molestus)</t>
  </si>
  <si>
    <t>MEX81 vs. MEX85</t>
  </si>
  <si>
    <t>1,921 to 3,657</t>
  </si>
  <si>
    <t>***</t>
  </si>
  <si>
    <t>MEX81 vs. MEX89</t>
  </si>
  <si>
    <t>6,251 to 7,987</t>
  </si>
  <si>
    <t>MEX85 vs. MEX89</t>
  </si>
  <si>
    <t>3,461 to 5,198</t>
  </si>
  <si>
    <t>Mexico</t>
  </si>
  <si>
    <t>One-way Anova multiple comparisons test</t>
  </si>
  <si>
    <t>% variance contributed by SLAB</t>
  </si>
  <si>
    <t>% residual variance</t>
  </si>
  <si>
    <t xml:space="preserve">% variance explained by locality </t>
  </si>
  <si>
    <t>SST = SSE + SSR</t>
  </si>
  <si>
    <t>Sum of Square Residuals (SSR)</t>
  </si>
  <si>
    <t>Sum of Square Explained (SSE)</t>
  </si>
  <si>
    <t>Sum of Square Total (SST)</t>
  </si>
  <si>
    <t>Standard deviation</t>
  </si>
  <si>
    <t>Grand mean</t>
  </si>
  <si>
    <t>T-D9</t>
  </si>
  <si>
    <t>T</t>
  </si>
  <si>
    <t>T-D27</t>
  </si>
  <si>
    <t>T-D2</t>
  </si>
  <si>
    <t>SLAB5</t>
  </si>
  <si>
    <t>S</t>
  </si>
  <si>
    <t>SLAB3</t>
  </si>
  <si>
    <t>SLAB1</t>
  </si>
  <si>
    <t>MO5</t>
  </si>
  <si>
    <t>MO</t>
  </si>
  <si>
    <t>MO2</t>
  </si>
  <si>
    <t>MO1</t>
  </si>
  <si>
    <t>MEX89</t>
  </si>
  <si>
    <t>MX</t>
  </si>
  <si>
    <t>MEX85</t>
  </si>
  <si>
    <t>MEX81</t>
  </si>
  <si>
    <t>M3</t>
  </si>
  <si>
    <t>M</t>
  </si>
  <si>
    <t>M25</t>
  </si>
  <si>
    <t>M11</t>
  </si>
  <si>
    <t>G52</t>
  </si>
  <si>
    <t>G</t>
  </si>
  <si>
    <t>G49</t>
  </si>
  <si>
    <t>G44</t>
  </si>
  <si>
    <t>C3</t>
  </si>
  <si>
    <t>C</t>
  </si>
  <si>
    <t>C2</t>
  </si>
  <si>
    <t>C1</t>
  </si>
  <si>
    <t>Squared differences to mean by location</t>
  </si>
  <si>
    <t>Prediction by location</t>
  </si>
  <si>
    <t>Squared differences to grand mean</t>
  </si>
  <si>
    <t>Mean by location</t>
  </si>
  <si>
    <t>Ratio GP10/WSP</t>
  </si>
  <si>
    <t>Labels</t>
  </si>
  <si>
    <t>Location</t>
  </si>
  <si>
    <t>Decomposition of Variance excluding SLAB specimens</t>
  </si>
  <si>
    <t>Decomposition of Variance using all data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</si>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</sst>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/>
    <xf numFmtId="0" fontId="3" fillId="0" borderId="0" xfId="0" applyFont="1" applyAlignment="1">
      <alignment horizontal="left"/>
    </xf>
    <xf numFmtId="11" fontId="0" fillId="0" borderId="0" xfId="0" applyNumberFormat="1"/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0" fontId="0" fillId="0" borderId="4" xfId="0" applyBorder="1"/>
    <xf numFmtId="2" fontId="0" fillId="0" borderId="0" xfId="0" applyNumberFormat="1"/>
    <xf numFmtId="0" fontId="0" fillId="0" borderId="5" xfId="0" applyBorder="1"/>
    <xf numFmtId="0" fontId="0" fillId="0" borderId="0" xfId="0" applyAlignment="1">
      <alignment horizontal="right"/>
    </xf>
    <xf numFmtId="0" fontId="0" fillId="0" borderId="6" xfId="0" applyBorder="1"/>
    <xf numFmtId="0" fontId="0" fillId="0" borderId="7" xfId="0" applyBorder="1"/>
    <xf numFmtId="11" fontId="0" fillId="0" borderId="7" xfId="0" applyNumberFormat="1" applyBorder="1"/>
    <xf numFmtId="0" fontId="0" fillId="0" borderId="8" xfId="0" applyBorder="1"/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7" xfId="0" applyFont="1" applyBorder="1"/>
    <xf numFmtId="1" fontId="0" fillId="0" borderId="0" xfId="0" applyNumberFormat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8166-9BD2-BF4D-B3B0-D90EAB4A685E}">
  <dimension ref="A2:F31"/>
  <sheetViews>
    <sheetView workbookViewId="0">
      <selection activeCell="A7" sqref="A7:XFD7"/>
    </sheetView>
  </sheetViews>
  <sheetFormatPr baseColWidth="10" defaultRowHeight="16" x14ac:dyDescent="0.2"/>
  <cols>
    <col min="1" max="1" width="44.5" customWidth="1"/>
    <col min="2" max="2" width="20.33203125" customWidth="1"/>
    <col min="3" max="3" width="20.83203125" customWidth="1"/>
    <col min="4" max="4" width="17.83203125" customWidth="1"/>
    <col min="5" max="5" width="18.5" customWidth="1"/>
    <col min="6" max="6" width="20.33203125" customWidth="1"/>
  </cols>
  <sheetData>
    <row r="2" spans="1:6" x14ac:dyDescent="0.2">
      <c r="A2" s="2" t="s">
        <v>119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2" t="s">
        <v>5</v>
      </c>
      <c r="B3" s="1">
        <v>-5.85</v>
      </c>
      <c r="C3" s="1" t="s">
        <v>6</v>
      </c>
      <c r="D3" s="1" t="s">
        <v>7</v>
      </c>
      <c r="E3" s="1" t="s">
        <v>8</v>
      </c>
      <c r="F3" s="1">
        <v>0.99299999999999999</v>
      </c>
    </row>
    <row r="4" spans="1:6" x14ac:dyDescent="0.2">
      <c r="A4" s="2" t="s">
        <v>9</v>
      </c>
      <c r="B4" s="1">
        <v>-0.32240000000000002</v>
      </c>
      <c r="C4" s="1" t="s">
        <v>10</v>
      </c>
      <c r="D4" s="1" t="s">
        <v>7</v>
      </c>
      <c r="E4" s="1" t="s">
        <v>8</v>
      </c>
      <c r="F4" s="1" t="s">
        <v>11</v>
      </c>
    </row>
    <row r="5" spans="1:6" x14ac:dyDescent="0.2">
      <c r="A5" s="2" t="s">
        <v>12</v>
      </c>
      <c r="B5" s="1">
        <v>-0.62060000000000004</v>
      </c>
      <c r="C5" s="1" t="s">
        <v>13</v>
      </c>
      <c r="D5" s="1" t="s">
        <v>7</v>
      </c>
      <c r="E5" s="1" t="s">
        <v>8</v>
      </c>
      <c r="F5" s="1" t="s">
        <v>11</v>
      </c>
    </row>
    <row r="6" spans="1:6" x14ac:dyDescent="0.2">
      <c r="A6" s="2" t="s">
        <v>14</v>
      </c>
      <c r="B6" s="1">
        <v>1.387</v>
      </c>
      <c r="C6" s="1" t="s">
        <v>15</v>
      </c>
      <c r="D6" s="1" t="s">
        <v>7</v>
      </c>
      <c r="E6" s="1" t="s">
        <v>8</v>
      </c>
      <c r="F6" s="1" t="s">
        <v>11</v>
      </c>
    </row>
    <row r="7" spans="1:6" x14ac:dyDescent="0.2">
      <c r="A7" s="2" t="s">
        <v>16</v>
      </c>
      <c r="B7" s="1">
        <v>-29.42</v>
      </c>
      <c r="C7" s="1" t="s">
        <v>17</v>
      </c>
      <c r="D7" s="1" t="s">
        <v>18</v>
      </c>
      <c r="E7" s="1" t="s">
        <v>19</v>
      </c>
      <c r="F7" s="1">
        <v>3.0800000000000001E-2</v>
      </c>
    </row>
    <row r="8" spans="1:6" x14ac:dyDescent="0.2">
      <c r="A8" s="2" t="s">
        <v>20</v>
      </c>
      <c r="B8" s="1">
        <v>-3.5529999999999999</v>
      </c>
      <c r="C8" s="1" t="s">
        <v>21</v>
      </c>
      <c r="D8" s="1" t="s">
        <v>7</v>
      </c>
      <c r="E8" s="1" t="s">
        <v>8</v>
      </c>
      <c r="F8" s="1">
        <v>0.99970000000000003</v>
      </c>
    </row>
    <row r="9" spans="1:6" x14ac:dyDescent="0.2">
      <c r="A9" s="2" t="s">
        <v>22</v>
      </c>
      <c r="B9" s="1">
        <v>-4.694</v>
      </c>
      <c r="C9" s="1" t="s">
        <v>23</v>
      </c>
      <c r="D9" s="1" t="s">
        <v>7</v>
      </c>
      <c r="E9" s="1" t="s">
        <v>8</v>
      </c>
      <c r="F9" s="1">
        <v>0.99819999999999998</v>
      </c>
    </row>
    <row r="10" spans="1:6" x14ac:dyDescent="0.2">
      <c r="A10" s="2" t="s">
        <v>24</v>
      </c>
      <c r="B10" s="1">
        <v>5.5279999999999996</v>
      </c>
      <c r="C10" s="1" t="s">
        <v>25</v>
      </c>
      <c r="D10" s="1" t="s">
        <v>7</v>
      </c>
      <c r="E10" s="1" t="s">
        <v>8</v>
      </c>
      <c r="F10" s="1">
        <v>0.96519999999999995</v>
      </c>
    </row>
    <row r="11" spans="1:6" x14ac:dyDescent="0.2">
      <c r="A11" s="2" t="s">
        <v>26</v>
      </c>
      <c r="B11" s="1">
        <v>5.23</v>
      </c>
      <c r="C11" s="1" t="s">
        <v>27</v>
      </c>
      <c r="D11" s="1" t="s">
        <v>7</v>
      </c>
      <c r="E11" s="1" t="s">
        <v>8</v>
      </c>
      <c r="F11" s="1">
        <v>0.97399999999999998</v>
      </c>
    </row>
    <row r="12" spans="1:6" x14ac:dyDescent="0.2">
      <c r="A12" s="2" t="s">
        <v>28</v>
      </c>
      <c r="B12" s="1">
        <v>7.2370000000000001</v>
      </c>
      <c r="C12" s="1" t="s">
        <v>29</v>
      </c>
      <c r="D12" s="1" t="s">
        <v>7</v>
      </c>
      <c r="E12" s="1" t="s">
        <v>8</v>
      </c>
      <c r="F12" s="1">
        <v>0.876</v>
      </c>
    </row>
    <row r="13" spans="1:6" x14ac:dyDescent="0.2">
      <c r="A13" s="2" t="s">
        <v>30</v>
      </c>
      <c r="B13" s="1">
        <v>-23.57</v>
      </c>
      <c r="C13" s="1" t="s">
        <v>31</v>
      </c>
      <c r="D13" s="1" t="s">
        <v>18</v>
      </c>
      <c r="E13" s="1" t="s">
        <v>19</v>
      </c>
      <c r="F13" s="1">
        <v>1.24E-2</v>
      </c>
    </row>
    <row r="14" spans="1:6" x14ac:dyDescent="0.2">
      <c r="A14" s="2" t="s">
        <v>32</v>
      </c>
      <c r="B14" s="1">
        <v>2.2970000000000002</v>
      </c>
      <c r="C14" s="1" t="s">
        <v>33</v>
      </c>
      <c r="D14" s="1" t="s">
        <v>7</v>
      </c>
      <c r="E14" s="1" t="s">
        <v>8</v>
      </c>
      <c r="F14" s="1">
        <v>0.99980000000000002</v>
      </c>
    </row>
    <row r="15" spans="1:6" x14ac:dyDescent="0.2">
      <c r="A15" s="2" t="s">
        <v>34</v>
      </c>
      <c r="B15" s="1">
        <v>1.1559999999999999</v>
      </c>
      <c r="C15" s="1" t="s">
        <v>35</v>
      </c>
      <c r="D15" s="1" t="s">
        <v>7</v>
      </c>
      <c r="E15" s="1" t="s">
        <v>8</v>
      </c>
      <c r="F15" s="1" t="s">
        <v>11</v>
      </c>
    </row>
    <row r="16" spans="1:6" x14ac:dyDescent="0.2">
      <c r="A16" s="2" t="s">
        <v>36</v>
      </c>
      <c r="B16" s="1">
        <v>-0.29820000000000002</v>
      </c>
      <c r="C16" s="1" t="s">
        <v>37</v>
      </c>
      <c r="D16" s="1" t="s">
        <v>7</v>
      </c>
      <c r="E16" s="1" t="s">
        <v>8</v>
      </c>
      <c r="F16" s="1" t="s">
        <v>11</v>
      </c>
    </row>
    <row r="17" spans="1:6" x14ac:dyDescent="0.2">
      <c r="A17" s="2" t="s">
        <v>38</v>
      </c>
      <c r="B17" s="1">
        <v>1.7090000000000001</v>
      </c>
      <c r="C17" s="1" t="s">
        <v>39</v>
      </c>
      <c r="D17" s="1" t="s">
        <v>7</v>
      </c>
      <c r="E17" s="1" t="s">
        <v>8</v>
      </c>
      <c r="F17" s="1" t="s">
        <v>11</v>
      </c>
    </row>
    <row r="18" spans="1:6" x14ac:dyDescent="0.2">
      <c r="A18" s="2" t="s">
        <v>40</v>
      </c>
      <c r="B18" s="1">
        <v>-29.1</v>
      </c>
      <c r="C18" s="1" t="s">
        <v>41</v>
      </c>
      <c r="D18" s="1" t="s">
        <v>18</v>
      </c>
      <c r="E18" s="1" t="s">
        <v>42</v>
      </c>
      <c r="F18" s="1">
        <v>2.0999999999999999E-3</v>
      </c>
    </row>
    <row r="19" spans="1:6" x14ac:dyDescent="0.2">
      <c r="A19" s="2" t="s">
        <v>43</v>
      </c>
      <c r="B19" s="1">
        <v>-3.2309999999999999</v>
      </c>
      <c r="C19" s="1" t="s">
        <v>44</v>
      </c>
      <c r="D19" s="1" t="s">
        <v>7</v>
      </c>
      <c r="E19" s="1" t="s">
        <v>8</v>
      </c>
      <c r="F19" s="1">
        <v>0.99850000000000005</v>
      </c>
    </row>
    <row r="20" spans="1:6" x14ac:dyDescent="0.2">
      <c r="A20" s="2" t="s">
        <v>45</v>
      </c>
      <c r="B20" s="1">
        <v>-4.3710000000000004</v>
      </c>
      <c r="C20" s="1" t="s">
        <v>46</v>
      </c>
      <c r="D20" s="1" t="s">
        <v>7</v>
      </c>
      <c r="E20" s="1" t="s">
        <v>8</v>
      </c>
      <c r="F20" s="1">
        <v>0.99039999999999995</v>
      </c>
    </row>
    <row r="21" spans="1:6" x14ac:dyDescent="0.2">
      <c r="A21" s="2" t="s">
        <v>47</v>
      </c>
      <c r="B21" s="1">
        <v>2.0070000000000001</v>
      </c>
      <c r="C21" s="1" t="s">
        <v>48</v>
      </c>
      <c r="D21" s="1" t="s">
        <v>7</v>
      </c>
      <c r="E21" s="1" t="s">
        <v>8</v>
      </c>
      <c r="F21" s="1" t="s">
        <v>11</v>
      </c>
    </row>
    <row r="22" spans="1:6" x14ac:dyDescent="0.2">
      <c r="A22" s="2" t="s">
        <v>49</v>
      </c>
      <c r="B22" s="1">
        <v>-28.8</v>
      </c>
      <c r="C22" s="1" t="s">
        <v>50</v>
      </c>
      <c r="D22" s="1" t="s">
        <v>18</v>
      </c>
      <c r="E22" s="1" t="s">
        <v>42</v>
      </c>
      <c r="F22" s="1">
        <v>2.3E-3</v>
      </c>
    </row>
    <row r="23" spans="1:6" x14ac:dyDescent="0.2">
      <c r="A23" s="2" t="s">
        <v>51</v>
      </c>
      <c r="B23" s="1">
        <v>-2.9329999999999998</v>
      </c>
      <c r="C23" s="1" t="s">
        <v>52</v>
      </c>
      <c r="D23" s="1" t="s">
        <v>7</v>
      </c>
      <c r="E23" s="1" t="s">
        <v>8</v>
      </c>
      <c r="F23" s="1">
        <v>0.99919999999999998</v>
      </c>
    </row>
    <row r="24" spans="1:6" x14ac:dyDescent="0.2">
      <c r="A24" s="2" t="s">
        <v>53</v>
      </c>
      <c r="B24" s="1">
        <v>-4.0730000000000004</v>
      </c>
      <c r="C24" s="1" t="s">
        <v>54</v>
      </c>
      <c r="D24" s="1" t="s">
        <v>7</v>
      </c>
      <c r="E24" s="1" t="s">
        <v>8</v>
      </c>
      <c r="F24" s="1">
        <v>0.99360000000000004</v>
      </c>
    </row>
    <row r="25" spans="1:6" x14ac:dyDescent="0.2">
      <c r="A25" s="2" t="s">
        <v>55</v>
      </c>
      <c r="B25" s="1">
        <v>-30.81</v>
      </c>
      <c r="C25" s="1" t="s">
        <v>56</v>
      </c>
      <c r="D25" s="1" t="s">
        <v>18</v>
      </c>
      <c r="E25" s="1" t="s">
        <v>42</v>
      </c>
      <c r="F25" s="1">
        <v>1.1999999999999999E-3</v>
      </c>
    </row>
    <row r="26" spans="1:6" x14ac:dyDescent="0.2">
      <c r="A26" s="2" t="s">
        <v>57</v>
      </c>
      <c r="B26" s="1">
        <v>-4.9400000000000004</v>
      </c>
      <c r="C26" s="1" t="s">
        <v>58</v>
      </c>
      <c r="D26" s="1" t="s">
        <v>7</v>
      </c>
      <c r="E26" s="1" t="s">
        <v>8</v>
      </c>
      <c r="F26" s="1">
        <v>0.98089999999999999</v>
      </c>
    </row>
    <row r="27" spans="1:6" x14ac:dyDescent="0.2">
      <c r="A27" s="2" t="s">
        <v>59</v>
      </c>
      <c r="B27" s="1">
        <v>-6.08</v>
      </c>
      <c r="C27" s="1" t="s">
        <v>60</v>
      </c>
      <c r="D27" s="1" t="s">
        <v>7</v>
      </c>
      <c r="E27" s="1" t="s">
        <v>8</v>
      </c>
      <c r="F27" s="1">
        <v>0.94379999999999997</v>
      </c>
    </row>
    <row r="28" spans="1:6" x14ac:dyDescent="0.2">
      <c r="A28" s="2" t="s">
        <v>61</v>
      </c>
      <c r="B28" s="1">
        <v>25.87</v>
      </c>
      <c r="C28" s="1" t="s">
        <v>62</v>
      </c>
      <c r="D28" s="1" t="s">
        <v>18</v>
      </c>
      <c r="E28" s="1" t="s">
        <v>42</v>
      </c>
      <c r="F28" s="1">
        <v>5.7999999999999996E-3</v>
      </c>
    </row>
    <row r="29" spans="1:6" x14ac:dyDescent="0.2">
      <c r="A29" s="2" t="s">
        <v>63</v>
      </c>
      <c r="B29" s="1">
        <v>24.73</v>
      </c>
      <c r="C29" s="1" t="s">
        <v>64</v>
      </c>
      <c r="D29" s="1" t="s">
        <v>18</v>
      </c>
      <c r="E29" s="1" t="s">
        <v>42</v>
      </c>
      <c r="F29" s="1">
        <v>8.5000000000000006E-3</v>
      </c>
    </row>
    <row r="30" spans="1:6" x14ac:dyDescent="0.2">
      <c r="A30" s="2" t="s">
        <v>65</v>
      </c>
      <c r="B30" s="1">
        <v>-1.1399999999999999</v>
      </c>
      <c r="C30" s="1" t="s">
        <v>66</v>
      </c>
      <c r="D30" s="1" t="s">
        <v>7</v>
      </c>
      <c r="E30" s="1" t="s">
        <v>8</v>
      </c>
      <c r="F30" s="1" t="s">
        <v>11</v>
      </c>
    </row>
    <row r="31" spans="1:6" x14ac:dyDescent="0.2">
      <c r="A31" s="2"/>
      <c r="B31" s="1"/>
      <c r="C31" s="1"/>
      <c r="D31" s="1"/>
      <c r="E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E9ED-A377-B145-8ECE-17B146439F0C}">
  <dimension ref="A1:F47"/>
  <sheetViews>
    <sheetView workbookViewId="0">
      <selection activeCell="B52" sqref="B52"/>
    </sheetView>
  </sheetViews>
  <sheetFormatPr baseColWidth="10" defaultRowHeight="16" x14ac:dyDescent="0.2"/>
  <cols>
    <col min="1" max="1" width="35.6640625" customWidth="1"/>
    <col min="2" max="2" width="16.6640625" customWidth="1"/>
    <col min="3" max="3" width="17.5" customWidth="1"/>
    <col min="4" max="4" width="18.1640625" customWidth="1"/>
    <col min="5" max="5" width="17" customWidth="1"/>
  </cols>
  <sheetData>
    <row r="1" spans="1:6" x14ac:dyDescent="0.2">
      <c r="A1" s="3" t="s">
        <v>75</v>
      </c>
    </row>
    <row r="2" spans="1:6" x14ac:dyDescent="0.2">
      <c r="A2" s="2" t="s">
        <v>119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2" t="s">
        <v>67</v>
      </c>
      <c r="B3" s="1">
        <v>6.6529999999999996</v>
      </c>
      <c r="C3" s="1" t="s">
        <v>68</v>
      </c>
      <c r="D3" s="1" t="s">
        <v>18</v>
      </c>
      <c r="E3" s="1" t="s">
        <v>69</v>
      </c>
      <c r="F3" s="1" t="s">
        <v>70</v>
      </c>
    </row>
    <row r="4" spans="1:6" x14ac:dyDescent="0.2">
      <c r="A4" s="2" t="s">
        <v>71</v>
      </c>
      <c r="B4" s="1">
        <v>9.3330000000000002</v>
      </c>
      <c r="C4" s="1" t="s">
        <v>72</v>
      </c>
      <c r="D4" s="1" t="s">
        <v>18</v>
      </c>
      <c r="E4" s="1" t="s">
        <v>69</v>
      </c>
      <c r="F4" s="1" t="s">
        <v>70</v>
      </c>
    </row>
    <row r="5" spans="1:6" x14ac:dyDescent="0.2">
      <c r="A5" s="2" t="s">
        <v>73</v>
      </c>
      <c r="B5" s="1">
        <v>2.68</v>
      </c>
      <c r="C5" s="1" t="s">
        <v>74</v>
      </c>
      <c r="D5" s="1" t="s">
        <v>18</v>
      </c>
      <c r="E5" s="1" t="s">
        <v>42</v>
      </c>
      <c r="F5" s="1">
        <v>2.7000000000000001E-3</v>
      </c>
    </row>
    <row r="9" spans="1:6" x14ac:dyDescent="0.2">
      <c r="A9" s="4" t="s">
        <v>82</v>
      </c>
    </row>
    <row r="10" spans="1:6" x14ac:dyDescent="0.2">
      <c r="A10" s="2" t="s">
        <v>119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</row>
    <row r="11" spans="1:6" x14ac:dyDescent="0.2">
      <c r="A11" s="2" t="s">
        <v>76</v>
      </c>
      <c r="B11" s="1">
        <v>-6.8</v>
      </c>
      <c r="C11" s="1" t="s">
        <v>77</v>
      </c>
      <c r="D11" s="1" t="s">
        <v>18</v>
      </c>
      <c r="E11" s="1" t="s">
        <v>69</v>
      </c>
      <c r="F11" s="1" t="s">
        <v>70</v>
      </c>
    </row>
    <row r="12" spans="1:6" x14ac:dyDescent="0.2">
      <c r="A12" s="2" t="s">
        <v>78</v>
      </c>
      <c r="B12" s="1">
        <v>0.16489999999999999</v>
      </c>
      <c r="C12" s="1" t="s">
        <v>79</v>
      </c>
      <c r="D12" s="1" t="s">
        <v>7</v>
      </c>
      <c r="E12" s="1" t="s">
        <v>8</v>
      </c>
      <c r="F12" s="1">
        <v>0.90310000000000001</v>
      </c>
    </row>
    <row r="13" spans="1:6" x14ac:dyDescent="0.2">
      <c r="A13" s="2" t="s">
        <v>80</v>
      </c>
      <c r="B13" s="1">
        <v>6.9649999999999999</v>
      </c>
      <c r="C13" s="1" t="s">
        <v>81</v>
      </c>
      <c r="D13" s="1" t="s">
        <v>18</v>
      </c>
      <c r="E13" s="1" t="s">
        <v>69</v>
      </c>
      <c r="F13" s="1" t="s">
        <v>70</v>
      </c>
    </row>
    <row r="16" spans="1:6" x14ac:dyDescent="0.2">
      <c r="A16" s="5" t="s">
        <v>89</v>
      </c>
    </row>
    <row r="17" spans="1:6" x14ac:dyDescent="0.2">
      <c r="A17" s="2" t="s">
        <v>119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</row>
    <row r="18" spans="1:6" x14ac:dyDescent="0.2">
      <c r="A18" s="2" t="s">
        <v>83</v>
      </c>
      <c r="B18" s="1">
        <v>1.054</v>
      </c>
      <c r="C18" s="1" t="s">
        <v>84</v>
      </c>
      <c r="D18" s="1" t="s">
        <v>7</v>
      </c>
      <c r="E18" s="1" t="s">
        <v>8</v>
      </c>
      <c r="F18" s="1">
        <v>6.4000000000000001E-2</v>
      </c>
    </row>
    <row r="19" spans="1:6" x14ac:dyDescent="0.2">
      <c r="A19" s="2" t="s">
        <v>85</v>
      </c>
      <c r="B19" s="1">
        <v>-1.04</v>
      </c>
      <c r="C19" s="1" t="s">
        <v>86</v>
      </c>
      <c r="D19" s="1" t="s">
        <v>7</v>
      </c>
      <c r="E19" s="1" t="s">
        <v>8</v>
      </c>
      <c r="F19" s="1">
        <v>6.7299999999999999E-2</v>
      </c>
    </row>
    <row r="20" spans="1:6" x14ac:dyDescent="0.2">
      <c r="A20" s="2" t="s">
        <v>87</v>
      </c>
      <c r="B20" s="1">
        <v>-2.0939999999999999</v>
      </c>
      <c r="C20" s="1" t="s">
        <v>88</v>
      </c>
      <c r="D20" s="1" t="s">
        <v>18</v>
      </c>
      <c r="E20" s="1" t="s">
        <v>42</v>
      </c>
      <c r="F20" s="1">
        <v>3.0000000000000001E-3</v>
      </c>
    </row>
    <row r="23" spans="1:6" x14ac:dyDescent="0.2">
      <c r="A23" s="5" t="s">
        <v>96</v>
      </c>
    </row>
    <row r="24" spans="1:6" x14ac:dyDescent="0.2">
      <c r="A24" s="2" t="s">
        <v>119</v>
      </c>
      <c r="B24" s="1" t="s">
        <v>0</v>
      </c>
      <c r="C24" s="1" t="s">
        <v>1</v>
      </c>
      <c r="D24" s="1" t="s">
        <v>2</v>
      </c>
      <c r="E24" s="1" t="s">
        <v>3</v>
      </c>
      <c r="F24" s="1" t="s">
        <v>4</v>
      </c>
    </row>
    <row r="25" spans="1:6" x14ac:dyDescent="0.2">
      <c r="A25" s="2" t="s">
        <v>90</v>
      </c>
      <c r="B25" s="1">
        <v>-0.48559999999999998</v>
      </c>
      <c r="C25" s="1" t="s">
        <v>91</v>
      </c>
      <c r="D25" s="1" t="s">
        <v>7</v>
      </c>
      <c r="E25" s="1" t="s">
        <v>8</v>
      </c>
      <c r="F25" s="1">
        <v>8.5900000000000004E-2</v>
      </c>
    </row>
    <row r="26" spans="1:6" x14ac:dyDescent="0.2">
      <c r="A26" s="2" t="s">
        <v>92</v>
      </c>
      <c r="B26" s="1">
        <v>-3.161</v>
      </c>
      <c r="C26" s="1" t="s">
        <v>93</v>
      </c>
      <c r="D26" s="1" t="s">
        <v>18</v>
      </c>
      <c r="E26" s="1" t="s">
        <v>69</v>
      </c>
      <c r="F26" s="1" t="s">
        <v>70</v>
      </c>
    </row>
    <row r="27" spans="1:6" x14ac:dyDescent="0.2">
      <c r="A27" s="2" t="s">
        <v>94</v>
      </c>
      <c r="B27" s="1">
        <v>-2.6760000000000002</v>
      </c>
      <c r="C27" s="1" t="s">
        <v>95</v>
      </c>
      <c r="D27" s="1" t="s">
        <v>18</v>
      </c>
      <c r="E27" s="1" t="s">
        <v>69</v>
      </c>
      <c r="F27" s="1" t="s">
        <v>70</v>
      </c>
    </row>
    <row r="30" spans="1:6" x14ac:dyDescent="0.2">
      <c r="A30" s="5" t="s">
        <v>103</v>
      </c>
    </row>
    <row r="31" spans="1:6" x14ac:dyDescent="0.2">
      <c r="A31" s="2" t="s">
        <v>119</v>
      </c>
      <c r="B31" s="1" t="s">
        <v>0</v>
      </c>
      <c r="C31" s="1" t="s">
        <v>1</v>
      </c>
      <c r="D31" s="1" t="s">
        <v>2</v>
      </c>
      <c r="E31" s="1" t="s">
        <v>3</v>
      </c>
      <c r="F31" s="1" t="s">
        <v>4</v>
      </c>
    </row>
    <row r="32" spans="1:6" x14ac:dyDescent="0.2">
      <c r="A32" s="2" t="s">
        <v>97</v>
      </c>
      <c r="B32" s="1">
        <v>-25.96</v>
      </c>
      <c r="C32" s="1" t="s">
        <v>98</v>
      </c>
      <c r="D32" s="1" t="s">
        <v>18</v>
      </c>
      <c r="E32" s="1" t="s">
        <v>69</v>
      </c>
      <c r="F32" s="1" t="s">
        <v>70</v>
      </c>
    </row>
    <row r="33" spans="1:6" x14ac:dyDescent="0.2">
      <c r="A33" s="2" t="s">
        <v>99</v>
      </c>
      <c r="B33" s="1">
        <v>-3.008</v>
      </c>
      <c r="C33" s="1" t="s">
        <v>100</v>
      </c>
      <c r="D33" s="1" t="s">
        <v>18</v>
      </c>
      <c r="E33" s="1" t="s">
        <v>42</v>
      </c>
      <c r="F33" s="1">
        <v>8.6999999999999994E-3</v>
      </c>
    </row>
    <row r="34" spans="1:6" x14ac:dyDescent="0.2">
      <c r="A34" s="2" t="s">
        <v>101</v>
      </c>
      <c r="B34" s="1">
        <v>22.95</v>
      </c>
      <c r="C34" s="1" t="s">
        <v>102</v>
      </c>
      <c r="D34" s="1" t="s">
        <v>18</v>
      </c>
      <c r="E34" s="1" t="s">
        <v>69</v>
      </c>
      <c r="F34" s="1" t="s">
        <v>70</v>
      </c>
    </row>
    <row r="37" spans="1:6" x14ac:dyDescent="0.2">
      <c r="A37" s="5" t="s">
        <v>110</v>
      </c>
    </row>
    <row r="38" spans="1:6" x14ac:dyDescent="0.2">
      <c r="A38" s="2" t="s">
        <v>119</v>
      </c>
      <c r="B38" s="1" t="s">
        <v>0</v>
      </c>
      <c r="C38" s="1" t="s">
        <v>1</v>
      </c>
      <c r="D38" s="1" t="s">
        <v>2</v>
      </c>
      <c r="E38" s="1" t="s">
        <v>3</v>
      </c>
      <c r="F38" s="1" t="s">
        <v>4</v>
      </c>
    </row>
    <row r="39" spans="1:6" x14ac:dyDescent="0.2">
      <c r="A39" s="2" t="s">
        <v>104</v>
      </c>
      <c r="B39" s="1">
        <v>10.77</v>
      </c>
      <c r="C39" s="1" t="s">
        <v>105</v>
      </c>
      <c r="D39" s="1" t="s">
        <v>18</v>
      </c>
      <c r="E39" s="1" t="s">
        <v>69</v>
      </c>
      <c r="F39" s="1" t="s">
        <v>70</v>
      </c>
    </row>
    <row r="40" spans="1:6" x14ac:dyDescent="0.2">
      <c r="A40" s="2" t="s">
        <v>106</v>
      </c>
      <c r="B40" s="1">
        <v>9.952</v>
      </c>
      <c r="C40" s="1" t="s">
        <v>107</v>
      </c>
      <c r="D40" s="1" t="s">
        <v>18</v>
      </c>
      <c r="E40" s="1" t="s">
        <v>69</v>
      </c>
      <c r="F40" s="1" t="s">
        <v>70</v>
      </c>
    </row>
    <row r="41" spans="1:6" x14ac:dyDescent="0.2">
      <c r="A41" s="2" t="s">
        <v>108</v>
      </c>
      <c r="B41" s="1">
        <v>-0.82210000000000005</v>
      </c>
      <c r="C41" s="1" t="s">
        <v>109</v>
      </c>
      <c r="D41" s="1" t="s">
        <v>7</v>
      </c>
      <c r="E41" s="1" t="s">
        <v>8</v>
      </c>
      <c r="F41" s="1">
        <v>8.09E-2</v>
      </c>
    </row>
    <row r="43" spans="1:6" x14ac:dyDescent="0.2">
      <c r="A43" s="5" t="s">
        <v>118</v>
      </c>
    </row>
    <row r="44" spans="1:6" x14ac:dyDescent="0.2">
      <c r="A44" s="2" t="s">
        <v>119</v>
      </c>
      <c r="B44" s="1" t="s">
        <v>0</v>
      </c>
      <c r="C44" s="1" t="s">
        <v>1</v>
      </c>
      <c r="D44" s="1" t="s">
        <v>2</v>
      </c>
      <c r="E44" s="1" t="s">
        <v>3</v>
      </c>
      <c r="F44" s="1" t="s">
        <v>4</v>
      </c>
    </row>
    <row r="45" spans="1:6" x14ac:dyDescent="0.2">
      <c r="A45" s="2" t="s">
        <v>111</v>
      </c>
      <c r="B45" s="1">
        <v>2.7890000000000001</v>
      </c>
      <c r="C45" s="1" t="s">
        <v>112</v>
      </c>
      <c r="D45" s="1" t="s">
        <v>18</v>
      </c>
      <c r="E45" s="1" t="s">
        <v>113</v>
      </c>
      <c r="F45" s="1">
        <v>2.0000000000000001E-4</v>
      </c>
    </row>
    <row r="46" spans="1:6" x14ac:dyDescent="0.2">
      <c r="A46" s="2" t="s">
        <v>114</v>
      </c>
      <c r="B46" s="1">
        <v>7.1189999999999998</v>
      </c>
      <c r="C46" s="1" t="s">
        <v>115</v>
      </c>
      <c r="D46" s="1" t="s">
        <v>18</v>
      </c>
      <c r="E46" s="1" t="s">
        <v>69</v>
      </c>
      <c r="F46" s="1" t="s">
        <v>70</v>
      </c>
    </row>
    <row r="47" spans="1:6" x14ac:dyDescent="0.2">
      <c r="A47" s="2" t="s">
        <v>116</v>
      </c>
      <c r="B47" s="1">
        <v>4.33</v>
      </c>
      <c r="C47" s="1" t="s">
        <v>117</v>
      </c>
      <c r="D47" s="1" t="s">
        <v>18</v>
      </c>
      <c r="E47" s="1" t="s">
        <v>69</v>
      </c>
      <c r="F47" s="1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BE607-0044-4943-A8B7-22C8A4C2B6F1}">
  <dimension ref="B1:T69"/>
  <sheetViews>
    <sheetView tabSelected="1" workbookViewId="0">
      <selection activeCell="O27" sqref="O27:O28"/>
    </sheetView>
  </sheetViews>
  <sheetFormatPr baseColWidth="10" defaultRowHeight="16" x14ac:dyDescent="0.2"/>
  <cols>
    <col min="1" max="1" width="3.83203125" customWidth="1"/>
    <col min="2" max="2" width="4.33203125" customWidth="1"/>
    <col min="5" max="6" width="11" bestFit="1" customWidth="1"/>
    <col min="7" max="8" width="11.6640625" bestFit="1" customWidth="1"/>
    <col min="9" max="9" width="11" bestFit="1" customWidth="1"/>
    <col min="10" max="10" width="3.5" customWidth="1"/>
    <col min="11" max="11" width="6.83203125" customWidth="1"/>
    <col min="12" max="12" width="3.1640625" customWidth="1"/>
    <col min="20" max="20" width="4.33203125" customWidth="1"/>
  </cols>
  <sheetData>
    <row r="1" spans="2:20" ht="17" thickBot="1" x14ac:dyDescent="0.25"/>
    <row r="2" spans="2:20" x14ac:dyDescent="0.2">
      <c r="B2" s="18"/>
      <c r="C2" s="25" t="s">
        <v>165</v>
      </c>
      <c r="D2" s="16"/>
      <c r="E2" s="16"/>
      <c r="F2" s="16"/>
      <c r="G2" s="16"/>
      <c r="H2" s="16"/>
      <c r="I2" s="16"/>
      <c r="J2" s="15"/>
      <c r="L2" s="18"/>
      <c r="M2" s="25" t="s">
        <v>164</v>
      </c>
      <c r="N2" s="16"/>
      <c r="O2" s="16"/>
      <c r="P2" s="16"/>
      <c r="Q2" s="16"/>
      <c r="R2" s="16"/>
      <c r="S2" s="16"/>
      <c r="T2" s="15"/>
    </row>
    <row r="3" spans="2:20" x14ac:dyDescent="0.2">
      <c r="B3" s="13"/>
      <c r="J3" s="11"/>
      <c r="L3" s="13"/>
      <c r="T3" s="11"/>
    </row>
    <row r="4" spans="2:20" ht="68" customHeight="1" x14ac:dyDescent="0.2">
      <c r="B4" s="13"/>
      <c r="C4" s="22" t="s">
        <v>163</v>
      </c>
      <c r="D4" s="22" t="s">
        <v>162</v>
      </c>
      <c r="E4" s="22" t="s">
        <v>161</v>
      </c>
      <c r="F4" s="22" t="s">
        <v>160</v>
      </c>
      <c r="G4" s="22" t="s">
        <v>159</v>
      </c>
      <c r="H4" s="23" t="s">
        <v>158</v>
      </c>
      <c r="I4" s="22" t="s">
        <v>157</v>
      </c>
      <c r="J4" s="24"/>
      <c r="L4" s="13"/>
      <c r="M4" s="22" t="s">
        <v>163</v>
      </c>
      <c r="N4" s="22" t="s">
        <v>162</v>
      </c>
      <c r="O4" s="22" t="s">
        <v>161</v>
      </c>
      <c r="P4" s="22" t="s">
        <v>160</v>
      </c>
      <c r="Q4" s="22" t="s">
        <v>159</v>
      </c>
      <c r="R4" s="23" t="s">
        <v>158</v>
      </c>
      <c r="S4" s="22" t="s">
        <v>157</v>
      </c>
      <c r="T4" s="11"/>
    </row>
    <row r="5" spans="2:20" x14ac:dyDescent="0.2">
      <c r="B5" s="13"/>
      <c r="C5" t="s">
        <v>154</v>
      </c>
      <c r="D5" t="s">
        <v>156</v>
      </c>
      <c r="E5" s="20">
        <v>14.719238632987864</v>
      </c>
      <c r="F5" s="20">
        <f>AVERAGE(E5:E7)</f>
        <v>8.8886651934319811</v>
      </c>
      <c r="G5" s="20">
        <f t="shared" ref="G5:G25" si="0">(E5-$E$27)^2</f>
        <v>30.631644404510208</v>
      </c>
      <c r="H5" s="20">
        <f>($E$27-F5)^2</f>
        <v>8.7608446018429126E-2</v>
      </c>
      <c r="I5" s="20">
        <f>(E5-$F$5)^2</f>
        <v>33.995586634054519</v>
      </c>
      <c r="J5" s="11"/>
      <c r="L5" s="13"/>
      <c r="M5" t="s">
        <v>154</v>
      </c>
      <c r="N5" t="s">
        <v>156</v>
      </c>
      <c r="O5" s="20">
        <v>14.719238632987864</v>
      </c>
      <c r="P5" s="20">
        <f>AVERAGE(O5:O7)</f>
        <v>8.8886651934319811</v>
      </c>
      <c r="Q5" s="20">
        <f t="shared" ref="Q5:Q19" si="1">(O5-$E$27)^2</f>
        <v>30.631644404510208</v>
      </c>
      <c r="R5" s="20">
        <f>($E$27-P5)^2</f>
        <v>8.7608446018429126E-2</v>
      </c>
      <c r="S5" s="20">
        <f>(O5-$F$5)^2</f>
        <v>33.995586634054519</v>
      </c>
      <c r="T5" s="11"/>
    </row>
    <row r="6" spans="2:20" x14ac:dyDescent="0.2">
      <c r="B6" s="13"/>
      <c r="C6" t="s">
        <v>154</v>
      </c>
      <c r="D6" s="6" t="s">
        <v>155</v>
      </c>
      <c r="E6" s="20">
        <v>7.4426896995450864</v>
      </c>
      <c r="F6" s="20"/>
      <c r="G6" s="20">
        <f t="shared" si="0"/>
        <v>3.0344341649301194</v>
      </c>
      <c r="H6" s="20">
        <f>H5</f>
        <v>8.7608446018429126E-2</v>
      </c>
      <c r="I6" s="20">
        <f>(E6-$F$5)^2</f>
        <v>2.0908451289214489</v>
      </c>
      <c r="J6" s="11"/>
      <c r="L6" s="13"/>
      <c r="M6" t="s">
        <v>154</v>
      </c>
      <c r="N6" s="6" t="s">
        <v>155</v>
      </c>
      <c r="O6" s="20">
        <v>7.4426896995450864</v>
      </c>
      <c r="P6" s="20"/>
      <c r="Q6" s="20">
        <f t="shared" si="1"/>
        <v>3.0344341649301194</v>
      </c>
      <c r="R6" s="20">
        <f>R5</f>
        <v>8.7608446018429126E-2</v>
      </c>
      <c r="S6" s="20">
        <f>(O6-$F$5)^2</f>
        <v>2.0908451289214489</v>
      </c>
      <c r="T6" s="11"/>
    </row>
    <row r="7" spans="2:20" x14ac:dyDescent="0.2">
      <c r="B7" s="13"/>
      <c r="C7" t="s">
        <v>154</v>
      </c>
      <c r="D7" s="6" t="s">
        <v>153</v>
      </c>
      <c r="E7" s="20">
        <v>4.5040672477629942</v>
      </c>
      <c r="F7" s="20"/>
      <c r="G7" s="20">
        <f t="shared" si="0"/>
        <v>21.907877676755625</v>
      </c>
      <c r="H7" s="20">
        <f>H5</f>
        <v>8.7608446018429126E-2</v>
      </c>
      <c r="I7" s="20">
        <f>(E7-$F$5)^2</f>
        <v>19.224699145164699</v>
      </c>
      <c r="J7" s="11"/>
      <c r="L7" s="13"/>
      <c r="M7" t="s">
        <v>154</v>
      </c>
      <c r="N7" s="6" t="s">
        <v>153</v>
      </c>
      <c r="O7" s="20">
        <v>4.5040672477629942</v>
      </c>
      <c r="P7" s="20"/>
      <c r="Q7" s="20">
        <f t="shared" si="1"/>
        <v>21.907877676755625</v>
      </c>
      <c r="R7" s="20">
        <f>R5</f>
        <v>8.7608446018429126E-2</v>
      </c>
      <c r="S7" s="20">
        <f>(O7-$F$5)^2</f>
        <v>19.224699145164699</v>
      </c>
      <c r="T7" s="11"/>
    </row>
    <row r="8" spans="2:20" x14ac:dyDescent="0.2">
      <c r="B8" s="13"/>
      <c r="C8" t="s">
        <v>150</v>
      </c>
      <c r="D8" s="6" t="s">
        <v>152</v>
      </c>
      <c r="E8" s="20">
        <v>3.082581498987778</v>
      </c>
      <c r="F8" s="20">
        <f>AVERAGE(E8:E10)</f>
        <v>3.3523056998584599</v>
      </c>
      <c r="G8" s="20">
        <f t="shared" si="0"/>
        <v>37.235269684362756</v>
      </c>
      <c r="H8" s="20">
        <f>($E$27-F8)^2</f>
        <v>34.016268416204205</v>
      </c>
      <c r="I8" s="20">
        <f>(E8-$F$8)^2</f>
        <v>7.275114453532798E-2</v>
      </c>
      <c r="J8" s="11"/>
      <c r="L8" s="13"/>
      <c r="M8" t="s">
        <v>150</v>
      </c>
      <c r="N8" s="6" t="s">
        <v>152</v>
      </c>
      <c r="O8" s="20">
        <v>3.082581498987778</v>
      </c>
      <c r="P8" s="20">
        <f>AVERAGE(O8:O10)</f>
        <v>3.3523056998584599</v>
      </c>
      <c r="Q8" s="20">
        <f t="shared" si="1"/>
        <v>37.235269684362756</v>
      </c>
      <c r="R8" s="20">
        <f>($E$27-P8)^2</f>
        <v>34.016268416204205</v>
      </c>
      <c r="S8" s="20">
        <f>(O8-$F$8)^2</f>
        <v>7.275114453532798E-2</v>
      </c>
      <c r="T8" s="11"/>
    </row>
    <row r="9" spans="2:20" x14ac:dyDescent="0.2">
      <c r="B9" s="13"/>
      <c r="C9" t="s">
        <v>150</v>
      </c>
      <c r="D9" s="6" t="s">
        <v>151</v>
      </c>
      <c r="E9" s="20">
        <v>4.0894841431525863</v>
      </c>
      <c r="F9" s="20"/>
      <c r="G9" s="20">
        <f t="shared" si="0"/>
        <v>25.960739902405994</v>
      </c>
      <c r="H9" s="20">
        <f>H8</f>
        <v>34.016268416204205</v>
      </c>
      <c r="I9" s="20">
        <f>(E9-$F$8)^2</f>
        <v>0.5434320572575515</v>
      </c>
      <c r="J9" s="11"/>
      <c r="L9" s="13"/>
      <c r="M9" t="s">
        <v>150</v>
      </c>
      <c r="N9" s="6" t="s">
        <v>151</v>
      </c>
      <c r="O9" s="20">
        <v>4.0894841431525863</v>
      </c>
      <c r="P9" s="20"/>
      <c r="Q9" s="20">
        <f t="shared" si="1"/>
        <v>25.960739902405994</v>
      </c>
      <c r="R9" s="20">
        <f>R8</f>
        <v>34.016268416204205</v>
      </c>
      <c r="S9" s="20">
        <f>(O9-$F$8)^2</f>
        <v>0.5434320572575515</v>
      </c>
      <c r="T9" s="11"/>
    </row>
    <row r="10" spans="2:20" x14ac:dyDescent="0.2">
      <c r="B10" s="13"/>
      <c r="C10" t="s">
        <v>150</v>
      </c>
      <c r="D10" s="6" t="s">
        <v>149</v>
      </c>
      <c r="E10" s="20">
        <v>2.8848514574350146</v>
      </c>
      <c r="F10" s="20"/>
      <c r="G10" s="20">
        <f t="shared" si="0"/>
        <v>39.687492332396438</v>
      </c>
      <c r="H10" s="20">
        <f>H8</f>
        <v>34.016268416204205</v>
      </c>
      <c r="I10" s="20">
        <f>(E10-$F$8)^2</f>
        <v>0.21851346875967723</v>
      </c>
      <c r="J10" s="11"/>
      <c r="L10" s="13"/>
      <c r="M10" t="s">
        <v>150</v>
      </c>
      <c r="N10" s="6" t="s">
        <v>149</v>
      </c>
      <c r="O10" s="20">
        <v>2.8848514574350146</v>
      </c>
      <c r="P10" s="20"/>
      <c r="Q10" s="20">
        <f t="shared" si="1"/>
        <v>39.687492332396438</v>
      </c>
      <c r="R10" s="20">
        <f>R8</f>
        <v>34.016268416204205</v>
      </c>
      <c r="S10" s="20">
        <f>(O10-$F$8)^2</f>
        <v>0.21851346875967723</v>
      </c>
      <c r="T10" s="11"/>
    </row>
    <row r="11" spans="2:20" x14ac:dyDescent="0.2">
      <c r="B11" s="13"/>
      <c r="C11" t="s">
        <v>146</v>
      </c>
      <c r="D11" s="6" t="s">
        <v>148</v>
      </c>
      <c r="E11" s="20">
        <v>2.2358614827282985</v>
      </c>
      <c r="F11" s="20">
        <f>AVERAGE(E11:E13)</f>
        <v>3.650489152551204</v>
      </c>
      <c r="G11" s="20">
        <f t="shared" si="0"/>
        <v>48.285695671313505</v>
      </c>
      <c r="H11" s="20">
        <f>($E$27-F11)^2</f>
        <v>30.626963215253628</v>
      </c>
      <c r="I11" s="20">
        <f>(E11-$F$11)^2</f>
        <v>2.0011714442285831</v>
      </c>
      <c r="J11" s="11"/>
      <c r="L11" s="13"/>
      <c r="M11" t="s">
        <v>146</v>
      </c>
      <c r="N11" s="6" t="s">
        <v>148</v>
      </c>
      <c r="O11" s="20">
        <v>2.2358614827282985</v>
      </c>
      <c r="P11" s="20">
        <f>AVERAGE(O11:O13)</f>
        <v>3.650489152551204</v>
      </c>
      <c r="Q11" s="20">
        <f t="shared" si="1"/>
        <v>48.285695671313505</v>
      </c>
      <c r="R11" s="20">
        <f>($E$27-P11)^2</f>
        <v>30.626963215253628</v>
      </c>
      <c r="S11" s="20">
        <f>(O11-$F$11)^2</f>
        <v>2.0011714442285831</v>
      </c>
      <c r="T11" s="11"/>
    </row>
    <row r="12" spans="2:20" x14ac:dyDescent="0.2">
      <c r="B12" s="13"/>
      <c r="C12" t="s">
        <v>146</v>
      </c>
      <c r="D12" s="6" t="s">
        <v>147</v>
      </c>
      <c r="E12" s="20">
        <v>5.317387391408964</v>
      </c>
      <c r="F12" s="20"/>
      <c r="G12" s="20">
        <f t="shared" si="0"/>
        <v>14.955738902321508</v>
      </c>
      <c r="H12" s="20">
        <f>H11</f>
        <v>30.626963215253628</v>
      </c>
      <c r="I12" s="20">
        <f>(E12-$F$11)^2</f>
        <v>2.7785497387071021</v>
      </c>
      <c r="J12" s="11"/>
      <c r="L12" s="13"/>
      <c r="M12" t="s">
        <v>146</v>
      </c>
      <c r="N12" s="6" t="s">
        <v>147</v>
      </c>
      <c r="O12" s="20">
        <v>5.317387391408964</v>
      </c>
      <c r="P12" s="20"/>
      <c r="Q12" s="20">
        <f t="shared" si="1"/>
        <v>14.955738902321508</v>
      </c>
      <c r="R12" s="20">
        <f>R11</f>
        <v>30.626963215253628</v>
      </c>
      <c r="S12" s="20">
        <f>(O12-$F$11)^2</f>
        <v>2.7785497387071021</v>
      </c>
      <c r="T12" s="11"/>
    </row>
    <row r="13" spans="2:20" x14ac:dyDescent="0.2">
      <c r="B13" s="13"/>
      <c r="C13" t="s">
        <v>146</v>
      </c>
      <c r="D13" s="6" t="s">
        <v>145</v>
      </c>
      <c r="E13" s="20">
        <v>3.3982185835163494</v>
      </c>
      <c r="F13" s="20"/>
      <c r="G13" s="20">
        <f t="shared" si="0"/>
        <v>33.482816695062731</v>
      </c>
      <c r="H13" s="20">
        <f>H11</f>
        <v>30.626963215253628</v>
      </c>
      <c r="I13" s="20">
        <f>(E13-$F$11)^2</f>
        <v>6.3640440001169321E-2</v>
      </c>
      <c r="J13" s="11"/>
      <c r="L13" s="13"/>
      <c r="M13" t="s">
        <v>146</v>
      </c>
      <c r="N13" s="6" t="s">
        <v>145</v>
      </c>
      <c r="O13" s="20">
        <v>3.3982185835163494</v>
      </c>
      <c r="P13" s="20"/>
      <c r="Q13" s="20">
        <f t="shared" si="1"/>
        <v>33.482816695062731</v>
      </c>
      <c r="R13" s="20">
        <f>R11</f>
        <v>30.626963215253628</v>
      </c>
      <c r="S13" s="20">
        <f>(O13-$F$11)^2</f>
        <v>6.3640440001169321E-2</v>
      </c>
      <c r="T13" s="11"/>
    </row>
    <row r="14" spans="2:20" x14ac:dyDescent="0.2">
      <c r="B14" s="13"/>
      <c r="C14" t="s">
        <v>142</v>
      </c>
      <c r="D14" s="6" t="s">
        <v>144</v>
      </c>
      <c r="E14" s="20">
        <v>11.411133076656958</v>
      </c>
      <c r="F14" s="20">
        <f>AVERAGE(E14:E16)</f>
        <v>7.723517755800466</v>
      </c>
      <c r="G14" s="20">
        <f t="shared" si="0"/>
        <v>4.9572160563434045</v>
      </c>
      <c r="H14" s="20">
        <f>($E$27-F14)^2</f>
        <v>2.1349145450696629</v>
      </c>
      <c r="I14" s="20">
        <f>(E14-$F$14)^2</f>
        <v>13.598506754615526</v>
      </c>
      <c r="J14" s="11"/>
      <c r="L14" s="13"/>
      <c r="M14" t="s">
        <v>142</v>
      </c>
      <c r="N14" s="6" t="s">
        <v>144</v>
      </c>
      <c r="O14" s="20">
        <v>11.411133076656958</v>
      </c>
      <c r="P14" s="20">
        <f>AVERAGE(O14:O16)</f>
        <v>7.723517755800466</v>
      </c>
      <c r="Q14" s="20">
        <f t="shared" si="1"/>
        <v>4.9572160563434045</v>
      </c>
      <c r="R14" s="20">
        <f>($E$27-P14)^2</f>
        <v>2.1349145450696629</v>
      </c>
      <c r="S14" s="20">
        <f>(O14-$F$14)^2</f>
        <v>13.598506754615526</v>
      </c>
      <c r="T14" s="11"/>
    </row>
    <row r="15" spans="2:20" x14ac:dyDescent="0.2">
      <c r="B15" s="13"/>
      <c r="C15" t="s">
        <v>142</v>
      </c>
      <c r="D15" s="6" t="s">
        <v>143</v>
      </c>
      <c r="E15" s="20">
        <v>8.2139693755603975</v>
      </c>
      <c r="F15" s="20"/>
      <c r="G15" s="20">
        <f t="shared" si="0"/>
        <v>0.94222559810305151</v>
      </c>
      <c r="H15" s="20">
        <f>H14</f>
        <v>2.1349145450696629</v>
      </c>
      <c r="I15" s="20">
        <f>(E15-$F$14)^2</f>
        <v>0.2405427913251405</v>
      </c>
      <c r="J15" s="11"/>
      <c r="L15" s="13"/>
      <c r="M15" t="s">
        <v>142</v>
      </c>
      <c r="N15" s="6" t="s">
        <v>143</v>
      </c>
      <c r="O15" s="20">
        <v>8.2139693755603975</v>
      </c>
      <c r="P15" s="20"/>
      <c r="Q15" s="20">
        <f t="shared" si="1"/>
        <v>0.94222559810305151</v>
      </c>
      <c r="R15" s="20">
        <f>R14</f>
        <v>2.1349145450696629</v>
      </c>
      <c r="S15" s="20">
        <f>(O15-$F$14)^2</f>
        <v>0.2405427913251405</v>
      </c>
      <c r="T15" s="11"/>
    </row>
    <row r="16" spans="2:20" x14ac:dyDescent="0.2">
      <c r="B16" s="13"/>
      <c r="C16" t="s">
        <v>142</v>
      </c>
      <c r="D16" s="6" t="s">
        <v>141</v>
      </c>
      <c r="E16" s="20">
        <v>3.5454508151840449</v>
      </c>
      <c r="F16" s="20"/>
      <c r="G16" s="20">
        <f t="shared" si="0"/>
        <v>31.800594886975048</v>
      </c>
      <c r="H16" s="21">
        <f>H14</f>
        <v>2.1349145450696629</v>
      </c>
      <c r="I16" s="20">
        <f>(E16-$F$14)^2</f>
        <v>17.456243360271863</v>
      </c>
      <c r="J16" s="11"/>
      <c r="L16" s="13"/>
      <c r="M16" t="s">
        <v>142</v>
      </c>
      <c r="N16" s="6" t="s">
        <v>141</v>
      </c>
      <c r="O16" s="20">
        <v>3.5454508151840449</v>
      </c>
      <c r="P16" s="20"/>
      <c r="Q16" s="20">
        <f t="shared" si="1"/>
        <v>31.800594886975048</v>
      </c>
      <c r="R16" s="21">
        <f>R14</f>
        <v>2.1349145450696629</v>
      </c>
      <c r="S16" s="20">
        <f>(O16-$F$14)^2</f>
        <v>17.456243360271863</v>
      </c>
      <c r="T16" s="11"/>
    </row>
    <row r="17" spans="2:20" x14ac:dyDescent="0.2">
      <c r="B17" s="13"/>
      <c r="C17" t="s">
        <v>138</v>
      </c>
      <c r="D17" s="6" t="s">
        <v>140</v>
      </c>
      <c r="E17" s="20">
        <v>13.973306309636087</v>
      </c>
      <c r="F17" s="20">
        <f>AVERAGE(E17:E19)</f>
        <v>6.5830444441467364</v>
      </c>
      <c r="G17" s="20">
        <f t="shared" si="0"/>
        <v>22.93120594971489</v>
      </c>
      <c r="H17" s="20">
        <f>($E$27-F17)^2</f>
        <v>6.7683641279405302</v>
      </c>
      <c r="I17" s="20">
        <f>(E17-$F$17)^2</f>
        <v>54.615970440506132</v>
      </c>
      <c r="J17" s="11"/>
      <c r="L17" s="13"/>
      <c r="M17" t="s">
        <v>138</v>
      </c>
      <c r="N17" s="6" t="s">
        <v>140</v>
      </c>
      <c r="O17" s="20">
        <v>13.973306309636087</v>
      </c>
      <c r="P17" s="20">
        <f>AVERAGE(O17:O19)</f>
        <v>6.5830444441467364</v>
      </c>
      <c r="Q17" s="20">
        <f t="shared" si="1"/>
        <v>22.93120594971489</v>
      </c>
      <c r="R17" s="20">
        <f>($E$27-P17)^2</f>
        <v>6.7683641279405302</v>
      </c>
      <c r="S17" s="20">
        <f>(O17-$F$17)^2</f>
        <v>54.615970440506132</v>
      </c>
      <c r="T17" s="11"/>
    </row>
    <row r="18" spans="2:20" x14ac:dyDescent="0.2">
      <c r="B18" s="13"/>
      <c r="C18" t="s">
        <v>138</v>
      </c>
      <c r="D18" s="6" t="s">
        <v>139</v>
      </c>
      <c r="E18" s="20">
        <v>2.4497417625646696</v>
      </c>
      <c r="F18" s="20"/>
      <c r="G18" s="20">
        <f t="shared" si="0"/>
        <v>45.35902173945663</v>
      </c>
      <c r="H18" s="20">
        <f>H17</f>
        <v>6.7683641279405302</v>
      </c>
      <c r="I18" s="20">
        <f>(E18-$F$17)^2</f>
        <v>17.084191057573506</v>
      </c>
      <c r="J18" s="11"/>
      <c r="L18" s="13"/>
      <c r="M18" t="s">
        <v>138</v>
      </c>
      <c r="N18" s="6" t="s">
        <v>139</v>
      </c>
      <c r="O18" s="20">
        <v>2.4497417625646696</v>
      </c>
      <c r="P18" s="20"/>
      <c r="Q18" s="20">
        <f t="shared" si="1"/>
        <v>45.35902173945663</v>
      </c>
      <c r="R18" s="20">
        <f>R17</f>
        <v>6.7683641279405302</v>
      </c>
      <c r="S18" s="20">
        <f>(O18-$F$17)^2</f>
        <v>17.084191057573506</v>
      </c>
      <c r="T18" s="11"/>
    </row>
    <row r="19" spans="2:20" x14ac:dyDescent="0.2">
      <c r="B19" s="13"/>
      <c r="C19" t="s">
        <v>138</v>
      </c>
      <c r="D19" s="6" t="s">
        <v>137</v>
      </c>
      <c r="E19" s="20">
        <v>3.3260852602394513</v>
      </c>
      <c r="F19" s="20"/>
      <c r="G19" s="20">
        <f t="shared" si="0"/>
        <v>34.322809318367717</v>
      </c>
      <c r="H19" s="20">
        <f>H17</f>
        <v>6.7683641279405302</v>
      </c>
      <c r="I19" s="20">
        <f>(E19-$F$17)^2</f>
        <v>10.607783125638008</v>
      </c>
      <c r="J19" s="11"/>
      <c r="L19" s="13"/>
      <c r="M19" t="s">
        <v>138</v>
      </c>
      <c r="N19" s="6" t="s">
        <v>137</v>
      </c>
      <c r="O19" s="20">
        <v>3.3260852602394513</v>
      </c>
      <c r="P19" s="20"/>
      <c r="Q19" s="20">
        <f t="shared" si="1"/>
        <v>34.322809318367717</v>
      </c>
      <c r="R19" s="20">
        <f>R17</f>
        <v>6.7683641279405302</v>
      </c>
      <c r="S19" s="20">
        <f>(O19-$F$17)^2</f>
        <v>10.607783125638008</v>
      </c>
      <c r="T19" s="11"/>
    </row>
    <row r="20" spans="2:20" x14ac:dyDescent="0.2">
      <c r="B20" s="13"/>
      <c r="C20" t="s">
        <v>134</v>
      </c>
      <c r="D20" s="6" t="s">
        <v>136</v>
      </c>
      <c r="E20" s="20">
        <v>22.236722042920146</v>
      </c>
      <c r="F20" s="20">
        <f>AVERAGE(E20:E22)</f>
        <v>32.451523528625493</v>
      </c>
      <c r="G20" s="20">
        <f t="shared" si="0"/>
        <v>170.35652110081932</v>
      </c>
      <c r="H20" s="20">
        <f>($E$27-F20)^2</f>
        <v>541.34729057798995</v>
      </c>
      <c r="I20" s="20">
        <f>(E20-$F$20)^2</f>
        <v>104.34216939236818</v>
      </c>
      <c r="J20" s="11"/>
      <c r="L20" s="13"/>
      <c r="N20" s="6"/>
      <c r="O20" s="20"/>
      <c r="P20" s="20"/>
      <c r="Q20" s="20"/>
      <c r="R20" s="20"/>
      <c r="S20" s="20"/>
      <c r="T20" s="11"/>
    </row>
    <row r="21" spans="2:20" x14ac:dyDescent="0.2">
      <c r="B21" s="13"/>
      <c r="C21" t="s">
        <v>134</v>
      </c>
      <c r="D21" s="6" t="s">
        <v>135</v>
      </c>
      <c r="E21" s="20">
        <v>49.618351934033683</v>
      </c>
      <c r="F21" s="20"/>
      <c r="G21" s="20">
        <f t="shared" si="0"/>
        <v>1634.884055335611</v>
      </c>
      <c r="H21" s="20">
        <f>H20</f>
        <v>541.34729057798995</v>
      </c>
      <c r="I21" s="20">
        <f>(E21-$F$20)^2</f>
        <v>294.69999750072947</v>
      </c>
      <c r="J21" s="11"/>
      <c r="L21" s="13"/>
      <c r="N21" s="6"/>
      <c r="O21" s="20"/>
      <c r="P21" s="20"/>
      <c r="Q21" s="20"/>
      <c r="R21" s="20"/>
      <c r="S21" s="20"/>
      <c r="T21" s="11"/>
    </row>
    <row r="22" spans="2:20" x14ac:dyDescent="0.2">
      <c r="B22" s="13"/>
      <c r="C22" t="s">
        <v>134</v>
      </c>
      <c r="D22" s="6" t="s">
        <v>133</v>
      </c>
      <c r="E22" s="20">
        <v>25.499496608922637</v>
      </c>
      <c r="F22" s="20"/>
      <c r="G22" s="20">
        <f t="shared" si="0"/>
        <v>266.17414048290976</v>
      </c>
      <c r="H22" s="20">
        <f>H20</f>
        <v>541.34729057798995</v>
      </c>
      <c r="I22" s="20">
        <f>(E22-$F$20)^2</f>
        <v>48.330678292273184</v>
      </c>
      <c r="J22" s="11"/>
      <c r="L22" s="13"/>
      <c r="N22" s="6"/>
      <c r="O22" s="20"/>
      <c r="P22" s="20"/>
      <c r="Q22" s="20"/>
      <c r="R22" s="20"/>
      <c r="S22" s="20"/>
      <c r="T22" s="11"/>
    </row>
    <row r="23" spans="2:20" x14ac:dyDescent="0.2">
      <c r="B23" s="13"/>
      <c r="C23" t="s">
        <v>130</v>
      </c>
      <c r="D23" s="6" t="s">
        <v>132</v>
      </c>
      <c r="E23" s="20">
        <v>0.23286260744882267</v>
      </c>
      <c r="F23" s="20">
        <f>AVERAGE(E23:E25)</f>
        <v>1.6430212569561728</v>
      </c>
      <c r="G23" s="20">
        <f t="shared" si="0"/>
        <v>80.134541081789223</v>
      </c>
      <c r="H23" s="20">
        <f>($E$27-F23)^2</f>
        <v>56.87620079627456</v>
      </c>
      <c r="I23" s="20">
        <f>(E23-$F$23)^2</f>
        <v>1.9885474167803936</v>
      </c>
      <c r="J23" s="11"/>
      <c r="L23" s="13"/>
      <c r="M23" t="s">
        <v>130</v>
      </c>
      <c r="N23" s="6" t="s">
        <v>132</v>
      </c>
      <c r="O23" s="20">
        <v>0.23286260744882267</v>
      </c>
      <c r="P23" s="20">
        <f>AVERAGE(O23:O25)</f>
        <v>1.6430212569561728</v>
      </c>
      <c r="Q23" s="20">
        <f>(O23-$E$27)^2</f>
        <v>80.134541081789223</v>
      </c>
      <c r="R23" s="20">
        <f>($E$27-P23)^2</f>
        <v>56.87620079627456</v>
      </c>
      <c r="S23" s="20">
        <f>(O23-$F$23)^2</f>
        <v>1.9885474167803936</v>
      </c>
      <c r="T23" s="11"/>
    </row>
    <row r="24" spans="2:20" x14ac:dyDescent="0.2">
      <c r="B24" s="13"/>
      <c r="C24" t="s">
        <v>130</v>
      </c>
      <c r="D24" s="6" t="s">
        <v>131</v>
      </c>
      <c r="E24" s="20">
        <v>3.8566574539190794</v>
      </c>
      <c r="F24" s="20"/>
      <c r="G24" s="20">
        <f t="shared" si="0"/>
        <v>28.387530497675524</v>
      </c>
      <c r="H24" s="20">
        <f>H23</f>
        <v>56.87620079627456</v>
      </c>
      <c r="I24" s="20">
        <f>(E24-$F$23)^2</f>
        <v>4.9001852125044003</v>
      </c>
      <c r="J24" s="11"/>
      <c r="L24" s="13"/>
      <c r="M24" t="s">
        <v>130</v>
      </c>
      <c r="N24" s="6" t="s">
        <v>131</v>
      </c>
      <c r="O24" s="20">
        <v>3.8566574539190794</v>
      </c>
      <c r="P24" s="20"/>
      <c r="Q24" s="20">
        <f>(O24-$E$27)^2</f>
        <v>28.387530497675524</v>
      </c>
      <c r="R24" s="20">
        <f>R23</f>
        <v>56.87620079627456</v>
      </c>
      <c r="S24" s="20">
        <f>(O24-$F$23)^2</f>
        <v>4.9001852125044003</v>
      </c>
      <c r="T24" s="11"/>
    </row>
    <row r="25" spans="2:20" x14ac:dyDescent="0.2">
      <c r="B25" s="13"/>
      <c r="C25" t="s">
        <v>130</v>
      </c>
      <c r="D25" s="6" t="s">
        <v>129</v>
      </c>
      <c r="E25" s="20">
        <v>0.83954370950061674</v>
      </c>
      <c r="F25" s="20"/>
      <c r="G25" s="20">
        <f t="shared" si="0"/>
        <v>69.640839607908916</v>
      </c>
      <c r="H25" s="20">
        <f>H23</f>
        <v>56.87620079627456</v>
      </c>
      <c r="I25" s="20">
        <f>(E25-$F$23)^2</f>
        <v>0.64557616926519545</v>
      </c>
      <c r="J25" s="11"/>
      <c r="L25" s="13"/>
      <c r="M25" t="s">
        <v>130</v>
      </c>
      <c r="N25" s="6" t="s">
        <v>129</v>
      </c>
      <c r="O25" s="20">
        <v>0.83954370950061674</v>
      </c>
      <c r="P25" s="20"/>
      <c r="Q25" s="20">
        <f>(O25-$E$27)^2</f>
        <v>69.640839607908916</v>
      </c>
      <c r="R25" s="20">
        <f>R23</f>
        <v>56.87620079627456</v>
      </c>
      <c r="S25" s="20">
        <f>(O25-$F$23)^2</f>
        <v>0.64557616926519545</v>
      </c>
      <c r="T25" s="11"/>
    </row>
    <row r="26" spans="2:20" x14ac:dyDescent="0.2">
      <c r="B26" s="13"/>
      <c r="D26" s="6"/>
      <c r="E26" s="20"/>
      <c r="F26" s="20"/>
      <c r="G26" s="20"/>
      <c r="H26" s="20"/>
      <c r="I26" s="20"/>
      <c r="J26" s="11"/>
      <c r="L26" s="13"/>
      <c r="N26" s="6"/>
      <c r="O26" s="20"/>
      <c r="P26" s="20"/>
      <c r="Q26" s="20"/>
      <c r="R26" s="20"/>
      <c r="S26" s="20"/>
      <c r="T26" s="11"/>
    </row>
    <row r="27" spans="2:20" x14ac:dyDescent="0.2">
      <c r="B27" s="13"/>
      <c r="C27" t="s">
        <v>128</v>
      </c>
      <c r="E27" s="26">
        <f>AVERAGE(E5:E25)</f>
        <v>9.1846524330529302</v>
      </c>
      <c r="F27" s="20"/>
      <c r="G27" s="20"/>
      <c r="H27" s="20"/>
      <c r="I27" s="20"/>
      <c r="J27" s="11"/>
      <c r="L27" s="13"/>
      <c r="M27" t="s">
        <v>128</v>
      </c>
      <c r="O27" s="27">
        <f>AVERAGE(O5:O25)</f>
        <v>5.3068405837908363</v>
      </c>
      <c r="P27" s="20"/>
      <c r="Q27" s="20"/>
      <c r="R27" s="20"/>
      <c r="S27" s="20"/>
      <c r="T27" s="11"/>
    </row>
    <row r="28" spans="2:20" x14ac:dyDescent="0.2">
      <c r="B28" s="13"/>
      <c r="C28" s="6" t="s">
        <v>127</v>
      </c>
      <c r="E28" s="26">
        <f>STDEV(E5:E25)</f>
        <v>11.500157414335105</v>
      </c>
      <c r="F28" s="20"/>
      <c r="G28" s="20"/>
      <c r="H28" s="20"/>
      <c r="I28" s="20"/>
      <c r="J28" s="11"/>
      <c r="L28" s="13"/>
      <c r="M28" s="6" t="s">
        <v>127</v>
      </c>
      <c r="O28" s="27">
        <f>STDEV(O5:O25)</f>
        <v>4.2216810763806514</v>
      </c>
      <c r="P28" s="20"/>
      <c r="Q28" s="20"/>
      <c r="R28" s="20"/>
      <c r="S28" s="20"/>
      <c r="T28" s="11"/>
    </row>
    <row r="29" spans="2:20" x14ac:dyDescent="0.2">
      <c r="B29" s="13"/>
      <c r="C29" t="s">
        <v>126</v>
      </c>
      <c r="E29" s="20"/>
      <c r="F29" s="20"/>
      <c r="G29" s="20">
        <f>SUM(G5:G25)</f>
        <v>2645.072411089734</v>
      </c>
      <c r="H29" s="20"/>
      <c r="I29" s="20"/>
      <c r="J29" s="11"/>
      <c r="L29" s="13"/>
      <c r="M29" t="s">
        <v>126</v>
      </c>
      <c r="O29" s="20"/>
      <c r="P29" s="20"/>
      <c r="Q29" s="20">
        <f>SUM(Q5:Q25)</f>
        <v>573.65769417039326</v>
      </c>
      <c r="R29" s="20"/>
      <c r="S29" s="20"/>
      <c r="T29" s="11"/>
    </row>
    <row r="30" spans="2:20" x14ac:dyDescent="0.2">
      <c r="B30" s="13"/>
      <c r="C30" t="s">
        <v>125</v>
      </c>
      <c r="D30" s="6"/>
      <c r="E30" s="20"/>
      <c r="F30" s="20"/>
      <c r="G30" s="20"/>
      <c r="H30" s="20">
        <f>SUM(H5:H25)</f>
        <v>2015.572830374253</v>
      </c>
      <c r="I30" s="20"/>
      <c r="J30" s="11"/>
      <c r="L30" s="13"/>
      <c r="M30" t="s">
        <v>125</v>
      </c>
      <c r="N30" s="6"/>
      <c r="O30" s="20"/>
      <c r="P30" s="20"/>
      <c r="Q30" s="20"/>
      <c r="R30" s="20">
        <f>SUM(R5:R25)</f>
        <v>391.53095864028319</v>
      </c>
      <c r="S30" s="20"/>
      <c r="T30" s="11"/>
    </row>
    <row r="31" spans="2:20" x14ac:dyDescent="0.2">
      <c r="B31" s="13"/>
      <c r="C31" t="s">
        <v>124</v>
      </c>
      <c r="D31" s="6"/>
      <c r="E31" s="20"/>
      <c r="F31" s="20"/>
      <c r="G31" s="20"/>
      <c r="H31" s="20"/>
      <c r="I31" s="20">
        <f>SUM(I5:I25)</f>
        <v>629.4995807154811</v>
      </c>
      <c r="J31" s="11"/>
      <c r="L31" s="13"/>
      <c r="M31" t="s">
        <v>124</v>
      </c>
      <c r="N31" s="6"/>
      <c r="O31" s="20"/>
      <c r="P31" s="20"/>
      <c r="Q31" s="20"/>
      <c r="R31" s="20"/>
      <c r="S31" s="20">
        <f>SUM(S5:S25)</f>
        <v>182.12673553011024</v>
      </c>
      <c r="T31" s="11"/>
    </row>
    <row r="32" spans="2:20" ht="17" thickBot="1" x14ac:dyDescent="0.25">
      <c r="B32" s="10"/>
      <c r="C32" s="8"/>
      <c r="D32" s="9"/>
      <c r="E32" s="19"/>
      <c r="F32" s="19"/>
      <c r="G32" s="19"/>
      <c r="H32" s="19"/>
      <c r="I32" s="19"/>
      <c r="J32" s="7"/>
      <c r="L32" s="10"/>
      <c r="M32" s="8"/>
      <c r="N32" s="9"/>
      <c r="O32" s="19"/>
      <c r="P32" s="19"/>
      <c r="Q32" s="19"/>
      <c r="R32" s="19"/>
      <c r="S32" s="19"/>
      <c r="T32" s="7"/>
    </row>
    <row r="33" spans="2:20" x14ac:dyDescent="0.2">
      <c r="B33" s="18"/>
      <c r="C33" s="16"/>
      <c r="D33" s="17"/>
      <c r="E33" s="16"/>
      <c r="F33" s="16"/>
      <c r="G33" s="16"/>
      <c r="H33" s="16"/>
      <c r="I33" s="16"/>
      <c r="J33" s="15"/>
      <c r="L33" s="18"/>
      <c r="M33" s="16"/>
      <c r="N33" s="17"/>
      <c r="O33" s="16"/>
      <c r="P33" s="16"/>
      <c r="Q33" s="16"/>
      <c r="R33" s="16"/>
      <c r="S33" s="16"/>
      <c r="T33" s="15"/>
    </row>
    <row r="34" spans="2:20" x14ac:dyDescent="0.2">
      <c r="B34" s="13"/>
      <c r="C34" t="s">
        <v>123</v>
      </c>
      <c r="D34" s="6"/>
      <c r="F34" s="14" t="b">
        <f>G29=(H30+I31)</f>
        <v>1</v>
      </c>
      <c r="J34" s="11"/>
      <c r="L34" s="13"/>
      <c r="M34" t="s">
        <v>123</v>
      </c>
      <c r="N34" s="6"/>
      <c r="P34" s="14" t="b">
        <f>Q29=(R30+S31)</f>
        <v>1</v>
      </c>
      <c r="T34" s="11"/>
    </row>
    <row r="35" spans="2:20" x14ac:dyDescent="0.2">
      <c r="B35" s="13"/>
      <c r="C35" t="s">
        <v>122</v>
      </c>
      <c r="D35" s="12"/>
      <c r="F35" s="12">
        <f>H30/G29</f>
        <v>0.762010454581039</v>
      </c>
      <c r="J35" s="11"/>
      <c r="L35" s="13"/>
      <c r="M35" t="s">
        <v>122</v>
      </c>
      <c r="N35" s="12"/>
      <c r="P35" s="12" t="s">
        <v>166</v>
      </c>
      <c r="T35" s="11"/>
    </row>
    <row r="36" spans="2:20" x14ac:dyDescent="0.2">
      <c r="B36" s="13"/>
      <c r="C36" t="s">
        <v>121</v>
      </c>
      <c r="D36" s="12"/>
      <c r="F36" s="12">
        <f>I31/G29</f>
        <v>0.23798954541896106</v>
      </c>
      <c r="J36" s="11"/>
      <c r="L36" s="13"/>
      <c r="M36" t="s">
        <v>121</v>
      </c>
      <c r="N36" s="12"/>
      <c r="P36" s="12">
        <f>S31/Q29</f>
        <v>0.31748329601592207</v>
      </c>
      <c r="T36" s="11"/>
    </row>
    <row r="37" spans="2:20" x14ac:dyDescent="0.2">
      <c r="B37" s="13"/>
      <c r="C37" t="s">
        <v>120</v>
      </c>
      <c r="F37" s="12">
        <f>SUM(G20:G22)/G29</f>
        <v>0.78312212105601497</v>
      </c>
      <c r="J37" s="11"/>
      <c r="L37" s="13"/>
      <c r="P37" s="12"/>
      <c r="T37" s="11"/>
    </row>
    <row r="38" spans="2:20" ht="17" thickBot="1" x14ac:dyDescent="0.25">
      <c r="B38" s="10"/>
      <c r="C38" s="8"/>
      <c r="D38" s="9"/>
      <c r="E38" s="8"/>
      <c r="F38" s="8"/>
      <c r="G38" s="8"/>
      <c r="H38" s="8"/>
      <c r="I38" s="8"/>
      <c r="J38" s="7"/>
      <c r="L38" s="10"/>
      <c r="M38" s="8"/>
      <c r="N38" s="9"/>
      <c r="O38" s="8"/>
      <c r="P38" s="8"/>
      <c r="Q38" s="8"/>
      <c r="R38" s="8"/>
      <c r="S38" s="8"/>
      <c r="T38" s="7"/>
    </row>
    <row r="39" spans="2:20" x14ac:dyDescent="0.2">
      <c r="D39" s="6"/>
    </row>
    <row r="40" spans="2:20" x14ac:dyDescent="0.2">
      <c r="D40" s="6"/>
    </row>
    <row r="41" spans="2:20" x14ac:dyDescent="0.2">
      <c r="D41" s="6"/>
    </row>
    <row r="42" spans="2:20" x14ac:dyDescent="0.2">
      <c r="D42" s="6"/>
    </row>
    <row r="43" spans="2:20" x14ac:dyDescent="0.2">
      <c r="D43" s="6"/>
    </row>
    <row r="44" spans="2:20" x14ac:dyDescent="0.2">
      <c r="D44" s="6"/>
    </row>
    <row r="45" spans="2:20" x14ac:dyDescent="0.2">
      <c r="D45" s="6"/>
    </row>
    <row r="46" spans="2:20" x14ac:dyDescent="0.2">
      <c r="D46" s="6"/>
    </row>
    <row r="47" spans="2:20" x14ac:dyDescent="0.2">
      <c r="D47" s="6"/>
    </row>
    <row r="48" spans="2:20" x14ac:dyDescent="0.2">
      <c r="D48" s="6"/>
    </row>
    <row r="49" spans="4:4" x14ac:dyDescent="0.2">
      <c r="D49" s="6"/>
    </row>
    <row r="50" spans="4:4" x14ac:dyDescent="0.2">
      <c r="D50" s="6"/>
    </row>
    <row r="51" spans="4:4" x14ac:dyDescent="0.2">
      <c r="D51" s="6"/>
    </row>
    <row r="52" spans="4:4" x14ac:dyDescent="0.2">
      <c r="D52" s="6"/>
    </row>
    <row r="53" spans="4:4" x14ac:dyDescent="0.2">
      <c r="D53" s="6"/>
    </row>
    <row r="54" spans="4:4" x14ac:dyDescent="0.2">
      <c r="D54" s="6"/>
    </row>
    <row r="55" spans="4:4" x14ac:dyDescent="0.2">
      <c r="D55" s="6"/>
    </row>
    <row r="56" spans="4:4" x14ac:dyDescent="0.2">
      <c r="D56" s="6"/>
    </row>
    <row r="57" spans="4:4" x14ac:dyDescent="0.2">
      <c r="D57" s="6"/>
    </row>
    <row r="58" spans="4:4" x14ac:dyDescent="0.2">
      <c r="D58" s="6"/>
    </row>
    <row r="59" spans="4:4" x14ac:dyDescent="0.2">
      <c r="D59" s="6"/>
    </row>
    <row r="60" spans="4:4" x14ac:dyDescent="0.2">
      <c r="D60" s="6"/>
    </row>
    <row r="61" spans="4:4" x14ac:dyDescent="0.2">
      <c r="D61" s="6"/>
    </row>
    <row r="62" spans="4:4" x14ac:dyDescent="0.2">
      <c r="D62" s="6"/>
    </row>
    <row r="63" spans="4:4" x14ac:dyDescent="0.2">
      <c r="D63" s="6"/>
    </row>
    <row r="64" spans="4:4" x14ac:dyDescent="0.2">
      <c r="D64" s="6"/>
    </row>
    <row r="65" spans="4:4" x14ac:dyDescent="0.2">
      <c r="D65" s="6"/>
    </row>
    <row r="66" spans="4:4" x14ac:dyDescent="0.2">
      <c r="D66" s="6"/>
    </row>
    <row r="67" spans="4:4" x14ac:dyDescent="0.2">
      <c r="D67" s="6"/>
    </row>
    <row r="68" spans="4:4" x14ac:dyDescent="0.2">
      <c r="D68" s="6"/>
    </row>
    <row r="69" spans="4:4" x14ac:dyDescent="0.2">
      <c r="D69" s="6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Inter-locality Comparison</vt:lpstr>
      <vt:lpstr>Intra-locality Comparison</vt:lpstr>
      <vt:lpstr>Decomposition Variance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2023-02-08T16:29:20Z</dcterms:created>
  <dcterms:modified xsi:type="dcterms:W3CDTF">2023-02-25T15:27:22Z</dcterms:modified>
</cp:coreProperties>
</file>