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E67C8A9E-4C7A-4846-B82F-6F7CAEE4B11F}" xr6:coauthVersionLast="47" xr6:coauthVersionMax="47" xr10:uidLastSave="{00000000-0000-0000-0000-000000000000}"/>
  <bookViews>
    <workbookView xWindow="0" yWindow="760" windowWidth="30240" windowHeight="17640" activeTab="3" xr2:uid="{33C37BD3-8BA2-8344-ADB2-24B8127DC52F}"/>
  </bookViews>
  <sheets>
    <sheet name="Feuil1" sheetId="1" r:id="rId1"/>
    <sheet name="Supplementary Table 1" sheetId="2" r:id="rId2"/>
    <sheet name="Supplementary Table 2" sheetId="3" r:id="rId3"/>
    <sheet name="Supplementary Table 3" sheetId="4" r:id="rId4"/>
    <sheet name="Supplementary Table 4" sheetId="5" r:id="rId5"/>
    <sheet name="Supplementary Table 5" sheetId="6" r:id="rId6"/>
    <sheet name="Supplementary Table 6" sheetId="7" r:id="rId7"/>
    <sheet name="Supplementary Table 7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9" i="1" l="1"/>
  <c r="R59" i="1"/>
  <c r="S58" i="1"/>
  <c r="R58" i="1"/>
  <c r="S21" i="1"/>
  <c r="R21" i="1"/>
  <c r="M134" i="1"/>
  <c r="N134" i="1"/>
  <c r="O134" i="1"/>
  <c r="M135" i="1"/>
  <c r="O135" i="1"/>
  <c r="O133" i="1"/>
  <c r="O142" i="1" s="1"/>
  <c r="M133" i="1"/>
  <c r="M142" i="1" s="1"/>
  <c r="D142" i="1"/>
  <c r="G142" i="1"/>
  <c r="P134" i="1" s="1"/>
  <c r="F142" i="1"/>
  <c r="E142" i="1"/>
  <c r="N135" i="1" s="1"/>
  <c r="G110" i="1"/>
  <c r="O109" i="1" s="1"/>
  <c r="F110" i="1"/>
  <c r="N106" i="1" s="1"/>
  <c r="D110" i="1"/>
  <c r="L108" i="1" s="1"/>
  <c r="E110" i="1"/>
  <c r="M103" i="1" s="1"/>
  <c r="H109" i="1"/>
  <c r="H108" i="1"/>
  <c r="H104" i="1"/>
  <c r="H105" i="1"/>
  <c r="H106" i="1"/>
  <c r="H107" i="1"/>
  <c r="H103" i="1"/>
  <c r="H102" i="1"/>
  <c r="H101" i="1"/>
  <c r="M82" i="1"/>
  <c r="G89" i="1"/>
  <c r="O87" i="1" s="1"/>
  <c r="F89" i="1"/>
  <c r="N88" i="1" s="1"/>
  <c r="E89" i="1"/>
  <c r="M87" i="1" s="1"/>
  <c r="D89" i="1"/>
  <c r="L87" i="1" s="1"/>
  <c r="H88" i="1"/>
  <c r="H87" i="1"/>
  <c r="H80" i="1"/>
  <c r="H81" i="1"/>
  <c r="H79" i="1"/>
  <c r="E82" i="1"/>
  <c r="M81" i="1" s="1"/>
  <c r="F82" i="1"/>
  <c r="N82" i="1" s="1"/>
  <c r="G82" i="1"/>
  <c r="O82" i="1" s="1"/>
  <c r="D82" i="1"/>
  <c r="G69" i="1"/>
  <c r="O61" i="1" s="1"/>
  <c r="F69" i="1"/>
  <c r="N59" i="1" s="1"/>
  <c r="E69" i="1"/>
  <c r="M58" i="1" s="1"/>
  <c r="D69" i="1"/>
  <c r="L68" i="1" s="1"/>
  <c r="H68" i="1"/>
  <c r="H67" i="1"/>
  <c r="H66" i="1"/>
  <c r="H65" i="1"/>
  <c r="H64" i="1"/>
  <c r="H63" i="1"/>
  <c r="H62" i="1"/>
  <c r="H61" i="1"/>
  <c r="H60" i="1"/>
  <c r="H59" i="1"/>
  <c r="H58" i="1"/>
  <c r="H49" i="1"/>
  <c r="H48" i="1"/>
  <c r="H47" i="1"/>
  <c r="H43" i="1"/>
  <c r="H44" i="1"/>
  <c r="G11" i="1"/>
  <c r="N5" i="1" s="1"/>
  <c r="E50" i="1"/>
  <c r="F50" i="1"/>
  <c r="G50" i="1"/>
  <c r="D50" i="1"/>
  <c r="E45" i="1"/>
  <c r="F45" i="1"/>
  <c r="G45" i="1"/>
  <c r="D45" i="1"/>
  <c r="E39" i="1"/>
  <c r="E52" i="1" s="1"/>
  <c r="N47" i="1" s="1"/>
  <c r="F39" i="1"/>
  <c r="F52" i="1" s="1"/>
  <c r="O45" i="1" s="1"/>
  <c r="G39" i="1"/>
  <c r="G52" i="1" s="1"/>
  <c r="P35" i="1" s="1"/>
  <c r="D39" i="1"/>
  <c r="D52" i="1" s="1"/>
  <c r="M45" i="1" s="1"/>
  <c r="H42" i="1"/>
  <c r="H41" i="1"/>
  <c r="H38" i="1"/>
  <c r="H37" i="1"/>
  <c r="H36" i="1"/>
  <c r="H35" i="1"/>
  <c r="H21" i="1"/>
  <c r="H22" i="1"/>
  <c r="H23" i="1"/>
  <c r="H24" i="1"/>
  <c r="H25" i="1"/>
  <c r="H26" i="1"/>
  <c r="H20" i="1"/>
  <c r="G27" i="1"/>
  <c r="O23" i="1" s="1"/>
  <c r="F27" i="1"/>
  <c r="N24" i="1" s="1"/>
  <c r="E27" i="1"/>
  <c r="M21" i="1" s="1"/>
  <c r="D27" i="1"/>
  <c r="L25" i="1" s="1"/>
  <c r="F11" i="1"/>
  <c r="M6" i="1" s="1"/>
  <c r="E11" i="1"/>
  <c r="L7" i="1" s="1"/>
  <c r="D11" i="1"/>
  <c r="K8" i="1" s="1"/>
  <c r="O89" i="1" l="1"/>
  <c r="M101" i="1"/>
  <c r="O101" i="1"/>
  <c r="N107" i="1"/>
  <c r="L105" i="1"/>
  <c r="M79" i="1"/>
  <c r="O88" i="1"/>
  <c r="N133" i="1"/>
  <c r="N142" i="1" s="1"/>
  <c r="P133" i="1"/>
  <c r="P135" i="1"/>
  <c r="H50" i="1"/>
  <c r="H82" i="1"/>
  <c r="P82" i="1" s="1"/>
  <c r="P142" i="1"/>
  <c r="O81" i="1"/>
  <c r="N101" i="1"/>
  <c r="M107" i="1"/>
  <c r="O104" i="1"/>
  <c r="O68" i="1"/>
  <c r="L82" i="1"/>
  <c r="M88" i="1"/>
  <c r="M89" i="1" s="1"/>
  <c r="M67" i="1"/>
  <c r="O66" i="1"/>
  <c r="N81" i="1"/>
  <c r="L107" i="1"/>
  <c r="N104" i="1"/>
  <c r="M61" i="1"/>
  <c r="L79" i="1"/>
  <c r="O80" i="1"/>
  <c r="N109" i="1"/>
  <c r="O106" i="1"/>
  <c r="M104" i="1"/>
  <c r="O60" i="1"/>
  <c r="N80" i="1"/>
  <c r="M109" i="1"/>
  <c r="M106" i="1"/>
  <c r="L104" i="1"/>
  <c r="O58" i="1"/>
  <c r="P80" i="1"/>
  <c r="M59" i="1"/>
  <c r="N79" i="1"/>
  <c r="M80" i="1"/>
  <c r="L109" i="1"/>
  <c r="L106" i="1"/>
  <c r="L103" i="1"/>
  <c r="O79" i="1"/>
  <c r="N87" i="1"/>
  <c r="N89" i="1" s="1"/>
  <c r="O108" i="1"/>
  <c r="O110" i="1" s="1"/>
  <c r="O105" i="1"/>
  <c r="O102" i="1"/>
  <c r="L101" i="1"/>
  <c r="O107" i="1"/>
  <c r="N105" i="1"/>
  <c r="N102" i="1"/>
  <c r="L80" i="1"/>
  <c r="H39" i="1"/>
  <c r="M65" i="1"/>
  <c r="M102" i="1"/>
  <c r="N44" i="1"/>
  <c r="O64" i="1"/>
  <c r="L88" i="1"/>
  <c r="L89" i="1" s="1"/>
  <c r="N108" i="1"/>
  <c r="M105" i="1"/>
  <c r="O103" i="1"/>
  <c r="L102" i="1"/>
  <c r="H45" i="1"/>
  <c r="M63" i="1"/>
  <c r="L81" i="1"/>
  <c r="M108" i="1"/>
  <c r="N103" i="1"/>
  <c r="N110" i="1" s="1"/>
  <c r="M39" i="1"/>
  <c r="N58" i="1"/>
  <c r="O62" i="1"/>
  <c r="H110" i="1"/>
  <c r="P108" i="1" s="1"/>
  <c r="M36" i="1"/>
  <c r="O37" i="1"/>
  <c r="P40" i="1"/>
  <c r="M42" i="1"/>
  <c r="M44" i="1"/>
  <c r="P45" i="1"/>
  <c r="M47" i="1"/>
  <c r="M68" i="1"/>
  <c r="M37" i="1"/>
  <c r="O36" i="1"/>
  <c r="P43" i="1"/>
  <c r="P41" i="1"/>
  <c r="P39" i="1"/>
  <c r="P48" i="1"/>
  <c r="P46" i="1"/>
  <c r="L67" i="1"/>
  <c r="L65" i="1"/>
  <c r="L63" i="1"/>
  <c r="L61" i="1"/>
  <c r="L59" i="1"/>
  <c r="P38" i="1"/>
  <c r="O39" i="1"/>
  <c r="O46" i="1"/>
  <c r="N39" i="1"/>
  <c r="N62" i="1"/>
  <c r="M62" i="1"/>
  <c r="N37" i="1"/>
  <c r="P47" i="1"/>
  <c r="L66" i="1"/>
  <c r="L64" i="1"/>
  <c r="L62" i="1"/>
  <c r="L60" i="1"/>
  <c r="N41" i="1"/>
  <c r="P36" i="1"/>
  <c r="M41" i="1"/>
  <c r="M48" i="1"/>
  <c r="M46" i="1"/>
  <c r="M60" i="1"/>
  <c r="K4" i="1"/>
  <c r="O35" i="1"/>
  <c r="O42" i="1"/>
  <c r="N45" i="1"/>
  <c r="L58" i="1"/>
  <c r="O67" i="1"/>
  <c r="O65" i="1"/>
  <c r="O63" i="1"/>
  <c r="O59" i="1"/>
  <c r="M38" i="1"/>
  <c r="O43" i="1"/>
  <c r="O41" i="1"/>
  <c r="O48" i="1"/>
  <c r="N35" i="1"/>
  <c r="P37" i="1"/>
  <c r="N43" i="1"/>
  <c r="N48" i="1"/>
  <c r="N46" i="1"/>
  <c r="N68" i="1"/>
  <c r="N66" i="1"/>
  <c r="N64" i="1"/>
  <c r="N60" i="1"/>
  <c r="N38" i="1"/>
  <c r="M43" i="1"/>
  <c r="M66" i="1"/>
  <c r="M64" i="1"/>
  <c r="M35" i="1"/>
  <c r="M40" i="1"/>
  <c r="P42" i="1"/>
  <c r="P44" i="1"/>
  <c r="N36" i="1"/>
  <c r="N40" i="1"/>
  <c r="O44" i="1"/>
  <c r="O47" i="1"/>
  <c r="K5" i="1"/>
  <c r="O38" i="1"/>
  <c r="O40" i="1"/>
  <c r="N42" i="1"/>
  <c r="N67" i="1"/>
  <c r="N65" i="1"/>
  <c r="N63" i="1"/>
  <c r="N61" i="1"/>
  <c r="H89" i="1"/>
  <c r="H69" i="1"/>
  <c r="O26" i="1"/>
  <c r="O25" i="1"/>
  <c r="M5" i="1"/>
  <c r="N4" i="1"/>
  <c r="N10" i="1"/>
  <c r="K7" i="1"/>
  <c r="M22" i="1"/>
  <c r="L6" i="1"/>
  <c r="O27" i="1"/>
  <c r="K6" i="1"/>
  <c r="L22" i="1"/>
  <c r="M9" i="1"/>
  <c r="M25" i="1"/>
  <c r="L24" i="1"/>
  <c r="L5" i="1"/>
  <c r="L23" i="1"/>
  <c r="M4" i="1"/>
  <c r="M10" i="1"/>
  <c r="N9" i="1"/>
  <c r="L21" i="1"/>
  <c r="L10" i="1"/>
  <c r="N8" i="1"/>
  <c r="M26" i="1"/>
  <c r="O24" i="1"/>
  <c r="L9" i="1"/>
  <c r="M8" i="1"/>
  <c r="N7" i="1"/>
  <c r="L27" i="1"/>
  <c r="K9" i="1"/>
  <c r="L8" i="1"/>
  <c r="M7" i="1"/>
  <c r="N6" i="1"/>
  <c r="L26" i="1"/>
  <c r="M24" i="1"/>
  <c r="O22" i="1"/>
  <c r="L4" i="1"/>
  <c r="M27" i="1"/>
  <c r="O21" i="1"/>
  <c r="K10" i="1"/>
  <c r="M23" i="1"/>
  <c r="N26" i="1"/>
  <c r="N27" i="1"/>
  <c r="H27" i="1"/>
  <c r="N21" i="1"/>
  <c r="N25" i="1"/>
  <c r="N23" i="1"/>
  <c r="N22" i="1"/>
  <c r="P79" i="1" l="1"/>
  <c r="L110" i="1"/>
  <c r="P81" i="1"/>
  <c r="P104" i="1"/>
  <c r="M69" i="1"/>
  <c r="O69" i="1"/>
  <c r="P105" i="1"/>
  <c r="H52" i="1"/>
  <c r="P107" i="1"/>
  <c r="P102" i="1"/>
  <c r="P103" i="1"/>
  <c r="P87" i="1"/>
  <c r="P88" i="1"/>
  <c r="P106" i="1"/>
  <c r="M110" i="1"/>
  <c r="P101" i="1"/>
  <c r="P109" i="1"/>
  <c r="N69" i="1"/>
  <c r="L69" i="1"/>
  <c r="P89" i="1" l="1"/>
  <c r="P110" i="1"/>
  <c r="M11" i="1"/>
  <c r="O28" i="1"/>
  <c r="N28" i="1"/>
  <c r="M28" i="1"/>
  <c r="K11" i="1"/>
  <c r="L11" i="1"/>
  <c r="L28" i="1"/>
  <c r="N11" i="1"/>
</calcChain>
</file>

<file path=xl/sharedStrings.xml><?xml version="1.0" encoding="utf-8"?>
<sst xmlns="http://schemas.openxmlformats.org/spreadsheetml/2006/main" count="537" uniqueCount="208">
  <si>
    <t>&lt;1</t>
  </si>
  <si>
    <t>1- 4y</t>
  </si>
  <si>
    <t>5 -14y</t>
  </si>
  <si>
    <t>15 -24</t>
  </si>
  <si>
    <t>25 -44</t>
  </si>
  <si>
    <t>45 -64</t>
  </si>
  <si>
    <t>65+</t>
  </si>
  <si>
    <t>1975-1986</t>
  </si>
  <si>
    <t>1999-2010</t>
  </si>
  <si>
    <t>2011-2022</t>
  </si>
  <si>
    <t>1987-1998</t>
  </si>
  <si>
    <t>Numbers</t>
  </si>
  <si>
    <t>Total</t>
  </si>
  <si>
    <t>Age group</t>
  </si>
  <si>
    <t>Percentage of isolates</t>
  </si>
  <si>
    <t>Isolates (%)</t>
  </si>
  <si>
    <t>CC8</t>
  </si>
  <si>
    <t>CC11</t>
  </si>
  <si>
    <t>CC32</t>
  </si>
  <si>
    <t>CC41/44</t>
  </si>
  <si>
    <t>CC269</t>
  </si>
  <si>
    <t>Other CC</t>
  </si>
  <si>
    <t>UA</t>
  </si>
  <si>
    <t>Clonal complex</t>
  </si>
  <si>
    <t xml:space="preserve">Distribution of invasive meningococcal disease of serogroup B cases per age group and per period </t>
  </si>
  <si>
    <t xml:space="preserve">Distribution of invasive meningococcal disease of serogroup B cases per clonal complex and per period </t>
  </si>
  <si>
    <t xml:space="preserve">ST-8 clonal complex </t>
  </si>
  <si>
    <t xml:space="preserve">ST-11 clonal complex </t>
  </si>
  <si>
    <t xml:space="preserve">ST-32 clonal complex </t>
  </si>
  <si>
    <t xml:space="preserve">ST-41/44 clonal complex </t>
  </si>
  <si>
    <t xml:space="preserve">ST-269 clonal complex </t>
  </si>
  <si>
    <t xml:space="preserve">Other clonal complexes </t>
  </si>
  <si>
    <t>Others</t>
  </si>
  <si>
    <t>All var.1</t>
  </si>
  <si>
    <t>All var.2</t>
  </si>
  <si>
    <t>All var.3</t>
  </si>
  <si>
    <t>Var.1</t>
  </si>
  <si>
    <t>Var.2</t>
  </si>
  <si>
    <t>Var.3</t>
  </si>
  <si>
    <t>fHBp peptide</t>
  </si>
  <si>
    <t>Variant of fHbp</t>
  </si>
  <si>
    <t>8.7</t>
  </si>
  <si>
    <t>25.9</t>
  </si>
  <si>
    <t>19.1</t>
  </si>
  <si>
    <t>8.0</t>
  </si>
  <si>
    <t>0.0</t>
  </si>
  <si>
    <t>0.7</t>
  </si>
  <si>
    <t>12.8</t>
  </si>
  <si>
    <t>11.1</t>
  </si>
  <si>
    <t>22.2</t>
  </si>
  <si>
    <t>15.6</t>
  </si>
  <si>
    <t>21.6</t>
  </si>
  <si>
    <t>14.9</t>
  </si>
  <si>
    <t>24.6</t>
  </si>
  <si>
    <t>24.3</t>
  </si>
  <si>
    <t>48.1</t>
  </si>
  <si>
    <t>46.8</t>
  </si>
  <si>
    <t>65.9</t>
  </si>
  <si>
    <t>43.4</t>
  </si>
  <si>
    <t>6.4</t>
  </si>
  <si>
    <t>1.9</t>
  </si>
  <si>
    <t>4.0</t>
  </si>
  <si>
    <t>3.5</t>
  </si>
  <si>
    <t>13.9</t>
  </si>
  <si>
    <t>7.2</t>
  </si>
  <si>
    <t>0.6</t>
  </si>
  <si>
    <t>13.3</t>
  </si>
  <si>
    <t>25.7</t>
  </si>
  <si>
    <t>34.0</t>
  </si>
  <si>
    <t>16.4</t>
  </si>
  <si>
    <t>74.6</t>
  </si>
  <si>
    <t>47.5</t>
  </si>
  <si>
    <t>40.4</t>
  </si>
  <si>
    <t>18.9</t>
  </si>
  <si>
    <t>1.5</t>
  </si>
  <si>
    <t>4.3</t>
  </si>
  <si>
    <t>5.6</t>
  </si>
  <si>
    <t>2.1</t>
  </si>
  <si>
    <t>5.5</t>
  </si>
  <si>
    <t>1.2</t>
  </si>
  <si>
    <t>2.8</t>
  </si>
  <si>
    <t>4.1</t>
  </si>
  <si>
    <t>4.4</t>
  </si>
  <si>
    <t>15.2</t>
  </si>
  <si>
    <t>42.8</t>
  </si>
  <si>
    <t>7.8</t>
  </si>
  <si>
    <t>20.2</t>
  </si>
  <si>
    <t>9.2</t>
  </si>
  <si>
    <t>30.5</t>
  </si>
  <si>
    <t>27.7</t>
  </si>
  <si>
    <t>10.7</t>
  </si>
  <si>
    <t>36.2</t>
  </si>
  <si>
    <t>20.5</t>
  </si>
  <si>
    <t>4.8</t>
  </si>
  <si>
    <t>8.3</t>
  </si>
  <si>
    <t>14.5</t>
  </si>
  <si>
    <t>17.0</t>
  </si>
  <si>
    <t>8.5</t>
  </si>
  <si>
    <t>31.0</t>
  </si>
  <si>
    <t>15.9</t>
  </si>
  <si>
    <t>21.3</t>
  </si>
  <si>
    <t>18.2</t>
  </si>
  <si>
    <t>16.9</t>
  </si>
  <si>
    <t>48.6</t>
  </si>
  <si>
    <t>23.8</t>
  </si>
  <si>
    <t>32.7</t>
  </si>
  <si>
    <t>30.3</t>
  </si>
  <si>
    <t>20.0</t>
  </si>
  <si>
    <t>15.1</t>
  </si>
  <si>
    <t>27.3</t>
  </si>
  <si>
    <t>11.4</t>
  </si>
  <si>
    <t>7.7</t>
  </si>
  <si>
    <t>10.9</t>
  </si>
  <si>
    <t>17.4</t>
  </si>
  <si>
    <t>5.7</t>
  </si>
  <si>
    <t>20.4</t>
  </si>
  <si>
    <t>3.6</t>
  </si>
  <si>
    <t>9.6</t>
  </si>
  <si>
    <t>6.2</t>
  </si>
  <si>
    <t>13.1</t>
  </si>
  <si>
    <t>1.8</t>
  </si>
  <si>
    <t>3.2</t>
  </si>
  <si>
    <t>2.9</t>
  </si>
  <si>
    <t>10.3</t>
  </si>
  <si>
    <t>NHBA peptides</t>
  </si>
  <si>
    <t>60.7</t>
  </si>
  <si>
    <t>23.1</t>
  </si>
  <si>
    <t>10.6</t>
  </si>
  <si>
    <t>9.4</t>
  </si>
  <si>
    <t>2.4</t>
  </si>
  <si>
    <t>6.9</t>
  </si>
  <si>
    <t>22.4</t>
  </si>
  <si>
    <t>7.5</t>
  </si>
  <si>
    <t>2.0</t>
  </si>
  <si>
    <t>9.5</t>
  </si>
  <si>
    <t>2.3</t>
  </si>
  <si>
    <t>4.6</t>
  </si>
  <si>
    <t>5.4</t>
  </si>
  <si>
    <t>6.0</t>
  </si>
  <si>
    <t>5.9</t>
  </si>
  <si>
    <t>1.4</t>
  </si>
  <si>
    <t>5.8</t>
  </si>
  <si>
    <t>6.5</t>
  </si>
  <si>
    <t>0.4</t>
  </si>
  <si>
    <t>24.0</t>
  </si>
  <si>
    <t>31.9</t>
  </si>
  <si>
    <t>26.6</t>
  </si>
  <si>
    <t xml:space="preserve">Distribution of invasive meningococcal disease of serogroup B cases per Neisseria Heparin-binding antigen (NHBA) peptides and per period </t>
  </si>
  <si>
    <t>1975-2022</t>
  </si>
  <si>
    <t>Covered</t>
  </si>
  <si>
    <t>Non predictible</t>
  </si>
  <si>
    <t>Uncovered</t>
  </si>
  <si>
    <t>60.1</t>
  </si>
  <si>
    <t>51.0</t>
  </si>
  <si>
    <t>60.6</t>
  </si>
  <si>
    <t>57.5</t>
  </si>
  <si>
    <t>36.4</t>
  </si>
  <si>
    <t>39.7</t>
  </si>
  <si>
    <t>38.3</t>
  </si>
  <si>
    <t>34.1</t>
  </si>
  <si>
    <t>8.4</t>
  </si>
  <si>
    <t>67.1</t>
  </si>
  <si>
    <t>63.4</t>
  </si>
  <si>
    <t>80.9</t>
  </si>
  <si>
    <t>81.3</t>
  </si>
  <si>
    <t>75.0</t>
  </si>
  <si>
    <t>32.9</t>
  </si>
  <si>
    <t>36.6</t>
  </si>
  <si>
    <t>18.7</t>
  </si>
  <si>
    <t>25.0</t>
  </si>
  <si>
    <t>MenDeVAR prediction profile</t>
  </si>
  <si>
    <t>a. Distribution of meningococcal deduced vaccine antigen reactivity (MenDeVAR)-based prediction for 4CMenB  vaccine per age group and per period</t>
  </si>
  <si>
    <t>b. Distribution of meningococcal deduced vaccine antigen reactivity (MenDeVAR)-based prediction for rLP2086 vaccine per age group and per period</t>
  </si>
  <si>
    <t>fhbp</t>
  </si>
  <si>
    <t>NHBA</t>
  </si>
  <si>
    <t>P1.4</t>
  </si>
  <si>
    <t>fHbp+NHBA</t>
  </si>
  <si>
    <t>fHbp+P1.4</t>
  </si>
  <si>
    <t>NHBA+P1.4</t>
  </si>
  <si>
    <t>fHBP+NHBA+P1.4</t>
  </si>
  <si>
    <t>Unpredictible</t>
  </si>
  <si>
    <t>Antigen</t>
  </si>
  <si>
    <t>8.9</t>
  </si>
  <si>
    <t>28.2</t>
  </si>
  <si>
    <t>19.9</t>
  </si>
  <si>
    <t>63.6</t>
  </si>
  <si>
    <t>32.5</t>
  </si>
  <si>
    <t>23.4</t>
  </si>
  <si>
    <t>10.2</t>
  </si>
  <si>
    <t>22.1</t>
  </si>
  <si>
    <t>1.1</t>
  </si>
  <si>
    <t>15.0</t>
  </si>
  <si>
    <t>17.3</t>
  </si>
  <si>
    <t>2.5</t>
  </si>
  <si>
    <t>0.2</t>
  </si>
  <si>
    <t>3.0</t>
  </si>
  <si>
    <t>6.1</t>
  </si>
  <si>
    <t>3.9</t>
  </si>
  <si>
    <t>Percentages of isolates predicted to be covered by a single or multiple 4CMenB vaccine antigens using the genetic meningococcal antigen typing system (gMATS) for the four periods</t>
  </si>
  <si>
    <t>fHBp1</t>
  </si>
  <si>
    <t>fHBp510</t>
  </si>
  <si>
    <t>NHBA20</t>
  </si>
  <si>
    <t>NHBA29</t>
  </si>
  <si>
    <t>Evolution (percentages) of the most prevalent clonal complexes factor H-binding protein (fHbp) and neisserial heparin-binding antigen (NHBA) over the period 1975-2022</t>
  </si>
  <si>
    <t>Blood</t>
  </si>
  <si>
    <t>CSF</t>
  </si>
  <si>
    <t>var= variant</t>
  </si>
  <si>
    <t xml:space="preserve">Supplementary Data 3. Distribution of invasive meningococcal disease of serogroup B cases per factor H binding protein (fHbp) peptides and per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</si>
</sst>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Times New Roman"/>
      <family val="1"/>
    </font>
    <font>
      <sz val="12"/>
      <color rgb="FF000000"/>
      <name val="Aptos Narrow"/>
      <family val="2"/>
      <scheme val="minor"/>
    </font>
    <font>
      <sz val="12"/>
      <color rgb="FF000000"/>
      <name val="Aptos Narrow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/>
    <xf numFmtId="16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0" xfId="0" applyFont="1"/>
    <xf numFmtId="0" fontId="0" fillId="0" borderId="0" xfId="0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149C9-3516-644C-813A-288CE242F880}">
  <dimension ref="B2:S142"/>
  <sheetViews>
    <sheetView topLeftCell="B43" workbookViewId="0">
      <selection activeCell="R58" sqref="R58:S59"/>
    </sheetView>
  </sheetViews>
  <sheetFormatPr baseColWidth="10" defaultRowHeight="16" x14ac:dyDescent="0.2"/>
  <cols>
    <col min="11" max="11" width="15.83203125" customWidth="1"/>
  </cols>
  <sheetData>
    <row r="2" spans="3:14" x14ac:dyDescent="0.2">
      <c r="C2" t="s">
        <v>11</v>
      </c>
      <c r="J2" s="2"/>
      <c r="K2" s="83" t="s">
        <v>14</v>
      </c>
      <c r="L2" s="83"/>
      <c r="M2" s="83"/>
      <c r="N2" s="83"/>
    </row>
    <row r="3" spans="3:14" x14ac:dyDescent="0.2">
      <c r="D3" t="s">
        <v>7</v>
      </c>
      <c r="E3" t="s">
        <v>10</v>
      </c>
      <c r="F3" t="s">
        <v>8</v>
      </c>
      <c r="G3" t="s">
        <v>9</v>
      </c>
      <c r="J3" s="2" t="s">
        <v>13</v>
      </c>
      <c r="K3" s="2" t="s">
        <v>7</v>
      </c>
      <c r="L3" s="2" t="s">
        <v>10</v>
      </c>
      <c r="M3" s="2" t="s">
        <v>8</v>
      </c>
      <c r="N3" s="2" t="s">
        <v>9</v>
      </c>
    </row>
    <row r="4" spans="3:14" x14ac:dyDescent="0.2">
      <c r="C4" t="s">
        <v>0</v>
      </c>
      <c r="D4">
        <v>10</v>
      </c>
      <c r="E4">
        <v>68</v>
      </c>
      <c r="F4">
        <v>17</v>
      </c>
      <c r="G4">
        <v>239</v>
      </c>
      <c r="J4" s="2" t="s">
        <v>0</v>
      </c>
      <c r="K4" s="3">
        <f>(D4/$D$11)*100</f>
        <v>18.181818181818183</v>
      </c>
      <c r="L4" s="3">
        <f>(E4/$E$11)*100</f>
        <v>16.873449131513649</v>
      </c>
      <c r="M4" s="3">
        <f>(F4/$F$11)*100</f>
        <v>48.571428571428569</v>
      </c>
      <c r="N4" s="3">
        <f>(G4/$G$11)*100</f>
        <v>23.757455268389663</v>
      </c>
    </row>
    <row r="5" spans="3:14" x14ac:dyDescent="0.2">
      <c r="C5" t="s">
        <v>1</v>
      </c>
      <c r="D5">
        <v>18</v>
      </c>
      <c r="E5">
        <v>122</v>
      </c>
      <c r="F5">
        <v>7</v>
      </c>
      <c r="G5">
        <v>152</v>
      </c>
      <c r="J5" s="2" t="s">
        <v>1</v>
      </c>
      <c r="K5" s="3">
        <f>(D5/$D$11)*100</f>
        <v>32.727272727272727</v>
      </c>
      <c r="L5" s="3">
        <f t="shared" ref="L5:L10" si="0">(E5/$E$11)*100</f>
        <v>30.272952853598017</v>
      </c>
      <c r="M5" s="3">
        <f t="shared" ref="M5:M10" si="1">(F5/$F$11)*100</f>
        <v>20</v>
      </c>
      <c r="N5" s="3">
        <f t="shared" ref="N5:N10" si="2">(G5/$G$11)*100</f>
        <v>15.109343936381709</v>
      </c>
    </row>
    <row r="6" spans="3:14" x14ac:dyDescent="0.2">
      <c r="C6" t="s">
        <v>2</v>
      </c>
      <c r="D6">
        <v>15</v>
      </c>
      <c r="E6">
        <v>76</v>
      </c>
      <c r="F6">
        <v>4</v>
      </c>
      <c r="G6">
        <v>77</v>
      </c>
      <c r="J6" s="2" t="s">
        <v>2</v>
      </c>
      <c r="K6" s="3">
        <f t="shared" ref="K6:K10" si="3">(D6/$D$11)*100</f>
        <v>27.27272727272727</v>
      </c>
      <c r="L6" s="3">
        <f t="shared" si="0"/>
        <v>18.858560794044664</v>
      </c>
      <c r="M6" s="3">
        <f t="shared" si="1"/>
        <v>11.428571428571429</v>
      </c>
      <c r="N6" s="3">
        <f t="shared" si="2"/>
        <v>7.6540755467196826</v>
      </c>
    </row>
    <row r="7" spans="3:14" x14ac:dyDescent="0.2">
      <c r="C7" t="s">
        <v>3</v>
      </c>
      <c r="D7">
        <v>6</v>
      </c>
      <c r="E7">
        <v>70</v>
      </c>
      <c r="F7">
        <v>2</v>
      </c>
      <c r="G7">
        <v>205</v>
      </c>
      <c r="J7" s="2" t="s">
        <v>3</v>
      </c>
      <c r="K7" s="3">
        <f t="shared" si="3"/>
        <v>10.909090909090908</v>
      </c>
      <c r="L7" s="3">
        <f t="shared" si="0"/>
        <v>17.369727047146402</v>
      </c>
      <c r="M7" s="3">
        <f t="shared" si="1"/>
        <v>5.7142857142857144</v>
      </c>
      <c r="N7" s="3">
        <f t="shared" si="2"/>
        <v>20.377733598409542</v>
      </c>
    </row>
    <row r="8" spans="3:14" x14ac:dyDescent="0.2">
      <c r="C8" t="s">
        <v>4</v>
      </c>
      <c r="D8">
        <v>2</v>
      </c>
      <c r="E8">
        <v>29</v>
      </c>
      <c r="F8">
        <v>2</v>
      </c>
      <c r="G8">
        <v>97</v>
      </c>
      <c r="J8" s="2" t="s">
        <v>4</v>
      </c>
      <c r="K8" s="3">
        <f t="shared" si="3"/>
        <v>3.6363636363636362</v>
      </c>
      <c r="L8" s="3">
        <f t="shared" si="0"/>
        <v>7.1960297766749379</v>
      </c>
      <c r="M8" s="3">
        <f t="shared" si="1"/>
        <v>5.7142857142857144</v>
      </c>
      <c r="N8" s="3">
        <f t="shared" si="2"/>
        <v>9.6421471172962221</v>
      </c>
    </row>
    <row r="9" spans="3:14" x14ac:dyDescent="0.2">
      <c r="C9" t="s">
        <v>5</v>
      </c>
      <c r="D9">
        <v>3</v>
      </c>
      <c r="E9">
        <v>25</v>
      </c>
      <c r="F9">
        <v>2</v>
      </c>
      <c r="G9">
        <v>132</v>
      </c>
      <c r="J9" s="2" t="s">
        <v>5</v>
      </c>
      <c r="K9" s="3">
        <f t="shared" si="3"/>
        <v>5.4545454545454541</v>
      </c>
      <c r="L9" s="3">
        <f t="shared" si="0"/>
        <v>6.2034739454094296</v>
      </c>
      <c r="M9" s="3">
        <f t="shared" si="1"/>
        <v>5.7142857142857144</v>
      </c>
      <c r="N9" s="3">
        <f t="shared" si="2"/>
        <v>13.12127236580517</v>
      </c>
    </row>
    <row r="10" spans="3:14" x14ac:dyDescent="0.2">
      <c r="C10" t="s">
        <v>6</v>
      </c>
      <c r="D10">
        <v>1</v>
      </c>
      <c r="E10">
        <v>13</v>
      </c>
      <c r="F10">
        <v>1</v>
      </c>
      <c r="G10">
        <v>104</v>
      </c>
      <c r="J10" s="2" t="s">
        <v>6</v>
      </c>
      <c r="K10" s="3">
        <f t="shared" si="3"/>
        <v>1.8181818181818181</v>
      </c>
      <c r="L10" s="3">
        <f t="shared" si="0"/>
        <v>3.225806451612903</v>
      </c>
      <c r="M10" s="3">
        <f t="shared" si="1"/>
        <v>2.8571428571428572</v>
      </c>
      <c r="N10" s="3">
        <f t="shared" si="2"/>
        <v>10.337972166998012</v>
      </c>
    </row>
    <row r="11" spans="3:14" x14ac:dyDescent="0.2">
      <c r="C11" t="s">
        <v>12</v>
      </c>
      <c r="D11">
        <f>SUM(D4:D10)</f>
        <v>55</v>
      </c>
      <c r="E11">
        <f>SUM(E4:E10)</f>
        <v>403</v>
      </c>
      <c r="F11">
        <f>SUM(F4:F10)</f>
        <v>35</v>
      </c>
      <c r="G11">
        <f>SUM(G4:G10)</f>
        <v>1006</v>
      </c>
      <c r="J11" s="2" t="s">
        <v>12</v>
      </c>
      <c r="K11" s="3">
        <f ca="1">SUM(K4:K11)</f>
        <v>99.999999999999986</v>
      </c>
      <c r="L11" s="3">
        <f ca="1">SUM(L4:L11)</f>
        <v>99.999999999999986</v>
      </c>
      <c r="M11" s="3">
        <f ca="1">SUM(M4:M11)</f>
        <v>99.999999999999986</v>
      </c>
      <c r="N11" s="3">
        <f ca="1">SUM(N4:N11)</f>
        <v>100</v>
      </c>
    </row>
    <row r="19" spans="3:19" x14ac:dyDescent="0.2">
      <c r="D19" t="s">
        <v>7</v>
      </c>
      <c r="E19" t="s">
        <v>10</v>
      </c>
      <c r="F19" t="s">
        <v>8</v>
      </c>
      <c r="G19" t="s">
        <v>9</v>
      </c>
      <c r="H19" t="s">
        <v>12</v>
      </c>
      <c r="K19" s="2"/>
      <c r="L19" s="83" t="s">
        <v>14</v>
      </c>
      <c r="M19" s="83"/>
      <c r="N19" s="83"/>
      <c r="O19" s="83"/>
    </row>
    <row r="20" spans="3:19" x14ac:dyDescent="0.2">
      <c r="C20" t="s">
        <v>16</v>
      </c>
      <c r="D20">
        <v>74</v>
      </c>
      <c r="E20">
        <v>36</v>
      </c>
      <c r="F20">
        <v>1</v>
      </c>
      <c r="G20">
        <v>0</v>
      </c>
      <c r="H20">
        <f>SUM(D20:G20)</f>
        <v>111</v>
      </c>
      <c r="K20" s="2" t="s">
        <v>23</v>
      </c>
      <c r="L20" s="2" t="s">
        <v>7</v>
      </c>
      <c r="M20" s="2" t="s">
        <v>10</v>
      </c>
      <c r="N20" s="2" t="s">
        <v>8</v>
      </c>
      <c r="O20" s="2" t="s">
        <v>9</v>
      </c>
    </row>
    <row r="21" spans="3:19" x14ac:dyDescent="0.2">
      <c r="C21" t="s">
        <v>17</v>
      </c>
      <c r="D21">
        <v>35</v>
      </c>
      <c r="E21">
        <v>61</v>
      </c>
      <c r="F21">
        <v>0</v>
      </c>
      <c r="G21">
        <v>6</v>
      </c>
      <c r="H21">
        <f t="shared" ref="H21:H27" si="4">SUM(D21:G21)</f>
        <v>102</v>
      </c>
      <c r="K21" t="s">
        <v>16</v>
      </c>
      <c r="L21" s="3">
        <f>(D20/$D$27)*100</f>
        <v>42.774566473988443</v>
      </c>
      <c r="M21" s="3">
        <f>(E20/$E$27)*100</f>
        <v>7.8431372549019605</v>
      </c>
      <c r="N21" s="3">
        <f>(F20/$F$27)*100</f>
        <v>2.1276595744680851</v>
      </c>
      <c r="O21" s="3">
        <f>(G20/$G$27)*100</f>
        <v>0</v>
      </c>
      <c r="R21">
        <f>SUM(D22:E26)</f>
        <v>426</v>
      </c>
      <c r="S21">
        <f>SUM(F22:G26)</f>
        <v>1052</v>
      </c>
    </row>
    <row r="22" spans="3:19" x14ac:dyDescent="0.2">
      <c r="C22" t="s">
        <v>18</v>
      </c>
      <c r="D22">
        <v>16</v>
      </c>
      <c r="E22">
        <v>140</v>
      </c>
      <c r="F22">
        <v>13</v>
      </c>
      <c r="G22">
        <v>344</v>
      </c>
      <c r="H22">
        <f t="shared" si="4"/>
        <v>513</v>
      </c>
      <c r="K22" t="s">
        <v>17</v>
      </c>
      <c r="L22" s="3">
        <f t="shared" ref="L22:L27" si="5">(D21/$D$27)*100</f>
        <v>20.23121387283237</v>
      </c>
      <c r="M22" s="3">
        <f t="shared" ref="M22:M27" si="6">(E21/$E$27)*100</f>
        <v>13.289760348583879</v>
      </c>
      <c r="N22" s="3">
        <f t="shared" ref="N22:N27" si="7">(F21/$F$27)*100</f>
        <v>0</v>
      </c>
      <c r="O22" s="3">
        <f t="shared" ref="O22:O27" si="8">(G21/$G$27)*100</f>
        <v>0.59288537549407105</v>
      </c>
    </row>
    <row r="23" spans="3:19" x14ac:dyDescent="0.2">
      <c r="C23" t="s">
        <v>19</v>
      </c>
      <c r="D23">
        <v>6</v>
      </c>
      <c r="E23">
        <v>49</v>
      </c>
      <c r="F23">
        <v>17</v>
      </c>
      <c r="G23">
        <v>207</v>
      </c>
      <c r="H23">
        <f t="shared" si="4"/>
        <v>279</v>
      </c>
      <c r="K23" t="s">
        <v>18</v>
      </c>
      <c r="L23" s="3">
        <f t="shared" si="5"/>
        <v>9.2485549132947966</v>
      </c>
      <c r="M23" s="3">
        <f t="shared" si="6"/>
        <v>30.501089324618736</v>
      </c>
      <c r="N23" s="3">
        <f t="shared" si="7"/>
        <v>27.659574468085108</v>
      </c>
      <c r="O23" s="3">
        <f t="shared" si="8"/>
        <v>33.992094861660078</v>
      </c>
    </row>
    <row r="24" spans="3:19" x14ac:dyDescent="0.2">
      <c r="C24" t="s">
        <v>20</v>
      </c>
      <c r="D24">
        <v>2</v>
      </c>
      <c r="E24">
        <v>22</v>
      </c>
      <c r="F24">
        <v>2</v>
      </c>
      <c r="G24">
        <v>84</v>
      </c>
      <c r="H24">
        <f t="shared" si="4"/>
        <v>110</v>
      </c>
      <c r="K24" t="s">
        <v>19</v>
      </c>
      <c r="L24" s="3">
        <f t="shared" si="5"/>
        <v>3.4682080924855487</v>
      </c>
      <c r="M24" s="3">
        <f t="shared" si="6"/>
        <v>10.675381263616558</v>
      </c>
      <c r="N24" s="3">
        <f>(F23/$F$27)*100</f>
        <v>36.170212765957451</v>
      </c>
      <c r="O24" s="3">
        <f t="shared" si="8"/>
        <v>20.454545454545457</v>
      </c>
    </row>
    <row r="25" spans="3:19" x14ac:dyDescent="0.2">
      <c r="C25" t="s">
        <v>21</v>
      </c>
      <c r="D25">
        <v>25</v>
      </c>
      <c r="E25">
        <v>78</v>
      </c>
      <c r="F25">
        <v>4</v>
      </c>
      <c r="G25">
        <v>314</v>
      </c>
      <c r="H25">
        <f t="shared" si="4"/>
        <v>421</v>
      </c>
      <c r="K25" t="s">
        <v>20</v>
      </c>
      <c r="L25" s="3">
        <f t="shared" si="5"/>
        <v>1.1560693641618496</v>
      </c>
      <c r="M25" s="3">
        <f t="shared" si="6"/>
        <v>4.7930283224400867</v>
      </c>
      <c r="N25" s="3">
        <f t="shared" si="7"/>
        <v>4.2553191489361701</v>
      </c>
      <c r="O25" s="3">
        <f t="shared" si="8"/>
        <v>8.3003952569169961</v>
      </c>
    </row>
    <row r="26" spans="3:19" x14ac:dyDescent="0.2">
      <c r="C26" t="s">
        <v>22</v>
      </c>
      <c r="D26">
        <v>15</v>
      </c>
      <c r="E26">
        <v>73</v>
      </c>
      <c r="F26">
        <v>10</v>
      </c>
      <c r="G26">
        <v>57</v>
      </c>
      <c r="H26">
        <f t="shared" si="4"/>
        <v>155</v>
      </c>
      <c r="K26" t="s">
        <v>21</v>
      </c>
      <c r="L26" s="3">
        <f t="shared" si="5"/>
        <v>14.450867052023122</v>
      </c>
      <c r="M26" s="3">
        <f t="shared" si="6"/>
        <v>16.993464052287582</v>
      </c>
      <c r="N26" s="3">
        <f t="shared" si="7"/>
        <v>8.5106382978723403</v>
      </c>
      <c r="O26" s="3">
        <f t="shared" si="8"/>
        <v>31.027667984189723</v>
      </c>
    </row>
    <row r="27" spans="3:19" x14ac:dyDescent="0.2">
      <c r="C27" t="s">
        <v>12</v>
      </c>
      <c r="D27">
        <f>SUM(D20:D26)</f>
        <v>173</v>
      </c>
      <c r="E27">
        <f>SUM(E20:E26)</f>
        <v>459</v>
      </c>
      <c r="F27">
        <f>SUM(F20:F26)</f>
        <v>47</v>
      </c>
      <c r="G27">
        <f>SUM(G20:G26)</f>
        <v>1012</v>
      </c>
      <c r="H27">
        <f t="shared" si="4"/>
        <v>1691</v>
      </c>
      <c r="K27" t="s">
        <v>22</v>
      </c>
      <c r="L27" s="3">
        <f t="shared" si="5"/>
        <v>8.6705202312138727</v>
      </c>
      <c r="M27" s="3">
        <f t="shared" si="6"/>
        <v>15.904139433551197</v>
      </c>
      <c r="N27" s="3">
        <f t="shared" si="7"/>
        <v>21.276595744680851</v>
      </c>
      <c r="O27" s="3">
        <f t="shared" si="8"/>
        <v>5.6324110671936758</v>
      </c>
    </row>
    <row r="28" spans="3:19" x14ac:dyDescent="0.2">
      <c r="K28" t="s">
        <v>12</v>
      </c>
      <c r="L28" s="3">
        <f ca="1">SUM(L21:L28)</f>
        <v>99.999999999999986</v>
      </c>
      <c r="M28" s="3">
        <f ca="1">SUM(M21:M28)</f>
        <v>99.999999999999986</v>
      </c>
      <c r="N28" s="3">
        <f ca="1">SUM(N21:N28)</f>
        <v>99.999999999999986</v>
      </c>
      <c r="O28" s="3">
        <f ca="1">SUM(O21:O28)</f>
        <v>100</v>
      </c>
    </row>
    <row r="33" spans="2:17" x14ac:dyDescent="0.2">
      <c r="K33" s="12"/>
      <c r="L33" s="12"/>
      <c r="M33" s="86" t="s">
        <v>15</v>
      </c>
      <c r="N33" s="86"/>
      <c r="O33" s="86"/>
      <c r="P33" s="86"/>
    </row>
    <row r="34" spans="2:17" x14ac:dyDescent="0.2">
      <c r="C34" s="7"/>
      <c r="D34" s="7" t="s">
        <v>7</v>
      </c>
      <c r="E34" s="7" t="s">
        <v>10</v>
      </c>
      <c r="F34" s="7" t="s">
        <v>8</v>
      </c>
      <c r="G34" s="7" t="s">
        <v>9</v>
      </c>
      <c r="H34" s="7" t="s">
        <v>12</v>
      </c>
      <c r="K34" s="4" t="s">
        <v>40</v>
      </c>
      <c r="L34" s="4" t="s">
        <v>39</v>
      </c>
      <c r="M34" s="5" t="s">
        <v>7</v>
      </c>
      <c r="N34" s="5" t="s">
        <v>10</v>
      </c>
      <c r="O34" s="5" t="s">
        <v>8</v>
      </c>
      <c r="P34" s="5" t="s">
        <v>9</v>
      </c>
      <c r="Q34" s="7"/>
    </row>
    <row r="35" spans="2:17" x14ac:dyDescent="0.2">
      <c r="B35" t="s">
        <v>36</v>
      </c>
      <c r="C35" s="7">
        <v>1</v>
      </c>
      <c r="D35" s="7">
        <v>15</v>
      </c>
      <c r="E35" s="7">
        <v>119</v>
      </c>
      <c r="F35" s="7">
        <v>9</v>
      </c>
      <c r="G35" s="7">
        <v>81</v>
      </c>
      <c r="H35" s="9">
        <f>SUM(D35:G35)</f>
        <v>224</v>
      </c>
      <c r="K35" s="84" t="s">
        <v>36</v>
      </c>
      <c r="L35" s="5">
        <v>1</v>
      </c>
      <c r="M35" s="6">
        <f>D35/$D$52*100</f>
        <v>8.6705202312138727</v>
      </c>
      <c r="N35" s="6">
        <f>E35/$E$52*100</f>
        <v>25.925925925925924</v>
      </c>
      <c r="O35" s="6">
        <f>F35/$F$52*100</f>
        <v>19.148936170212767</v>
      </c>
      <c r="P35" s="6">
        <f>G35/$G$52*100</f>
        <v>8.0039525691699609</v>
      </c>
      <c r="Q35" s="11"/>
    </row>
    <row r="36" spans="2:17" x14ac:dyDescent="0.2">
      <c r="C36" s="7">
        <v>14</v>
      </c>
      <c r="D36" s="7">
        <v>0</v>
      </c>
      <c r="E36" s="7">
        <v>3</v>
      </c>
      <c r="F36" s="7">
        <v>6</v>
      </c>
      <c r="G36" s="7">
        <v>112</v>
      </c>
      <c r="H36" s="9">
        <f t="shared" ref="H36:H38" si="9">SUM(D36:G36)</f>
        <v>121</v>
      </c>
      <c r="K36" s="85"/>
      <c r="L36" s="5">
        <v>14</v>
      </c>
      <c r="M36" s="6">
        <f>D36/$D$52*100</f>
        <v>0</v>
      </c>
      <c r="N36" s="6">
        <f t="shared" ref="N36:N38" si="10">E36/$E$52*100</f>
        <v>0.65359477124183007</v>
      </c>
      <c r="O36" s="6">
        <f t="shared" ref="O36:O38" si="11">F36/$F$52*100</f>
        <v>12.76595744680851</v>
      </c>
      <c r="P36" s="6">
        <f t="shared" ref="P36:P38" si="12">G36/$G$52*100</f>
        <v>11.067193675889328</v>
      </c>
      <c r="Q36" s="11"/>
    </row>
    <row r="37" spans="2:17" x14ac:dyDescent="0.2">
      <c r="C37" s="7">
        <v>510</v>
      </c>
      <c r="D37" s="7">
        <v>0</v>
      </c>
      <c r="E37" s="7">
        <v>0</v>
      </c>
      <c r="F37" s="7">
        <v>0</v>
      </c>
      <c r="G37" s="7">
        <v>225</v>
      </c>
      <c r="H37" s="9">
        <f t="shared" si="9"/>
        <v>225</v>
      </c>
      <c r="K37" s="85"/>
      <c r="L37" s="5">
        <v>510</v>
      </c>
      <c r="M37" s="6">
        <f>D37/$D$52*100</f>
        <v>0</v>
      </c>
      <c r="N37" s="6">
        <f t="shared" si="10"/>
        <v>0</v>
      </c>
      <c r="O37" s="6">
        <f t="shared" si="11"/>
        <v>0</v>
      </c>
      <c r="P37" s="6">
        <f t="shared" si="12"/>
        <v>22.233201581027668</v>
      </c>
      <c r="Q37" s="11"/>
    </row>
    <row r="38" spans="2:17" x14ac:dyDescent="0.2">
      <c r="C38" s="7" t="s">
        <v>32</v>
      </c>
      <c r="D38" s="7">
        <v>27</v>
      </c>
      <c r="E38" s="7">
        <v>99</v>
      </c>
      <c r="F38" s="7">
        <v>7</v>
      </c>
      <c r="G38" s="7">
        <v>249</v>
      </c>
      <c r="H38" s="9">
        <f t="shared" si="9"/>
        <v>382</v>
      </c>
      <c r="K38" s="85"/>
      <c r="L38" s="5" t="s">
        <v>32</v>
      </c>
      <c r="M38" s="6">
        <f>D38/$D$52*100</f>
        <v>15.606936416184972</v>
      </c>
      <c r="N38" s="6">
        <f t="shared" si="10"/>
        <v>21.568627450980394</v>
      </c>
      <c r="O38" s="6">
        <f t="shared" si="11"/>
        <v>14.893617021276595</v>
      </c>
      <c r="P38" s="6">
        <f t="shared" si="12"/>
        <v>24.604743083003953</v>
      </c>
      <c r="Q38" s="11"/>
    </row>
    <row r="39" spans="2:17" x14ac:dyDescent="0.2">
      <c r="C39" s="7" t="s">
        <v>33</v>
      </c>
      <c r="D39" s="8">
        <f>SUM(D34:D38)</f>
        <v>42</v>
      </c>
      <c r="E39" s="8">
        <f t="shared" ref="E39:G39" si="13">SUM(E34:E38)</f>
        <v>221</v>
      </c>
      <c r="F39" s="8">
        <f t="shared" si="13"/>
        <v>22</v>
      </c>
      <c r="G39" s="8">
        <f t="shared" si="13"/>
        <v>667</v>
      </c>
      <c r="H39" s="8">
        <f>SUM(H34:H38)</f>
        <v>952</v>
      </c>
      <c r="K39" s="85"/>
      <c r="L39" s="5" t="s">
        <v>33</v>
      </c>
      <c r="M39" s="6">
        <f>D39/$D$52*100</f>
        <v>24.277456647398843</v>
      </c>
      <c r="N39" s="6">
        <f t="shared" ref="N39" si="14">E39/$E$52*100</f>
        <v>48.148148148148145</v>
      </c>
      <c r="O39" s="6">
        <f t="shared" ref="O39" si="15">F39/$F$52*100</f>
        <v>46.808510638297875</v>
      </c>
      <c r="P39" s="6">
        <f t="shared" ref="P39" si="16">G39/$G$52*100</f>
        <v>65.909090909090907</v>
      </c>
      <c r="Q39" s="11"/>
    </row>
    <row r="40" spans="2:17" x14ac:dyDescent="0.2">
      <c r="K40" s="84" t="s">
        <v>37</v>
      </c>
      <c r="L40" s="5">
        <v>16</v>
      </c>
      <c r="M40" s="6">
        <f>D41/$D$52*100</f>
        <v>43.352601156069362</v>
      </c>
      <c r="N40" s="6">
        <f>E41/$E$52*100</f>
        <v>11.111111111111111</v>
      </c>
      <c r="O40" s="6">
        <f>F41/$F$52*100</f>
        <v>6.3829787234042552</v>
      </c>
      <c r="P40" s="6">
        <f>G41/$G$52*100</f>
        <v>1.8774703557312251</v>
      </c>
      <c r="Q40" s="9"/>
    </row>
    <row r="41" spans="2:17" x14ac:dyDescent="0.2">
      <c r="B41" t="s">
        <v>37</v>
      </c>
      <c r="C41" s="7">
        <v>16</v>
      </c>
      <c r="D41" s="7">
        <v>75</v>
      </c>
      <c r="E41" s="7">
        <v>51</v>
      </c>
      <c r="F41" s="7">
        <v>3</v>
      </c>
      <c r="G41" s="7">
        <v>19</v>
      </c>
      <c r="H41" s="9">
        <f>SUM(D41:G41)</f>
        <v>148</v>
      </c>
      <c r="K41" s="85"/>
      <c r="L41" s="5">
        <v>17</v>
      </c>
      <c r="M41" s="6">
        <f>D42/$D$52*100</f>
        <v>4.0462427745664744</v>
      </c>
      <c r="N41" s="6">
        <f>E42/$E$52*100</f>
        <v>3.4858387799564272</v>
      </c>
      <c r="O41" s="6">
        <f>F42/$F$52*100</f>
        <v>0</v>
      </c>
      <c r="P41" s="6">
        <f>G42/$G$52*100</f>
        <v>0</v>
      </c>
      <c r="Q41" s="9"/>
    </row>
    <row r="42" spans="2:17" x14ac:dyDescent="0.2">
      <c r="C42" s="7">
        <v>17</v>
      </c>
      <c r="D42" s="7">
        <v>7</v>
      </c>
      <c r="E42" s="7">
        <v>16</v>
      </c>
      <c r="F42" s="7">
        <v>0</v>
      </c>
      <c r="G42" s="7">
        <v>0</v>
      </c>
      <c r="H42" s="9">
        <f>SUM(D42:G42)</f>
        <v>23</v>
      </c>
      <c r="K42" s="85"/>
      <c r="L42" s="5">
        <v>22</v>
      </c>
      <c r="M42" s="6">
        <f>D43/$D$52*100</f>
        <v>13.872832369942195</v>
      </c>
      <c r="N42" s="6">
        <f>E43/$E$52*100</f>
        <v>7.18954248366013</v>
      </c>
      <c r="O42" s="6">
        <f>F43/$F$52*100</f>
        <v>0</v>
      </c>
      <c r="P42" s="6">
        <f>G43/$G$52*100</f>
        <v>0.59288537549407105</v>
      </c>
      <c r="Q42" s="9"/>
    </row>
    <row r="43" spans="2:17" x14ac:dyDescent="0.2">
      <c r="C43" s="7">
        <v>22</v>
      </c>
      <c r="D43" s="7">
        <v>24</v>
      </c>
      <c r="E43" s="7">
        <v>33</v>
      </c>
      <c r="F43" s="7">
        <v>0</v>
      </c>
      <c r="G43" s="7">
        <v>6</v>
      </c>
      <c r="H43" s="9">
        <f t="shared" ref="H43:H44" si="17">SUM(D43:G43)</f>
        <v>63</v>
      </c>
      <c r="K43" s="85"/>
      <c r="L43" s="5" t="s">
        <v>32</v>
      </c>
      <c r="M43" s="6">
        <f>D44/$D$52*100</f>
        <v>13.294797687861271</v>
      </c>
      <c r="N43" s="6">
        <f>E44/$E$52*100</f>
        <v>25.708061002178649</v>
      </c>
      <c r="O43" s="6">
        <f>F44/$F$52*100</f>
        <v>34.042553191489361</v>
      </c>
      <c r="P43" s="6">
        <f>G44/$G$52*100</f>
        <v>16.403162055335969</v>
      </c>
      <c r="Q43" s="9"/>
    </row>
    <row r="44" spans="2:17" x14ac:dyDescent="0.2">
      <c r="C44" s="7" t="s">
        <v>32</v>
      </c>
      <c r="D44" s="7">
        <v>23</v>
      </c>
      <c r="E44" s="7">
        <v>118</v>
      </c>
      <c r="F44" s="7">
        <v>16</v>
      </c>
      <c r="G44" s="7">
        <v>166</v>
      </c>
      <c r="H44" s="9">
        <f t="shared" si="17"/>
        <v>323</v>
      </c>
      <c r="K44" s="85"/>
      <c r="L44" s="5" t="s">
        <v>34</v>
      </c>
      <c r="M44" s="6">
        <f>D45/$D$52*100</f>
        <v>74.566473988439313</v>
      </c>
      <c r="N44" s="6">
        <f>E45/$E$52*100</f>
        <v>47.494553376906318</v>
      </c>
      <c r="O44" s="6">
        <f>F45/$F$52*100</f>
        <v>40.425531914893611</v>
      </c>
      <c r="P44" s="6">
        <f>G45/$G$52*100</f>
        <v>18.873517786561266</v>
      </c>
      <c r="Q44" s="8"/>
    </row>
    <row r="45" spans="2:17" x14ac:dyDescent="0.2">
      <c r="C45" s="7" t="s">
        <v>34</v>
      </c>
      <c r="D45" s="8">
        <f>SUM(D41:D44)</f>
        <v>129</v>
      </c>
      <c r="E45" s="8">
        <f t="shared" ref="E45:G45" si="18">SUM(E41:E44)</f>
        <v>218</v>
      </c>
      <c r="F45" s="8">
        <f t="shared" si="18"/>
        <v>19</v>
      </c>
      <c r="G45" s="8">
        <f t="shared" si="18"/>
        <v>191</v>
      </c>
      <c r="H45" s="9">
        <f>SUM(D45:G45)</f>
        <v>557</v>
      </c>
      <c r="K45" s="84" t="s">
        <v>38</v>
      </c>
      <c r="L45" s="5">
        <v>47</v>
      </c>
      <c r="M45" s="6">
        <f>D47/$D$52*100</f>
        <v>0</v>
      </c>
      <c r="N45" s="6">
        <f>E47/$E$52*100</f>
        <v>1.5250544662309369</v>
      </c>
      <c r="O45" s="6">
        <f>F47/$F$52*100</f>
        <v>4.2553191489361701</v>
      </c>
      <c r="P45" s="6">
        <f>G47/$G$52*100</f>
        <v>5.6324110671936758</v>
      </c>
    </row>
    <row r="46" spans="2:17" x14ac:dyDescent="0.2">
      <c r="K46" s="85"/>
      <c r="L46" s="5">
        <v>45</v>
      </c>
      <c r="M46" s="6">
        <f>D48/$D$52*100</f>
        <v>0</v>
      </c>
      <c r="N46" s="6">
        <f>E48/$E$52*100</f>
        <v>0</v>
      </c>
      <c r="O46" s="6">
        <f>F48/$F$52*100</f>
        <v>2.1276595744680851</v>
      </c>
      <c r="P46" s="6">
        <f>G48/$G$52*100</f>
        <v>5.5335968379446641</v>
      </c>
    </row>
    <row r="47" spans="2:17" x14ac:dyDescent="0.2">
      <c r="B47" t="s">
        <v>38</v>
      </c>
      <c r="C47" s="7">
        <v>47</v>
      </c>
      <c r="D47" s="7">
        <v>0</v>
      </c>
      <c r="E47" s="7">
        <v>7</v>
      </c>
      <c r="F47" s="7">
        <v>2</v>
      </c>
      <c r="G47" s="7">
        <v>57</v>
      </c>
      <c r="H47" s="9">
        <f>SUM(D47:G47)</f>
        <v>66</v>
      </c>
      <c r="K47" s="85"/>
      <c r="L47" s="5" t="s">
        <v>32</v>
      </c>
      <c r="M47" s="6">
        <f>D49/$D$52*100</f>
        <v>1.1560693641618496</v>
      </c>
      <c r="N47" s="6">
        <f>E49/$E$52*100</f>
        <v>2.8322440087145968</v>
      </c>
      <c r="O47" s="6">
        <f>F49/$F$52*100</f>
        <v>6.3829787234042552</v>
      </c>
      <c r="P47" s="6">
        <f>G49/$G$52*100</f>
        <v>4.0513833992094863</v>
      </c>
    </row>
    <row r="48" spans="2:17" x14ac:dyDescent="0.2">
      <c r="C48" s="7">
        <v>45</v>
      </c>
      <c r="D48" s="7">
        <v>0</v>
      </c>
      <c r="E48" s="7">
        <v>0</v>
      </c>
      <c r="F48" s="7">
        <v>1</v>
      </c>
      <c r="G48" s="7">
        <v>56</v>
      </c>
      <c r="H48" s="9">
        <f t="shared" ref="H48:H49" si="19">SUM(D48:G48)</f>
        <v>57</v>
      </c>
      <c r="K48" s="85"/>
      <c r="L48" s="5" t="s">
        <v>35</v>
      </c>
      <c r="M48" s="6">
        <f>D50/$D$52*100</f>
        <v>1.1560693641618496</v>
      </c>
      <c r="N48" s="6">
        <f>E50/$E$52*100</f>
        <v>4.3572984749455337</v>
      </c>
      <c r="O48" s="6">
        <f>F50/$F$52*100</f>
        <v>12.76595744680851</v>
      </c>
      <c r="P48" s="6">
        <f>G50/$G$52*100</f>
        <v>15.217391304347828</v>
      </c>
    </row>
    <row r="49" spans="3:19" x14ac:dyDescent="0.2">
      <c r="C49" s="7" t="s">
        <v>32</v>
      </c>
      <c r="D49" s="7">
        <v>2</v>
      </c>
      <c r="E49" s="7">
        <v>13</v>
      </c>
      <c r="F49" s="7">
        <v>3</v>
      </c>
      <c r="G49" s="7">
        <v>41</v>
      </c>
      <c r="H49" s="9">
        <f t="shared" si="19"/>
        <v>59</v>
      </c>
      <c r="Q49" s="9"/>
    </row>
    <row r="50" spans="3:19" x14ac:dyDescent="0.2">
      <c r="C50" s="7" t="s">
        <v>35</v>
      </c>
      <c r="D50" s="8">
        <f>SUM(D47:D49)</f>
        <v>2</v>
      </c>
      <c r="E50" s="8">
        <f t="shared" ref="E50:G50" si="20">SUM(E47:E49)</f>
        <v>20</v>
      </c>
      <c r="F50" s="8">
        <f t="shared" si="20"/>
        <v>6</v>
      </c>
      <c r="G50" s="8">
        <f t="shared" si="20"/>
        <v>154</v>
      </c>
      <c r="H50" s="9">
        <f>SUM(D50:G50)</f>
        <v>182</v>
      </c>
      <c r="Q50" s="9"/>
    </row>
    <row r="51" spans="3:19" x14ac:dyDescent="0.2">
      <c r="Q51" s="9"/>
    </row>
    <row r="52" spans="3:19" x14ac:dyDescent="0.2">
      <c r="C52" t="s">
        <v>12</v>
      </c>
      <c r="D52">
        <f>SUM(D39,D45,D50)</f>
        <v>173</v>
      </c>
      <c r="E52">
        <f t="shared" ref="E52:H52" si="21">SUM(E39,E45,E50)</f>
        <v>459</v>
      </c>
      <c r="F52">
        <f t="shared" si="21"/>
        <v>47</v>
      </c>
      <c r="G52">
        <f t="shared" si="21"/>
        <v>1012</v>
      </c>
      <c r="H52">
        <f t="shared" si="21"/>
        <v>1691</v>
      </c>
      <c r="Q52" s="8"/>
    </row>
    <row r="55" spans="3:19" ht="17" thickBot="1" x14ac:dyDescent="0.25"/>
    <row r="56" spans="3:19" ht="17" thickBot="1" x14ac:dyDescent="0.25">
      <c r="K56" s="68"/>
      <c r="L56" s="80" t="s">
        <v>15</v>
      </c>
      <c r="M56" s="81"/>
      <c r="N56" s="81"/>
      <c r="O56" s="82"/>
    </row>
    <row r="57" spans="3:19" ht="17" thickBot="1" x14ac:dyDescent="0.25">
      <c r="C57" s="7"/>
      <c r="D57" s="7" t="s">
        <v>7</v>
      </c>
      <c r="E57" s="7" t="s">
        <v>10</v>
      </c>
      <c r="F57" s="7" t="s">
        <v>8</v>
      </c>
      <c r="G57" s="7" t="s">
        <v>9</v>
      </c>
      <c r="H57" s="7" t="s">
        <v>12</v>
      </c>
      <c r="K57" s="22" t="s">
        <v>124</v>
      </c>
      <c r="L57" s="26" t="s">
        <v>7</v>
      </c>
      <c r="M57" s="27" t="s">
        <v>10</v>
      </c>
      <c r="N57" s="27" t="s">
        <v>8</v>
      </c>
      <c r="O57" s="28" t="s">
        <v>9</v>
      </c>
    </row>
    <row r="58" spans="3:19" x14ac:dyDescent="0.2">
      <c r="C58" s="7">
        <v>20</v>
      </c>
      <c r="D58" s="7">
        <v>105</v>
      </c>
      <c r="E58" s="7">
        <v>106</v>
      </c>
      <c r="F58" s="7">
        <v>5</v>
      </c>
      <c r="G58" s="7">
        <v>95</v>
      </c>
      <c r="H58" s="9">
        <f>SUM(D58:G58)</f>
        <v>311</v>
      </c>
      <c r="K58" s="21">
        <v>20</v>
      </c>
      <c r="L58" s="63">
        <f>D58/$D$69*100</f>
        <v>60.693641618497111</v>
      </c>
      <c r="M58" s="63">
        <f>E58/$E$69*100</f>
        <v>23.093681917211327</v>
      </c>
      <c r="N58" s="63">
        <f>F58/$F$69*100</f>
        <v>10.638297872340425</v>
      </c>
      <c r="O58" s="64">
        <f>G58/$G$69*100</f>
        <v>9.3873517786561269</v>
      </c>
      <c r="R58">
        <f>SUM(D58:E59)</f>
        <v>228</v>
      </c>
      <c r="S58">
        <f>SUM(F58:G59)</f>
        <v>327</v>
      </c>
    </row>
    <row r="59" spans="3:19" x14ac:dyDescent="0.2">
      <c r="C59" s="7">
        <v>29</v>
      </c>
      <c r="D59" s="7">
        <v>6</v>
      </c>
      <c r="E59" s="7">
        <v>11</v>
      </c>
      <c r="F59" s="7">
        <v>2</v>
      </c>
      <c r="G59" s="7">
        <v>225</v>
      </c>
      <c r="H59" s="9">
        <f t="shared" ref="H59:H68" si="22">SUM(D59:G59)</f>
        <v>244</v>
      </c>
      <c r="K59" s="17">
        <v>29</v>
      </c>
      <c r="L59" s="6">
        <f t="shared" ref="L59:L68" si="23">D59/$D$69*100</f>
        <v>3.4682080924855487</v>
      </c>
      <c r="M59" s="6">
        <f t="shared" ref="M59:M68" si="24">E59/$E$69*100</f>
        <v>2.3965141612200433</v>
      </c>
      <c r="N59" s="6">
        <f t="shared" ref="N59:N68" si="25">F59/$F$69*100</f>
        <v>4.2553191489361701</v>
      </c>
      <c r="O59" s="58">
        <f t="shared" ref="O59:O68" si="26">G59/$G$69*100</f>
        <v>22.233201581027668</v>
      </c>
      <c r="R59">
        <f>SUM(D60:E68)</f>
        <v>404</v>
      </c>
      <c r="S59">
        <f>SUM(F60:G68)</f>
        <v>732</v>
      </c>
    </row>
    <row r="60" spans="3:19" x14ac:dyDescent="0.2">
      <c r="C60" s="7">
        <v>3</v>
      </c>
      <c r="D60" s="7">
        <v>12</v>
      </c>
      <c r="E60" s="7">
        <v>103</v>
      </c>
      <c r="F60" s="7">
        <v>9</v>
      </c>
      <c r="G60" s="7">
        <v>76</v>
      </c>
      <c r="H60" s="9">
        <f t="shared" si="22"/>
        <v>200</v>
      </c>
      <c r="K60" s="17">
        <v>3</v>
      </c>
      <c r="L60" s="6">
        <f t="shared" si="23"/>
        <v>6.9364161849710975</v>
      </c>
      <c r="M60" s="6">
        <f t="shared" si="24"/>
        <v>22.440087145969496</v>
      </c>
      <c r="N60" s="6">
        <f t="shared" si="25"/>
        <v>19.148936170212767</v>
      </c>
      <c r="O60" s="58">
        <f t="shared" si="26"/>
        <v>7.5098814229249005</v>
      </c>
    </row>
    <row r="61" spans="3:19" x14ac:dyDescent="0.2">
      <c r="C61" s="7">
        <v>2</v>
      </c>
      <c r="D61" s="7">
        <v>2</v>
      </c>
      <c r="E61" s="7">
        <v>9</v>
      </c>
      <c r="F61" s="7">
        <v>6</v>
      </c>
      <c r="G61" s="7">
        <v>96</v>
      </c>
      <c r="H61" s="9">
        <f t="shared" si="22"/>
        <v>113</v>
      </c>
      <c r="K61" s="17">
        <v>2</v>
      </c>
      <c r="L61" s="6">
        <f t="shared" si="23"/>
        <v>1.1560693641618496</v>
      </c>
      <c r="M61" s="6">
        <f t="shared" si="24"/>
        <v>1.9607843137254901</v>
      </c>
      <c r="N61" s="6">
        <f t="shared" si="25"/>
        <v>12.76595744680851</v>
      </c>
      <c r="O61" s="58">
        <f t="shared" si="26"/>
        <v>9.4861660079051369</v>
      </c>
    </row>
    <row r="62" spans="3:19" x14ac:dyDescent="0.2">
      <c r="C62" s="7">
        <v>21</v>
      </c>
      <c r="D62" s="7">
        <v>4</v>
      </c>
      <c r="E62" s="7">
        <v>38</v>
      </c>
      <c r="F62" s="7">
        <v>5</v>
      </c>
      <c r="G62" s="7">
        <v>57</v>
      </c>
      <c r="H62" s="9">
        <f t="shared" si="22"/>
        <v>104</v>
      </c>
      <c r="K62" s="17">
        <v>21</v>
      </c>
      <c r="L62" s="6">
        <f t="shared" si="23"/>
        <v>2.3121387283236992</v>
      </c>
      <c r="M62" s="6">
        <f t="shared" si="24"/>
        <v>8.2788671023965144</v>
      </c>
      <c r="N62" s="6">
        <f t="shared" si="25"/>
        <v>10.638297872340425</v>
      </c>
      <c r="O62" s="58">
        <f t="shared" si="26"/>
        <v>5.6324110671936758</v>
      </c>
    </row>
    <row r="63" spans="3:19" x14ac:dyDescent="0.2">
      <c r="C63" s="7">
        <v>24</v>
      </c>
      <c r="D63" s="7">
        <v>8</v>
      </c>
      <c r="E63" s="7">
        <v>25</v>
      </c>
      <c r="F63" s="7">
        <v>1</v>
      </c>
      <c r="G63" s="7">
        <v>45</v>
      </c>
      <c r="H63" s="9">
        <f t="shared" si="22"/>
        <v>79</v>
      </c>
      <c r="K63" s="17">
        <v>24</v>
      </c>
      <c r="L63" s="6">
        <f t="shared" si="23"/>
        <v>4.6242774566473983</v>
      </c>
      <c r="M63" s="6">
        <f t="shared" si="24"/>
        <v>5.4466230936819171</v>
      </c>
      <c r="N63" s="6">
        <f t="shared" si="25"/>
        <v>2.1276595744680851</v>
      </c>
      <c r="O63" s="58">
        <f t="shared" si="26"/>
        <v>4.4466403162055332</v>
      </c>
    </row>
    <row r="64" spans="3:19" x14ac:dyDescent="0.2">
      <c r="C64" s="7">
        <v>18</v>
      </c>
      <c r="D64" s="7">
        <v>0</v>
      </c>
      <c r="E64" s="7">
        <v>0</v>
      </c>
      <c r="F64" s="7">
        <v>0</v>
      </c>
      <c r="G64" s="7">
        <v>70</v>
      </c>
      <c r="H64" s="9">
        <f t="shared" si="22"/>
        <v>70</v>
      </c>
      <c r="K64" s="17">
        <v>18</v>
      </c>
      <c r="L64" s="6">
        <f t="shared" si="23"/>
        <v>0</v>
      </c>
      <c r="M64" s="6">
        <f t="shared" si="24"/>
        <v>0</v>
      </c>
      <c r="N64" s="6">
        <f t="shared" si="25"/>
        <v>0</v>
      </c>
      <c r="O64" s="58">
        <f t="shared" si="26"/>
        <v>6.9169960474308301</v>
      </c>
    </row>
    <row r="65" spans="3:16" x14ac:dyDescent="0.2">
      <c r="C65" s="7">
        <v>118</v>
      </c>
      <c r="D65" s="7">
        <v>0</v>
      </c>
      <c r="E65" s="7">
        <v>0</v>
      </c>
      <c r="F65" s="7">
        <v>2</v>
      </c>
      <c r="G65" s="7">
        <v>61</v>
      </c>
      <c r="H65" s="9">
        <f t="shared" si="22"/>
        <v>63</v>
      </c>
      <c r="K65" s="17">
        <v>118</v>
      </c>
      <c r="L65" s="6">
        <f t="shared" si="23"/>
        <v>0</v>
      </c>
      <c r="M65" s="6">
        <f t="shared" si="24"/>
        <v>0</v>
      </c>
      <c r="N65" s="6">
        <f t="shared" si="25"/>
        <v>4.2553191489361701</v>
      </c>
      <c r="O65" s="58">
        <f t="shared" si="26"/>
        <v>6.0276679841897236</v>
      </c>
    </row>
    <row r="66" spans="3:16" x14ac:dyDescent="0.2">
      <c r="C66" s="7">
        <v>47</v>
      </c>
      <c r="D66" s="7">
        <v>2</v>
      </c>
      <c r="E66" s="7">
        <v>27</v>
      </c>
      <c r="F66" s="7">
        <v>2</v>
      </c>
      <c r="G66" s="7">
        <v>14</v>
      </c>
      <c r="H66" s="9">
        <f t="shared" si="22"/>
        <v>45</v>
      </c>
      <c r="K66" s="17">
        <v>47</v>
      </c>
      <c r="L66" s="6">
        <f t="shared" si="23"/>
        <v>1.1560693641618496</v>
      </c>
      <c r="M66" s="6">
        <f t="shared" si="24"/>
        <v>5.8823529411764701</v>
      </c>
      <c r="N66" s="6">
        <f t="shared" si="25"/>
        <v>4.2553191489361701</v>
      </c>
      <c r="O66" s="58">
        <f t="shared" si="26"/>
        <v>1.383399209486166</v>
      </c>
    </row>
    <row r="67" spans="3:16" x14ac:dyDescent="0.2">
      <c r="C67" s="7">
        <v>6</v>
      </c>
      <c r="D67" s="7">
        <v>10</v>
      </c>
      <c r="E67" s="7">
        <v>30</v>
      </c>
      <c r="F67" s="7">
        <v>0</v>
      </c>
      <c r="G67" s="7">
        <v>4</v>
      </c>
      <c r="H67" s="9">
        <f t="shared" si="22"/>
        <v>44</v>
      </c>
      <c r="K67" s="17">
        <v>6</v>
      </c>
      <c r="L67" s="6">
        <f t="shared" si="23"/>
        <v>5.7803468208092488</v>
      </c>
      <c r="M67" s="6">
        <f t="shared" si="24"/>
        <v>6.5359477124183014</v>
      </c>
      <c r="N67" s="6">
        <f t="shared" si="25"/>
        <v>0</v>
      </c>
      <c r="O67" s="58">
        <f t="shared" si="26"/>
        <v>0.39525691699604742</v>
      </c>
    </row>
    <row r="68" spans="3:16" ht="17" thickBot="1" x14ac:dyDescent="0.25">
      <c r="C68" t="s">
        <v>32</v>
      </c>
      <c r="D68" s="7">
        <v>24</v>
      </c>
      <c r="E68" s="7">
        <v>110</v>
      </c>
      <c r="F68" s="7">
        <v>15</v>
      </c>
      <c r="G68" s="7">
        <v>269</v>
      </c>
      <c r="H68" s="9">
        <f t="shared" si="22"/>
        <v>418</v>
      </c>
      <c r="K68" s="49" t="s">
        <v>32</v>
      </c>
      <c r="L68" s="60">
        <f t="shared" si="23"/>
        <v>13.872832369942195</v>
      </c>
      <c r="M68" s="60">
        <f t="shared" si="24"/>
        <v>23.965141612200437</v>
      </c>
      <c r="N68" s="60">
        <f t="shared" si="25"/>
        <v>31.914893617021278</v>
      </c>
      <c r="O68" s="61">
        <f t="shared" si="26"/>
        <v>26.581027667984191</v>
      </c>
    </row>
    <row r="69" spans="3:16" x14ac:dyDescent="0.2">
      <c r="C69" s="7" t="s">
        <v>12</v>
      </c>
      <c r="D69" s="8">
        <f>SUM(D57:D68)</f>
        <v>173</v>
      </c>
      <c r="E69" s="8">
        <f>SUM(E57:E68)</f>
        <v>459</v>
      </c>
      <c r="F69" s="8">
        <f>SUM(F57:F68)</f>
        <v>47</v>
      </c>
      <c r="G69" s="8">
        <f>SUM(G57:G68)</f>
        <v>1012</v>
      </c>
      <c r="H69" s="8">
        <f>SUM(H57:H68)</f>
        <v>1691</v>
      </c>
      <c r="K69" s="12" t="s">
        <v>12</v>
      </c>
      <c r="L69" s="55">
        <f>SUM(L57:L68)</f>
        <v>100</v>
      </c>
      <c r="M69" s="55">
        <f>SUM(M57:M68)</f>
        <v>100</v>
      </c>
      <c r="N69" s="55">
        <f>SUM(N57:N68)</f>
        <v>100</v>
      </c>
      <c r="O69" s="55">
        <f>SUM(O57:O68)</f>
        <v>99.999999999999986</v>
      </c>
    </row>
    <row r="78" spans="3:16" x14ac:dyDescent="0.2">
      <c r="C78" s="7"/>
      <c r="D78" s="7" t="s">
        <v>7</v>
      </c>
      <c r="E78" s="7" t="s">
        <v>10</v>
      </c>
      <c r="F78" s="7" t="s">
        <v>8</v>
      </c>
      <c r="G78" s="7" t="s">
        <v>9</v>
      </c>
      <c r="H78" s="7" t="s">
        <v>148</v>
      </c>
      <c r="K78" s="7"/>
      <c r="L78" s="7" t="s">
        <v>7</v>
      </c>
      <c r="M78" s="7" t="s">
        <v>10</v>
      </c>
      <c r="N78" s="7" t="s">
        <v>8</v>
      </c>
      <c r="O78" s="7" t="s">
        <v>9</v>
      </c>
      <c r="P78" s="7" t="s">
        <v>148</v>
      </c>
    </row>
    <row r="79" spans="3:16" x14ac:dyDescent="0.2">
      <c r="C79" s="7" t="s">
        <v>149</v>
      </c>
      <c r="D79" s="7">
        <v>104</v>
      </c>
      <c r="E79" s="7">
        <v>234</v>
      </c>
      <c r="F79" s="7">
        <v>22</v>
      </c>
      <c r="G79" s="7">
        <v>613</v>
      </c>
      <c r="H79" s="9">
        <f>SUM(D79:G79)</f>
        <v>973</v>
      </c>
      <c r="K79" s="7" t="s">
        <v>149</v>
      </c>
      <c r="L79" s="10">
        <f>D79/$D$82*100</f>
        <v>60.115606936416185</v>
      </c>
      <c r="M79" s="10">
        <f>E79/$E$82*100</f>
        <v>50.980392156862742</v>
      </c>
      <c r="N79" s="10">
        <f>F79/$F$82*100</f>
        <v>46.808510638297875</v>
      </c>
      <c r="O79" s="10">
        <f>G79/$G$82*100</f>
        <v>60.573122529644266</v>
      </c>
      <c r="P79" s="10">
        <f>H79/$H$82*100</f>
        <v>57.539917208752222</v>
      </c>
    </row>
    <row r="80" spans="3:16" x14ac:dyDescent="0.2">
      <c r="C80" s="7" t="s">
        <v>150</v>
      </c>
      <c r="D80" s="7">
        <v>63</v>
      </c>
      <c r="E80" s="7">
        <v>182</v>
      </c>
      <c r="F80" s="7">
        <v>18</v>
      </c>
      <c r="G80" s="7">
        <v>314</v>
      </c>
      <c r="H80" s="9">
        <f t="shared" ref="H80:H82" si="27">SUM(D80:G80)</f>
        <v>577</v>
      </c>
      <c r="K80" s="7" t="s">
        <v>150</v>
      </c>
      <c r="L80" s="10">
        <f t="shared" ref="L80:L82" si="28">D80/$D$82*100</f>
        <v>36.416184971098261</v>
      </c>
      <c r="M80" s="10">
        <f t="shared" ref="M80:M82" si="29">E80/$E$82*100</f>
        <v>39.651416122004356</v>
      </c>
      <c r="N80" s="10">
        <f t="shared" ref="N80:N82" si="30">F80/$F$82*100</f>
        <v>38.297872340425535</v>
      </c>
      <c r="O80" s="10">
        <f t="shared" ref="O80:O82" si="31">G80/$G$82*100</f>
        <v>31.027667984189723</v>
      </c>
      <c r="P80" s="10">
        <f t="shared" ref="P80:P82" si="32">H80/$H$82*100</f>
        <v>34.121821407451215</v>
      </c>
    </row>
    <row r="81" spans="3:16" x14ac:dyDescent="0.2">
      <c r="C81" s="7" t="s">
        <v>151</v>
      </c>
      <c r="D81" s="7">
        <v>6</v>
      </c>
      <c r="E81" s="7">
        <v>43</v>
      </c>
      <c r="F81" s="7">
        <v>7</v>
      </c>
      <c r="G81" s="7">
        <v>85</v>
      </c>
      <c r="H81" s="9">
        <f t="shared" si="27"/>
        <v>141</v>
      </c>
      <c r="K81" s="7" t="s">
        <v>151</v>
      </c>
      <c r="L81" s="10">
        <f t="shared" si="28"/>
        <v>3.4682080924855487</v>
      </c>
      <c r="M81" s="10">
        <f t="shared" si="29"/>
        <v>9.3681917211328969</v>
      </c>
      <c r="N81" s="10">
        <f t="shared" si="30"/>
        <v>14.893617021276595</v>
      </c>
      <c r="O81" s="10">
        <f t="shared" si="31"/>
        <v>8.3992094861660078</v>
      </c>
      <c r="P81" s="10">
        <f t="shared" si="32"/>
        <v>8.3382613837965707</v>
      </c>
    </row>
    <row r="82" spans="3:16" x14ac:dyDescent="0.2">
      <c r="C82" s="7" t="s">
        <v>12</v>
      </c>
      <c r="D82" s="8">
        <f>SUM(D79:D81)</f>
        <v>173</v>
      </c>
      <c r="E82" s="8">
        <f t="shared" ref="E82:G82" si="33">SUM(E79:E81)</f>
        <v>459</v>
      </c>
      <c r="F82" s="8">
        <f t="shared" si="33"/>
        <v>47</v>
      </c>
      <c r="G82" s="8">
        <f t="shared" si="33"/>
        <v>1012</v>
      </c>
      <c r="H82" s="9">
        <f t="shared" si="27"/>
        <v>1691</v>
      </c>
      <c r="K82" s="7" t="s">
        <v>12</v>
      </c>
      <c r="L82" s="10">
        <f t="shared" si="28"/>
        <v>100</v>
      </c>
      <c r="M82" s="10">
        <f t="shared" si="29"/>
        <v>100</v>
      </c>
      <c r="N82" s="10">
        <f t="shared" si="30"/>
        <v>100</v>
      </c>
      <c r="O82" s="10">
        <f t="shared" si="31"/>
        <v>100</v>
      </c>
      <c r="P82" s="10">
        <f t="shared" si="32"/>
        <v>100</v>
      </c>
    </row>
    <row r="83" spans="3:16" x14ac:dyDescent="0.2">
      <c r="C83" s="7"/>
      <c r="D83" s="7"/>
      <c r="E83" s="7"/>
      <c r="F83" s="7"/>
      <c r="G83" s="7"/>
      <c r="H83" s="7"/>
      <c r="K83" s="7"/>
      <c r="L83" s="7"/>
      <c r="M83" s="7"/>
      <c r="N83" s="7"/>
      <c r="O83" s="7"/>
      <c r="P83" s="7"/>
    </row>
    <row r="84" spans="3:16" x14ac:dyDescent="0.2">
      <c r="C84" s="7"/>
      <c r="D84" s="7"/>
      <c r="E84" s="7"/>
      <c r="F84" s="7"/>
      <c r="G84" s="7"/>
      <c r="H84" s="7"/>
      <c r="K84" s="7"/>
      <c r="L84" s="7"/>
      <c r="M84" s="7"/>
      <c r="N84" s="7"/>
      <c r="O84" s="7"/>
      <c r="P84" s="7"/>
    </row>
    <row r="85" spans="3:16" x14ac:dyDescent="0.2">
      <c r="C85" s="7"/>
      <c r="D85" s="7"/>
      <c r="E85" s="7"/>
      <c r="F85" s="7"/>
      <c r="G85" s="7"/>
      <c r="H85" s="7"/>
      <c r="K85" s="7"/>
      <c r="L85" s="7"/>
      <c r="M85" s="7"/>
      <c r="N85" s="7"/>
      <c r="O85" s="7"/>
      <c r="P85" s="7"/>
    </row>
    <row r="86" spans="3:16" x14ac:dyDescent="0.2">
      <c r="C86" s="7"/>
      <c r="D86" s="7" t="s">
        <v>7</v>
      </c>
      <c r="E86" s="7" t="s">
        <v>10</v>
      </c>
      <c r="F86" s="7" t="s">
        <v>8</v>
      </c>
      <c r="G86" s="7" t="s">
        <v>9</v>
      </c>
      <c r="H86" s="7" t="s">
        <v>148</v>
      </c>
      <c r="K86" s="7"/>
      <c r="L86" s="7" t="s">
        <v>7</v>
      </c>
      <c r="M86" s="7" t="s">
        <v>10</v>
      </c>
      <c r="N86" s="7" t="s">
        <v>8</v>
      </c>
      <c r="O86" s="7" t="s">
        <v>9</v>
      </c>
      <c r="P86" s="7" t="s">
        <v>148</v>
      </c>
    </row>
    <row r="87" spans="3:16" x14ac:dyDescent="0.2">
      <c r="C87" s="7" t="s">
        <v>149</v>
      </c>
      <c r="D87" s="7">
        <v>116</v>
      </c>
      <c r="E87" s="7">
        <v>291</v>
      </c>
      <c r="F87" s="7">
        <v>38</v>
      </c>
      <c r="G87" s="7">
        <v>823</v>
      </c>
      <c r="H87" s="9">
        <f>SUM(D87:G87)</f>
        <v>1268</v>
      </c>
      <c r="K87" s="7" t="s">
        <v>149</v>
      </c>
      <c r="L87" s="10">
        <f>D87/$D$89*100</f>
        <v>67.052023121387279</v>
      </c>
      <c r="M87" s="10">
        <f>E87/$E$89*100</f>
        <v>63.398692810457511</v>
      </c>
      <c r="N87" s="10">
        <f>F87/$F$89*100</f>
        <v>80.851063829787222</v>
      </c>
      <c r="O87" s="10">
        <f>G87/$G$89*100</f>
        <v>81.324110671936751</v>
      </c>
      <c r="P87" s="10">
        <f>H87/$H$89*100</f>
        <v>74.985215848610281</v>
      </c>
    </row>
    <row r="88" spans="3:16" x14ac:dyDescent="0.2">
      <c r="C88" s="7" t="s">
        <v>150</v>
      </c>
      <c r="D88" s="7">
        <v>57</v>
      </c>
      <c r="E88" s="7">
        <v>168</v>
      </c>
      <c r="F88" s="7">
        <v>9</v>
      </c>
      <c r="G88" s="7">
        <v>189</v>
      </c>
      <c r="H88" s="9">
        <f t="shared" ref="H88:H89" si="34">SUM(D88:G88)</f>
        <v>423</v>
      </c>
      <c r="K88" s="7" t="s">
        <v>150</v>
      </c>
      <c r="L88" s="10">
        <f>D88/$D$89*100</f>
        <v>32.947976878612714</v>
      </c>
      <c r="M88" s="10">
        <f>E88/$E$89*100</f>
        <v>36.601307189542482</v>
      </c>
      <c r="N88" s="10">
        <f>F88/$F$89*100</f>
        <v>19.148936170212767</v>
      </c>
      <c r="O88" s="10">
        <f>G88/$G$89*100</f>
        <v>18.675889328063242</v>
      </c>
      <c r="P88" s="10">
        <f>H88/$H$89*100</f>
        <v>25.014784151389712</v>
      </c>
    </row>
    <row r="89" spans="3:16" x14ac:dyDescent="0.2">
      <c r="C89" s="7" t="s">
        <v>12</v>
      </c>
      <c r="D89" s="8">
        <f>SUM(D87:D88)</f>
        <v>173</v>
      </c>
      <c r="E89" s="8">
        <f>SUM(E87:E88)</f>
        <v>459</v>
      </c>
      <c r="F89" s="8">
        <f>SUM(F87:F88)</f>
        <v>47</v>
      </c>
      <c r="G89" s="8">
        <f>SUM(G87:G88)</f>
        <v>1012</v>
      </c>
      <c r="H89" s="9">
        <f t="shared" si="34"/>
        <v>1691</v>
      </c>
      <c r="K89" s="7" t="s">
        <v>12</v>
      </c>
      <c r="L89" s="8">
        <f>SUM(L87:L88)</f>
        <v>100</v>
      </c>
      <c r="M89" s="8">
        <f>SUM(M87:M88)</f>
        <v>100</v>
      </c>
      <c r="N89" s="8">
        <f>SUM(N87:N88)</f>
        <v>99.999999999999986</v>
      </c>
      <c r="O89" s="8">
        <f>SUM(O87:O88)</f>
        <v>100</v>
      </c>
      <c r="P89" s="10">
        <f>SUM(P87:P88)</f>
        <v>100</v>
      </c>
    </row>
    <row r="99" spans="3:16" x14ac:dyDescent="0.2">
      <c r="L99" t="s">
        <v>15</v>
      </c>
    </row>
    <row r="100" spans="3:16" x14ac:dyDescent="0.2">
      <c r="C100" s="7"/>
      <c r="D100" s="7" t="s">
        <v>7</v>
      </c>
      <c r="E100" s="7" t="s">
        <v>10</v>
      </c>
      <c r="F100" s="7" t="s">
        <v>8</v>
      </c>
      <c r="G100" s="7" t="s">
        <v>9</v>
      </c>
      <c r="H100" s="7" t="s">
        <v>148</v>
      </c>
      <c r="K100" s="7" t="s">
        <v>181</v>
      </c>
      <c r="L100" s="7" t="s">
        <v>7</v>
      </c>
      <c r="M100" s="7" t="s">
        <v>10</v>
      </c>
      <c r="N100" s="7" t="s">
        <v>8</v>
      </c>
      <c r="O100" s="7" t="s">
        <v>9</v>
      </c>
      <c r="P100" s="7" t="s">
        <v>148</v>
      </c>
    </row>
    <row r="101" spans="3:16" x14ac:dyDescent="0.2">
      <c r="C101" s="7" t="s">
        <v>173</v>
      </c>
      <c r="D101" s="7">
        <v>10</v>
      </c>
      <c r="E101" s="7">
        <v>41</v>
      </c>
      <c r="F101" s="7">
        <v>1</v>
      </c>
      <c r="G101" s="7">
        <v>285</v>
      </c>
      <c r="H101" s="9">
        <f>SUM(D101:G101)</f>
        <v>337</v>
      </c>
      <c r="K101" s="7" t="s">
        <v>173</v>
      </c>
      <c r="L101" s="10">
        <f>D101/$D$110*100</f>
        <v>5.7803468208092488</v>
      </c>
      <c r="M101" s="10">
        <f>E101/$E$110*100</f>
        <v>8.9324618736383457</v>
      </c>
      <c r="N101" s="10">
        <f>F101/$F$110*100</f>
        <v>2.1276595744680851</v>
      </c>
      <c r="O101" s="10">
        <f>G101/$G$110*100</f>
        <v>28.162055335968379</v>
      </c>
      <c r="P101" s="10">
        <f>H101/$H$110*100</f>
        <v>19.929036073329389</v>
      </c>
    </row>
    <row r="102" spans="3:16" x14ac:dyDescent="0.2">
      <c r="C102" s="7" t="s">
        <v>174</v>
      </c>
      <c r="D102" s="7">
        <v>110</v>
      </c>
      <c r="E102" s="7">
        <v>149</v>
      </c>
      <c r="F102" s="7">
        <v>11</v>
      </c>
      <c r="G102" s="7">
        <v>103</v>
      </c>
      <c r="H102" s="9">
        <f t="shared" ref="H102:H109" si="35">SUM(D102:G102)</f>
        <v>373</v>
      </c>
      <c r="K102" s="7" t="s">
        <v>174</v>
      </c>
      <c r="L102" s="10">
        <f t="shared" ref="L102:L109" si="36">D102/$D$110*100</f>
        <v>63.583815028901739</v>
      </c>
      <c r="M102" s="10">
        <f t="shared" ref="M102:M109" si="37">E102/$E$110*100</f>
        <v>32.461873638344223</v>
      </c>
      <c r="N102" s="10">
        <f t="shared" ref="N102:N109" si="38">F102/$F$110*100</f>
        <v>23.404255319148938</v>
      </c>
      <c r="O102" s="10">
        <f t="shared" ref="O102:O109" si="39">G102/$G$110*100</f>
        <v>10.177865612648221</v>
      </c>
      <c r="P102" s="10">
        <f t="shared" ref="P102:P109" si="40">H102/$H$110*100</f>
        <v>22.057953873447662</v>
      </c>
    </row>
    <row r="103" spans="3:16" x14ac:dyDescent="0.2">
      <c r="C103" s="7" t="s">
        <v>175</v>
      </c>
      <c r="D103" s="7">
        <v>0</v>
      </c>
      <c r="E103" s="7">
        <v>0</v>
      </c>
      <c r="F103" s="7">
        <v>0</v>
      </c>
      <c r="G103" s="7">
        <v>11</v>
      </c>
      <c r="H103" s="9">
        <f t="shared" si="35"/>
        <v>11</v>
      </c>
      <c r="K103" s="7" t="s">
        <v>175</v>
      </c>
      <c r="L103" s="10">
        <f t="shared" si="36"/>
        <v>0</v>
      </c>
      <c r="M103" s="10">
        <f t="shared" si="37"/>
        <v>0</v>
      </c>
      <c r="N103" s="10">
        <f t="shared" si="38"/>
        <v>0</v>
      </c>
      <c r="O103" s="10">
        <f t="shared" si="39"/>
        <v>1.0869565217391304</v>
      </c>
      <c r="P103" s="10">
        <f t="shared" si="40"/>
        <v>0.65050266114725019</v>
      </c>
    </row>
    <row r="104" spans="3:16" x14ac:dyDescent="0.2">
      <c r="C104" s="7" t="s">
        <v>176</v>
      </c>
      <c r="D104" s="7">
        <v>15</v>
      </c>
      <c r="E104" s="7">
        <v>110</v>
      </c>
      <c r="F104" s="7">
        <v>15</v>
      </c>
      <c r="G104" s="7">
        <v>152</v>
      </c>
      <c r="H104" s="9">
        <f t="shared" si="35"/>
        <v>292</v>
      </c>
      <c r="K104" s="7" t="s">
        <v>176</v>
      </c>
      <c r="L104" s="10">
        <f t="shared" si="36"/>
        <v>8.6705202312138727</v>
      </c>
      <c r="M104" s="10">
        <f t="shared" si="37"/>
        <v>23.965141612200437</v>
      </c>
      <c r="N104" s="10">
        <f t="shared" si="38"/>
        <v>31.914893617021278</v>
      </c>
      <c r="O104" s="10">
        <f t="shared" si="39"/>
        <v>15.019762845849801</v>
      </c>
      <c r="P104" s="10">
        <f t="shared" si="40"/>
        <v>17.267888823181547</v>
      </c>
    </row>
    <row r="105" spans="3:16" x14ac:dyDescent="0.2">
      <c r="C105" s="7" t="s">
        <v>177</v>
      </c>
      <c r="D105" s="7">
        <v>0</v>
      </c>
      <c r="E105" s="7">
        <v>0</v>
      </c>
      <c r="F105" s="7">
        <v>2</v>
      </c>
      <c r="G105" s="7">
        <v>40</v>
      </c>
      <c r="H105" s="9">
        <f t="shared" si="35"/>
        <v>42</v>
      </c>
      <c r="K105" s="7" t="s">
        <v>177</v>
      </c>
      <c r="L105" s="10">
        <f t="shared" si="36"/>
        <v>0</v>
      </c>
      <c r="M105" s="10">
        <f t="shared" si="37"/>
        <v>0</v>
      </c>
      <c r="N105" s="10">
        <f t="shared" si="38"/>
        <v>4.2553191489361701</v>
      </c>
      <c r="O105" s="10">
        <f t="shared" si="39"/>
        <v>3.9525691699604746</v>
      </c>
      <c r="P105" s="10">
        <f t="shared" si="40"/>
        <v>2.4837374334713185</v>
      </c>
    </row>
    <row r="106" spans="3:16" x14ac:dyDescent="0.2">
      <c r="C106" s="7" t="s">
        <v>178</v>
      </c>
      <c r="D106" s="7">
        <v>0</v>
      </c>
      <c r="E106" s="7">
        <v>1</v>
      </c>
      <c r="F106" s="7">
        <v>1</v>
      </c>
      <c r="G106" s="7">
        <v>30</v>
      </c>
      <c r="H106" s="9">
        <f t="shared" si="35"/>
        <v>32</v>
      </c>
      <c r="K106" s="7" t="s">
        <v>178</v>
      </c>
      <c r="L106" s="10">
        <f t="shared" si="36"/>
        <v>0</v>
      </c>
      <c r="M106" s="10">
        <f t="shared" si="37"/>
        <v>0.2178649237472767</v>
      </c>
      <c r="N106" s="10">
        <f t="shared" si="38"/>
        <v>2.1276595744680851</v>
      </c>
      <c r="O106" s="10">
        <f t="shared" si="39"/>
        <v>2.9644268774703555</v>
      </c>
      <c r="P106" s="10">
        <f t="shared" si="40"/>
        <v>1.8923713778829097</v>
      </c>
    </row>
    <row r="107" spans="3:16" x14ac:dyDescent="0.2">
      <c r="C107" s="7" t="s">
        <v>179</v>
      </c>
      <c r="D107" s="7">
        <v>0</v>
      </c>
      <c r="E107" s="7">
        <v>3</v>
      </c>
      <c r="F107" s="7">
        <v>1</v>
      </c>
      <c r="G107" s="7">
        <v>62</v>
      </c>
      <c r="H107" s="9">
        <f t="shared" si="35"/>
        <v>66</v>
      </c>
      <c r="K107" s="7" t="s">
        <v>179</v>
      </c>
      <c r="L107" s="10">
        <f t="shared" si="36"/>
        <v>0</v>
      </c>
      <c r="M107" s="10">
        <f t="shared" si="37"/>
        <v>0.65359477124183007</v>
      </c>
      <c r="N107" s="10">
        <f t="shared" si="38"/>
        <v>2.1276595744680851</v>
      </c>
      <c r="O107" s="10">
        <f t="shared" si="39"/>
        <v>6.1264822134387353</v>
      </c>
      <c r="P107" s="10">
        <f t="shared" si="40"/>
        <v>3.9030159668835012</v>
      </c>
    </row>
    <row r="108" spans="3:16" x14ac:dyDescent="0.2">
      <c r="C108" s="7" t="s">
        <v>151</v>
      </c>
      <c r="D108" s="7">
        <v>14</v>
      </c>
      <c r="E108">
        <v>63</v>
      </c>
      <c r="F108">
        <v>8</v>
      </c>
      <c r="G108">
        <v>143</v>
      </c>
      <c r="H108" s="9">
        <f t="shared" si="35"/>
        <v>228</v>
      </c>
      <c r="K108" s="7" t="s">
        <v>151</v>
      </c>
      <c r="L108" s="10">
        <f t="shared" si="36"/>
        <v>8.0924855491329488</v>
      </c>
      <c r="M108" s="10">
        <f t="shared" si="37"/>
        <v>13.725490196078432</v>
      </c>
      <c r="N108" s="10">
        <f t="shared" si="38"/>
        <v>17.021276595744681</v>
      </c>
      <c r="O108" s="10">
        <f t="shared" si="39"/>
        <v>14.130434782608695</v>
      </c>
      <c r="P108" s="10">
        <f t="shared" si="40"/>
        <v>13.48314606741573</v>
      </c>
    </row>
    <row r="109" spans="3:16" x14ac:dyDescent="0.2">
      <c r="C109" s="7" t="s">
        <v>180</v>
      </c>
      <c r="D109" s="7">
        <v>24</v>
      </c>
      <c r="E109">
        <v>92</v>
      </c>
      <c r="F109">
        <v>8</v>
      </c>
      <c r="G109">
        <v>186</v>
      </c>
      <c r="H109" s="9">
        <f t="shared" si="35"/>
        <v>310</v>
      </c>
      <c r="K109" s="7" t="s">
        <v>180</v>
      </c>
      <c r="L109" s="10">
        <f t="shared" si="36"/>
        <v>13.872832369942195</v>
      </c>
      <c r="M109" s="10">
        <f t="shared" si="37"/>
        <v>20.043572984749456</v>
      </c>
      <c r="N109" s="10">
        <f t="shared" si="38"/>
        <v>17.021276595744681</v>
      </c>
      <c r="O109" s="10">
        <f t="shared" si="39"/>
        <v>18.379446640316203</v>
      </c>
      <c r="P109" s="10">
        <f t="shared" si="40"/>
        <v>18.332347723240687</v>
      </c>
    </row>
    <row r="110" spans="3:16" x14ac:dyDescent="0.2">
      <c r="C110" s="7" t="s">
        <v>12</v>
      </c>
      <c r="D110" s="8">
        <f>SUM(D101:D109)</f>
        <v>173</v>
      </c>
      <c r="E110" s="8">
        <f>SUM(E101:E109)</f>
        <v>459</v>
      </c>
      <c r="F110" s="8">
        <f>SUM(F101:F109)</f>
        <v>47</v>
      </c>
      <c r="G110" s="8">
        <f>SUM(G101:G109)</f>
        <v>1012</v>
      </c>
      <c r="H110" s="8">
        <f>SUM(H101:H109)</f>
        <v>1691</v>
      </c>
      <c r="K110" s="7" t="s">
        <v>12</v>
      </c>
      <c r="L110" s="8">
        <f>SUM(L101:L109)</f>
        <v>100</v>
      </c>
      <c r="M110" s="8">
        <f>SUM(M101:M109)</f>
        <v>100</v>
      </c>
      <c r="N110" s="8">
        <f>SUM(N101:N109)</f>
        <v>100</v>
      </c>
      <c r="O110" s="8">
        <f>SUM(O101:O109)</f>
        <v>99.999999999999986</v>
      </c>
      <c r="P110" s="8">
        <f>SUM(P101:P109)</f>
        <v>100</v>
      </c>
    </row>
    <row r="116" spans="3:15" x14ac:dyDescent="0.2">
      <c r="H116" s="7"/>
      <c r="L116" t="s">
        <v>15</v>
      </c>
    </row>
    <row r="117" spans="3:15" x14ac:dyDescent="0.2">
      <c r="H117" s="7"/>
      <c r="K117" s="7"/>
      <c r="L117" s="7" t="s">
        <v>7</v>
      </c>
      <c r="M117" s="7" t="s">
        <v>10</v>
      </c>
      <c r="N117" s="7" t="s">
        <v>8</v>
      </c>
      <c r="O117" s="7" t="s">
        <v>9</v>
      </c>
    </row>
    <row r="118" spans="3:15" x14ac:dyDescent="0.2">
      <c r="H118" s="7"/>
      <c r="K118" s="7" t="s">
        <v>16</v>
      </c>
      <c r="L118" s="10">
        <v>42.774566473988443</v>
      </c>
      <c r="M118" s="10">
        <v>7.8431372549019605</v>
      </c>
      <c r="N118" s="10">
        <v>2.1276595744680851</v>
      </c>
      <c r="O118" s="10">
        <v>0</v>
      </c>
    </row>
    <row r="119" spans="3:15" x14ac:dyDescent="0.2">
      <c r="H119" s="7"/>
      <c r="K119" s="7" t="s">
        <v>18</v>
      </c>
      <c r="L119" s="10">
        <v>9.2485549132947966</v>
      </c>
      <c r="M119" s="10">
        <v>30.501089324618736</v>
      </c>
      <c r="N119" s="10">
        <v>27.659574468085108</v>
      </c>
      <c r="O119" s="10">
        <v>33.992094861660078</v>
      </c>
    </row>
    <row r="120" spans="3:15" x14ac:dyDescent="0.2">
      <c r="H120" s="7"/>
      <c r="K120" s="7" t="s">
        <v>199</v>
      </c>
      <c r="L120" s="1">
        <v>8.6705202312138727</v>
      </c>
      <c r="M120" s="1">
        <v>25.925925925925924</v>
      </c>
      <c r="N120" s="1">
        <v>19.148936170212767</v>
      </c>
      <c r="O120" s="1">
        <v>8.0039525691699609</v>
      </c>
    </row>
    <row r="121" spans="3:15" x14ac:dyDescent="0.2">
      <c r="H121" s="7"/>
      <c r="K121" s="7" t="s">
        <v>200</v>
      </c>
      <c r="L121" s="10">
        <v>0</v>
      </c>
      <c r="M121" s="10">
        <v>0</v>
      </c>
      <c r="N121" s="10">
        <v>0</v>
      </c>
      <c r="O121" s="10">
        <v>22.233201581027668</v>
      </c>
    </row>
    <row r="122" spans="3:15" x14ac:dyDescent="0.2">
      <c r="H122" s="7"/>
      <c r="K122" s="7" t="s">
        <v>201</v>
      </c>
      <c r="L122" s="1">
        <v>60.693641618497111</v>
      </c>
      <c r="M122" s="1">
        <v>23.093681917211327</v>
      </c>
      <c r="N122" s="1">
        <v>10.638297872340425</v>
      </c>
      <c r="O122" s="1">
        <v>9.3873517786561269</v>
      </c>
    </row>
    <row r="123" spans="3:15" x14ac:dyDescent="0.2">
      <c r="C123" s="7"/>
      <c r="K123" s="7" t="s">
        <v>202</v>
      </c>
      <c r="L123" s="10">
        <v>3.4682080924855487</v>
      </c>
      <c r="M123" s="10">
        <v>2.3965141612200433</v>
      </c>
      <c r="N123" s="10">
        <v>4.2553191489361701</v>
      </c>
      <c r="O123" s="10">
        <v>22.233201581027668</v>
      </c>
    </row>
    <row r="132" spans="3:16" x14ac:dyDescent="0.2">
      <c r="C132" s="7"/>
      <c r="D132" s="7" t="s">
        <v>7</v>
      </c>
      <c r="E132" s="7" t="s">
        <v>10</v>
      </c>
      <c r="F132" s="7" t="s">
        <v>8</v>
      </c>
      <c r="G132" s="7" t="s">
        <v>9</v>
      </c>
      <c r="H132" s="7"/>
      <c r="L132" s="7"/>
      <c r="M132" s="7" t="s">
        <v>7</v>
      </c>
      <c r="N132" s="7" t="s">
        <v>10</v>
      </c>
      <c r="O132" s="7" t="s">
        <v>8</v>
      </c>
      <c r="P132" s="7" t="s">
        <v>9</v>
      </c>
    </row>
    <row r="133" spans="3:16" x14ac:dyDescent="0.2">
      <c r="C133" s="7" t="s">
        <v>204</v>
      </c>
      <c r="D133" s="7">
        <v>34</v>
      </c>
      <c r="E133" s="7">
        <v>76</v>
      </c>
      <c r="F133" s="7">
        <v>23</v>
      </c>
      <c r="G133" s="7">
        <v>454</v>
      </c>
      <c r="H133" s="9"/>
      <c r="L133" s="7" t="s">
        <v>204</v>
      </c>
      <c r="M133" s="10">
        <f>D133/$D$142*100</f>
        <v>19.653179190751445</v>
      </c>
      <c r="N133" s="10">
        <f>E133/$E$142*100</f>
        <v>16.557734204793029</v>
      </c>
      <c r="O133" s="10">
        <f>F133/$F$142*100</f>
        <v>48.936170212765958</v>
      </c>
      <c r="P133" s="10">
        <f>G133/$G$142*100</f>
        <v>44.861660079051383</v>
      </c>
    </row>
    <row r="134" spans="3:16" x14ac:dyDescent="0.2">
      <c r="C134" s="7" t="s">
        <v>205</v>
      </c>
      <c r="D134" s="7">
        <v>138</v>
      </c>
      <c r="E134" s="7">
        <v>380</v>
      </c>
      <c r="F134" s="7">
        <v>24</v>
      </c>
      <c r="G134" s="7">
        <v>534</v>
      </c>
      <c r="H134" s="9"/>
      <c r="L134" s="7" t="s">
        <v>205</v>
      </c>
      <c r="M134" s="10">
        <f t="shared" ref="M134:M135" si="41">D134/$D$142*100</f>
        <v>79.76878612716763</v>
      </c>
      <c r="N134" s="10">
        <f t="shared" ref="N134:N135" si="42">E134/$E$142*100</f>
        <v>82.788671023965151</v>
      </c>
      <c r="O134" s="10">
        <f t="shared" ref="O134:O135" si="43">F134/$F$142*100</f>
        <v>51.063829787234042</v>
      </c>
      <c r="P134" s="10">
        <f t="shared" ref="P134:P135" si="44">G134/$G$142*100</f>
        <v>52.766798418972328</v>
      </c>
    </row>
    <row r="135" spans="3:16" x14ac:dyDescent="0.2">
      <c r="C135" s="7" t="s">
        <v>32</v>
      </c>
      <c r="D135" s="7">
        <v>1</v>
      </c>
      <c r="E135" s="7">
        <v>3</v>
      </c>
      <c r="F135" s="7">
        <v>0</v>
      </c>
      <c r="G135" s="7">
        <v>24</v>
      </c>
      <c r="H135" s="9"/>
      <c r="L135" s="7" t="s">
        <v>32</v>
      </c>
      <c r="M135" s="10">
        <f t="shared" si="41"/>
        <v>0.57803468208092479</v>
      </c>
      <c r="N135" s="10">
        <f t="shared" si="42"/>
        <v>0.65359477124183007</v>
      </c>
      <c r="O135" s="10">
        <f t="shared" si="43"/>
        <v>0</v>
      </c>
      <c r="P135" s="10">
        <f t="shared" si="44"/>
        <v>2.3715415019762842</v>
      </c>
    </row>
    <row r="136" spans="3:16" x14ac:dyDescent="0.2">
      <c r="C136" s="7"/>
      <c r="D136" s="7"/>
      <c r="E136" s="7"/>
      <c r="F136" s="7"/>
      <c r="G136" s="7"/>
      <c r="H136" s="9"/>
      <c r="L136" s="7"/>
      <c r="M136" s="7"/>
      <c r="N136" s="7"/>
      <c r="O136" s="7"/>
      <c r="P136" s="7"/>
    </row>
    <row r="137" spans="3:16" x14ac:dyDescent="0.2">
      <c r="C137" s="7"/>
      <c r="D137" s="7"/>
      <c r="E137" s="7"/>
      <c r="F137" s="7"/>
      <c r="G137" s="7"/>
      <c r="H137" s="9"/>
      <c r="L137" s="7"/>
      <c r="M137" s="7"/>
      <c r="N137" s="7"/>
      <c r="O137" s="7"/>
      <c r="P137" s="7"/>
    </row>
    <row r="138" spans="3:16" x14ac:dyDescent="0.2">
      <c r="C138" s="7"/>
      <c r="D138" s="7"/>
      <c r="E138" s="7"/>
      <c r="F138" s="7"/>
      <c r="G138" s="7"/>
      <c r="H138" s="9"/>
      <c r="L138" s="7"/>
      <c r="M138" s="7"/>
      <c r="N138" s="7"/>
      <c r="O138" s="7"/>
      <c r="P138" s="7"/>
    </row>
    <row r="139" spans="3:16" x14ac:dyDescent="0.2">
      <c r="C139" s="7"/>
      <c r="D139" s="7"/>
      <c r="E139" s="7"/>
      <c r="F139" s="7"/>
      <c r="G139" s="7"/>
      <c r="H139" s="9"/>
      <c r="L139" s="7"/>
      <c r="M139" s="7"/>
      <c r="N139" s="7"/>
      <c r="O139" s="7"/>
      <c r="P139" s="7"/>
    </row>
    <row r="140" spans="3:16" x14ac:dyDescent="0.2">
      <c r="C140" s="7"/>
      <c r="D140" s="7"/>
      <c r="H140" s="9"/>
      <c r="L140" s="7"/>
      <c r="M140" s="7"/>
    </row>
    <row r="141" spans="3:16" x14ac:dyDescent="0.2">
      <c r="C141" s="7" t="s">
        <v>180</v>
      </c>
      <c r="D141" s="7"/>
      <c r="H141" s="9"/>
      <c r="L141" s="7" t="s">
        <v>180</v>
      </c>
      <c r="M141" s="7"/>
    </row>
    <row r="142" spans="3:16" x14ac:dyDescent="0.2">
      <c r="C142" s="7" t="s">
        <v>12</v>
      </c>
      <c r="D142" s="8">
        <f>SUM(D133:D135)</f>
        <v>173</v>
      </c>
      <c r="E142" s="8">
        <f>SUM(E133:E141)</f>
        <v>459</v>
      </c>
      <c r="F142" s="8">
        <f>SUM(F133:F141)</f>
        <v>47</v>
      </c>
      <c r="G142" s="8">
        <f>SUM(G133:G141)</f>
        <v>1012</v>
      </c>
      <c r="H142" s="8"/>
      <c r="L142" s="7" t="s">
        <v>12</v>
      </c>
      <c r="M142" s="8">
        <f>SUM(M133:M135)</f>
        <v>100</v>
      </c>
      <c r="N142" s="8">
        <f>SUM(N133:N141)</f>
        <v>100.00000000000001</v>
      </c>
      <c r="O142" s="8">
        <f>SUM(O133:O141)</f>
        <v>100</v>
      </c>
      <c r="P142" s="8">
        <f>SUM(P133:P141)</f>
        <v>100</v>
      </c>
    </row>
  </sheetData>
  <mergeCells count="7">
    <mergeCell ref="L56:O56"/>
    <mergeCell ref="K2:N2"/>
    <mergeCell ref="L19:O19"/>
    <mergeCell ref="K35:K39"/>
    <mergeCell ref="K40:K44"/>
    <mergeCell ref="K45:K48"/>
    <mergeCell ref="M33:P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A642-41C4-0446-B846-F8A645552EEE}">
  <dimension ref="A1:H11"/>
  <sheetViews>
    <sheetView workbookViewId="0">
      <selection sqref="A1:XFD1048576"/>
    </sheetView>
  </sheetViews>
  <sheetFormatPr baseColWidth="10" defaultRowHeight="16" x14ac:dyDescent="0.2"/>
  <sheetData>
    <row r="1" spans="1:8" x14ac:dyDescent="0.2">
      <c r="A1" s="90" t="s">
        <v>24</v>
      </c>
      <c r="B1" s="91"/>
      <c r="C1" s="91"/>
      <c r="D1" s="91"/>
      <c r="E1" s="91"/>
      <c r="F1" s="91"/>
      <c r="G1" s="91"/>
      <c r="H1" s="91"/>
    </row>
    <row r="2" spans="1:8" ht="17" thickBot="1" x14ac:dyDescent="0.25"/>
    <row r="3" spans="1:8" ht="17" thickBot="1" x14ac:dyDescent="0.25">
      <c r="A3" s="53"/>
      <c r="B3" s="87" t="s">
        <v>15</v>
      </c>
      <c r="C3" s="88"/>
      <c r="D3" s="88"/>
      <c r="E3" s="89"/>
    </row>
    <row r="4" spans="1:8" ht="17" thickBot="1" x14ac:dyDescent="0.25">
      <c r="A4" s="22" t="s">
        <v>13</v>
      </c>
      <c r="B4" s="49" t="s">
        <v>7</v>
      </c>
      <c r="C4" s="50" t="s">
        <v>10</v>
      </c>
      <c r="D4" s="50" t="s">
        <v>8</v>
      </c>
      <c r="E4" s="51" t="s">
        <v>9</v>
      </c>
    </row>
    <row r="5" spans="1:8" x14ac:dyDescent="0.2">
      <c r="A5" s="52" t="s">
        <v>0</v>
      </c>
      <c r="B5" s="44" t="s">
        <v>101</v>
      </c>
      <c r="C5" s="45" t="s">
        <v>102</v>
      </c>
      <c r="D5" s="45" t="s">
        <v>103</v>
      </c>
      <c r="E5" s="46" t="s">
        <v>104</v>
      </c>
    </row>
    <row r="6" spans="1:8" x14ac:dyDescent="0.2">
      <c r="A6" s="47" t="s">
        <v>1</v>
      </c>
      <c r="B6" s="35" t="s">
        <v>105</v>
      </c>
      <c r="C6" s="15" t="s">
        <v>106</v>
      </c>
      <c r="D6" s="15" t="s">
        <v>107</v>
      </c>
      <c r="E6" s="18" t="s">
        <v>108</v>
      </c>
    </row>
    <row r="7" spans="1:8" x14ac:dyDescent="0.2">
      <c r="A7" s="47" t="s">
        <v>2</v>
      </c>
      <c r="B7" s="35" t="s">
        <v>109</v>
      </c>
      <c r="C7" s="15" t="s">
        <v>73</v>
      </c>
      <c r="D7" s="15" t="s">
        <v>110</v>
      </c>
      <c r="E7" s="18" t="s">
        <v>111</v>
      </c>
    </row>
    <row r="8" spans="1:8" x14ac:dyDescent="0.2">
      <c r="A8" s="47" t="s">
        <v>3</v>
      </c>
      <c r="B8" s="35" t="s">
        <v>112</v>
      </c>
      <c r="C8" s="15" t="s">
        <v>113</v>
      </c>
      <c r="D8" s="15" t="s">
        <v>114</v>
      </c>
      <c r="E8" s="18" t="s">
        <v>115</v>
      </c>
    </row>
    <row r="9" spans="1:8" x14ac:dyDescent="0.2">
      <c r="A9" s="47" t="s">
        <v>4</v>
      </c>
      <c r="B9" s="35" t="s">
        <v>116</v>
      </c>
      <c r="C9" s="15" t="s">
        <v>64</v>
      </c>
      <c r="D9" s="15" t="s">
        <v>114</v>
      </c>
      <c r="E9" s="18" t="s">
        <v>117</v>
      </c>
    </row>
    <row r="10" spans="1:8" x14ac:dyDescent="0.2">
      <c r="A10" s="47" t="s">
        <v>5</v>
      </c>
      <c r="B10" s="35" t="s">
        <v>78</v>
      </c>
      <c r="C10" s="15" t="s">
        <v>118</v>
      </c>
      <c r="D10" s="15" t="s">
        <v>114</v>
      </c>
      <c r="E10" s="18" t="s">
        <v>119</v>
      </c>
    </row>
    <row r="11" spans="1:8" ht="17" thickBot="1" x14ac:dyDescent="0.25">
      <c r="A11" s="48" t="s">
        <v>6</v>
      </c>
      <c r="B11" s="36" t="s">
        <v>120</v>
      </c>
      <c r="C11" s="19" t="s">
        <v>121</v>
      </c>
      <c r="D11" s="19" t="s">
        <v>122</v>
      </c>
      <c r="E11" s="20" t="s">
        <v>123</v>
      </c>
    </row>
  </sheetData>
  <mergeCells count="2">
    <mergeCell ref="B3:E3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6DF5-D69E-204D-BC74-6987D265F029}">
  <dimension ref="A1:H11"/>
  <sheetViews>
    <sheetView workbookViewId="0">
      <selection sqref="A1:XFD1048576"/>
    </sheetView>
  </sheetViews>
  <sheetFormatPr baseColWidth="10" defaultRowHeight="16" x14ac:dyDescent="0.2"/>
  <cols>
    <col min="1" max="1" width="22.6640625" customWidth="1"/>
  </cols>
  <sheetData>
    <row r="1" spans="1:8" x14ac:dyDescent="0.2">
      <c r="A1" s="90" t="s">
        <v>25</v>
      </c>
      <c r="B1" s="91"/>
      <c r="C1" s="91"/>
      <c r="D1" s="91"/>
      <c r="E1" s="91"/>
      <c r="F1" s="91"/>
      <c r="G1" s="91"/>
      <c r="H1" s="91"/>
    </row>
    <row r="2" spans="1:8" ht="17" thickBot="1" x14ac:dyDescent="0.25"/>
    <row r="3" spans="1:8" ht="17" thickBot="1" x14ac:dyDescent="0.25">
      <c r="A3" s="34"/>
      <c r="B3" s="92" t="s">
        <v>15</v>
      </c>
      <c r="C3" s="93"/>
      <c r="D3" s="93"/>
      <c r="E3" s="94"/>
    </row>
    <row r="4" spans="1:8" ht="17" thickBot="1" x14ac:dyDescent="0.25">
      <c r="A4" s="37" t="s">
        <v>23</v>
      </c>
      <c r="B4" s="41" t="s">
        <v>7</v>
      </c>
      <c r="C4" s="42" t="s">
        <v>10</v>
      </c>
      <c r="D4" s="42" t="s">
        <v>8</v>
      </c>
      <c r="E4" s="43" t="s">
        <v>9</v>
      </c>
    </row>
    <row r="5" spans="1:8" x14ac:dyDescent="0.2">
      <c r="A5" s="38" t="s">
        <v>26</v>
      </c>
      <c r="B5" s="44" t="s">
        <v>84</v>
      </c>
      <c r="C5" s="45" t="s">
        <v>85</v>
      </c>
      <c r="D5" s="45" t="s">
        <v>77</v>
      </c>
      <c r="E5" s="46" t="s">
        <v>45</v>
      </c>
    </row>
    <row r="6" spans="1:8" x14ac:dyDescent="0.2">
      <c r="A6" s="38" t="s">
        <v>27</v>
      </c>
      <c r="B6" s="35" t="s">
        <v>86</v>
      </c>
      <c r="C6" s="15" t="s">
        <v>66</v>
      </c>
      <c r="D6" s="15" t="s">
        <v>45</v>
      </c>
      <c r="E6" s="18" t="s">
        <v>65</v>
      </c>
    </row>
    <row r="7" spans="1:8" x14ac:dyDescent="0.2">
      <c r="A7" s="39" t="s">
        <v>28</v>
      </c>
      <c r="B7" s="35" t="s">
        <v>87</v>
      </c>
      <c r="C7" s="15" t="s">
        <v>88</v>
      </c>
      <c r="D7" s="15" t="s">
        <v>89</v>
      </c>
      <c r="E7" s="18" t="s">
        <v>68</v>
      </c>
    </row>
    <row r="8" spans="1:8" x14ac:dyDescent="0.2">
      <c r="A8" s="39" t="s">
        <v>29</v>
      </c>
      <c r="B8" s="35" t="s">
        <v>62</v>
      </c>
      <c r="C8" s="15" t="s">
        <v>90</v>
      </c>
      <c r="D8" s="15" t="s">
        <v>91</v>
      </c>
      <c r="E8" s="18" t="s">
        <v>92</v>
      </c>
    </row>
    <row r="9" spans="1:8" x14ac:dyDescent="0.2">
      <c r="A9" s="39" t="s">
        <v>30</v>
      </c>
      <c r="B9" s="35" t="s">
        <v>79</v>
      </c>
      <c r="C9" s="15" t="s">
        <v>93</v>
      </c>
      <c r="D9" s="15" t="s">
        <v>75</v>
      </c>
      <c r="E9" s="18" t="s">
        <v>94</v>
      </c>
    </row>
    <row r="10" spans="1:8" x14ac:dyDescent="0.2">
      <c r="A10" s="39" t="s">
        <v>31</v>
      </c>
      <c r="B10" s="35" t="s">
        <v>95</v>
      </c>
      <c r="C10" s="15" t="s">
        <v>96</v>
      </c>
      <c r="D10" s="15" t="s">
        <v>97</v>
      </c>
      <c r="E10" s="18" t="s">
        <v>98</v>
      </c>
    </row>
    <row r="11" spans="1:8" ht="17" thickBot="1" x14ac:dyDescent="0.25">
      <c r="A11" s="40" t="s">
        <v>22</v>
      </c>
      <c r="B11" s="36" t="s">
        <v>41</v>
      </c>
      <c r="C11" s="19" t="s">
        <v>99</v>
      </c>
      <c r="D11" s="19" t="s">
        <v>100</v>
      </c>
      <c r="E11" s="20" t="s">
        <v>76</v>
      </c>
    </row>
  </sheetData>
  <mergeCells count="2">
    <mergeCell ref="B3:E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99A3-F04C-304A-A5D5-3D79956ED0A4}">
  <dimension ref="A1:H20"/>
  <sheetViews>
    <sheetView tabSelected="1" workbookViewId="0">
      <selection sqref="A1:H2"/>
    </sheetView>
  </sheetViews>
  <sheetFormatPr baseColWidth="10" defaultRowHeight="16" x14ac:dyDescent="0.2"/>
  <cols>
    <col min="1" max="1" width="15.6640625" customWidth="1"/>
    <col min="2" max="2" width="14.1640625" customWidth="1"/>
    <col min="3" max="3" width="11.33203125" customWidth="1"/>
    <col min="4" max="4" width="11.83203125" customWidth="1"/>
    <col min="5" max="5" width="10.83203125" customWidth="1"/>
    <col min="6" max="6" width="11" customWidth="1"/>
    <col min="7" max="8" width="11" hidden="1" customWidth="1"/>
  </cols>
  <sheetData>
    <row r="1" spans="1:8" x14ac:dyDescent="0.2">
      <c r="A1" s="98" t="s">
        <v>207</v>
      </c>
      <c r="B1" s="99"/>
      <c r="C1" s="99"/>
      <c r="D1" s="99"/>
      <c r="E1" s="99"/>
      <c r="F1" s="99"/>
      <c r="G1" s="99"/>
      <c r="H1" s="99"/>
    </row>
    <row r="2" spans="1:8" ht="17" thickBot="1" x14ac:dyDescent="0.25">
      <c r="A2" s="99"/>
      <c r="B2" s="99"/>
      <c r="C2" s="99"/>
      <c r="D2" s="99"/>
      <c r="E2" s="99"/>
      <c r="F2" s="99"/>
      <c r="G2" s="99"/>
      <c r="H2" s="99"/>
    </row>
    <row r="3" spans="1:8" ht="17" thickBot="1" x14ac:dyDescent="0.25">
      <c r="A3" s="13"/>
      <c r="B3" s="80" t="s">
        <v>15</v>
      </c>
      <c r="C3" s="81"/>
      <c r="D3" s="81"/>
      <c r="E3" s="81"/>
      <c r="F3" s="82"/>
    </row>
    <row r="4" spans="1:8" ht="17" thickBot="1" x14ac:dyDescent="0.25">
      <c r="A4" s="31" t="s">
        <v>40</v>
      </c>
      <c r="B4" s="16" t="s">
        <v>39</v>
      </c>
      <c r="C4" s="24" t="s">
        <v>7</v>
      </c>
      <c r="D4" s="24" t="s">
        <v>10</v>
      </c>
      <c r="E4" s="24" t="s">
        <v>8</v>
      </c>
      <c r="F4" s="25" t="s">
        <v>9</v>
      </c>
    </row>
    <row r="5" spans="1:8" x14ac:dyDescent="0.2">
      <c r="A5" s="95" t="s">
        <v>36</v>
      </c>
      <c r="B5" s="29">
        <v>1</v>
      </c>
      <c r="C5" s="15" t="s">
        <v>41</v>
      </c>
      <c r="D5" s="15" t="s">
        <v>42</v>
      </c>
      <c r="E5" s="15" t="s">
        <v>43</v>
      </c>
      <c r="F5" s="18" t="s">
        <v>44</v>
      </c>
    </row>
    <row r="6" spans="1:8" x14ac:dyDescent="0.2">
      <c r="A6" s="96"/>
      <c r="B6" s="29">
        <v>14</v>
      </c>
      <c r="C6" s="15" t="s">
        <v>45</v>
      </c>
      <c r="D6" s="15" t="s">
        <v>46</v>
      </c>
      <c r="E6" s="15" t="s">
        <v>47</v>
      </c>
      <c r="F6" s="18" t="s">
        <v>48</v>
      </c>
    </row>
    <row r="7" spans="1:8" x14ac:dyDescent="0.2">
      <c r="A7" s="96"/>
      <c r="B7" s="29">
        <v>510</v>
      </c>
      <c r="C7" s="15" t="s">
        <v>45</v>
      </c>
      <c r="D7" s="15" t="s">
        <v>45</v>
      </c>
      <c r="E7" s="15" t="s">
        <v>45</v>
      </c>
      <c r="F7" s="18" t="s">
        <v>49</v>
      </c>
    </row>
    <row r="8" spans="1:8" x14ac:dyDescent="0.2">
      <c r="A8" s="96"/>
      <c r="B8" s="29" t="s">
        <v>32</v>
      </c>
      <c r="C8" s="15" t="s">
        <v>50</v>
      </c>
      <c r="D8" s="15" t="s">
        <v>51</v>
      </c>
      <c r="E8" s="15" t="s">
        <v>52</v>
      </c>
      <c r="F8" s="18" t="s">
        <v>53</v>
      </c>
    </row>
    <row r="9" spans="1:8" x14ac:dyDescent="0.2">
      <c r="A9" s="96"/>
      <c r="B9" s="29" t="s">
        <v>33</v>
      </c>
      <c r="C9" s="15" t="s">
        <v>54</v>
      </c>
      <c r="D9" s="15" t="s">
        <v>55</v>
      </c>
      <c r="E9" s="15" t="s">
        <v>56</v>
      </c>
      <c r="F9" s="18" t="s">
        <v>57</v>
      </c>
    </row>
    <row r="10" spans="1:8" x14ac:dyDescent="0.2">
      <c r="A10" s="96" t="s">
        <v>37</v>
      </c>
      <c r="B10" s="29">
        <v>16</v>
      </c>
      <c r="C10" s="15" t="s">
        <v>58</v>
      </c>
      <c r="D10" s="15" t="s">
        <v>48</v>
      </c>
      <c r="E10" s="15" t="s">
        <v>59</v>
      </c>
      <c r="F10" s="18" t="s">
        <v>60</v>
      </c>
    </row>
    <row r="11" spans="1:8" x14ac:dyDescent="0.2">
      <c r="A11" s="96"/>
      <c r="B11" s="29">
        <v>17</v>
      </c>
      <c r="C11" s="15" t="s">
        <v>61</v>
      </c>
      <c r="D11" s="15" t="s">
        <v>62</v>
      </c>
      <c r="E11" s="15" t="s">
        <v>45</v>
      </c>
      <c r="F11" s="18" t="s">
        <v>45</v>
      </c>
    </row>
    <row r="12" spans="1:8" x14ac:dyDescent="0.2">
      <c r="A12" s="96"/>
      <c r="B12" s="29">
        <v>22</v>
      </c>
      <c r="C12" s="15" t="s">
        <v>63</v>
      </c>
      <c r="D12" s="15" t="s">
        <v>64</v>
      </c>
      <c r="E12" s="15" t="s">
        <v>45</v>
      </c>
      <c r="F12" s="18" t="s">
        <v>65</v>
      </c>
    </row>
    <row r="13" spans="1:8" x14ac:dyDescent="0.2">
      <c r="A13" s="96"/>
      <c r="B13" s="29" t="s">
        <v>32</v>
      </c>
      <c r="C13" s="15" t="s">
        <v>66</v>
      </c>
      <c r="D13" s="15" t="s">
        <v>67</v>
      </c>
      <c r="E13" s="15" t="s">
        <v>68</v>
      </c>
      <c r="F13" s="18" t="s">
        <v>69</v>
      </c>
    </row>
    <row r="14" spans="1:8" x14ac:dyDescent="0.2">
      <c r="A14" s="96"/>
      <c r="B14" s="29" t="s">
        <v>34</v>
      </c>
      <c r="C14" s="15" t="s">
        <v>70</v>
      </c>
      <c r="D14" s="15" t="s">
        <v>71</v>
      </c>
      <c r="E14" s="15" t="s">
        <v>72</v>
      </c>
      <c r="F14" s="18" t="s">
        <v>73</v>
      </c>
    </row>
    <row r="15" spans="1:8" x14ac:dyDescent="0.2">
      <c r="A15" s="96" t="s">
        <v>38</v>
      </c>
      <c r="B15" s="29">
        <v>47</v>
      </c>
      <c r="C15" s="15" t="s">
        <v>45</v>
      </c>
      <c r="D15" s="15" t="s">
        <v>74</v>
      </c>
      <c r="E15" s="15" t="s">
        <v>75</v>
      </c>
      <c r="F15" s="18" t="s">
        <v>76</v>
      </c>
    </row>
    <row r="16" spans="1:8" x14ac:dyDescent="0.2">
      <c r="A16" s="96"/>
      <c r="B16" s="29">
        <v>45</v>
      </c>
      <c r="C16" s="15" t="s">
        <v>45</v>
      </c>
      <c r="D16" s="15" t="s">
        <v>45</v>
      </c>
      <c r="E16" s="15" t="s">
        <v>77</v>
      </c>
      <c r="F16" s="18" t="s">
        <v>78</v>
      </c>
    </row>
    <row r="17" spans="1:6" x14ac:dyDescent="0.2">
      <c r="A17" s="96"/>
      <c r="B17" s="29" t="s">
        <v>32</v>
      </c>
      <c r="C17" s="15" t="s">
        <v>79</v>
      </c>
      <c r="D17" s="15" t="s">
        <v>80</v>
      </c>
      <c r="E17" s="15" t="s">
        <v>59</v>
      </c>
      <c r="F17" s="18" t="s">
        <v>81</v>
      </c>
    </row>
    <row r="18" spans="1:6" ht="17" thickBot="1" x14ac:dyDescent="0.25">
      <c r="A18" s="97"/>
      <c r="B18" s="30" t="s">
        <v>35</v>
      </c>
      <c r="C18" s="19" t="s">
        <v>79</v>
      </c>
      <c r="D18" s="19" t="s">
        <v>82</v>
      </c>
      <c r="E18" s="19" t="s">
        <v>47</v>
      </c>
      <c r="F18" s="20" t="s">
        <v>83</v>
      </c>
    </row>
    <row r="20" spans="1:6" x14ac:dyDescent="0.2">
      <c r="A20" t="s">
        <v>206</v>
      </c>
    </row>
  </sheetData>
  <mergeCells count="5">
    <mergeCell ref="B3:F3"/>
    <mergeCell ref="A5:A9"/>
    <mergeCell ref="A10:A14"/>
    <mergeCell ref="A15:A18"/>
    <mergeCell ref="A1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1FB9-BB3F-9849-8685-3DE7F08337D1}">
  <dimension ref="A1:H15"/>
  <sheetViews>
    <sheetView workbookViewId="0">
      <selection activeCell="A2" sqref="A1:A1048576"/>
    </sheetView>
  </sheetViews>
  <sheetFormatPr baseColWidth="10" defaultRowHeight="16" x14ac:dyDescent="0.2"/>
  <cols>
    <col min="1" max="1" width="19.6640625" customWidth="1"/>
  </cols>
  <sheetData>
    <row r="1" spans="1:8" x14ac:dyDescent="0.2">
      <c r="A1" s="90" t="s">
        <v>147</v>
      </c>
      <c r="B1" s="91"/>
      <c r="C1" s="91"/>
      <c r="D1" s="91"/>
      <c r="E1" s="91"/>
      <c r="F1" s="91"/>
      <c r="G1" s="91"/>
      <c r="H1" s="91"/>
    </row>
    <row r="2" spans="1:8" ht="17" thickBot="1" x14ac:dyDescent="0.25"/>
    <row r="3" spans="1:8" ht="17" thickBot="1" x14ac:dyDescent="0.25">
      <c r="A3" s="13"/>
      <c r="B3" s="100" t="s">
        <v>15</v>
      </c>
      <c r="C3" s="101"/>
      <c r="D3" s="101"/>
      <c r="E3" s="102"/>
    </row>
    <row r="4" spans="1:8" ht="17" thickBot="1" x14ac:dyDescent="0.25">
      <c r="A4" s="22" t="s">
        <v>124</v>
      </c>
      <c r="B4" s="74" t="s">
        <v>7</v>
      </c>
      <c r="C4" s="27" t="s">
        <v>10</v>
      </c>
      <c r="D4" s="27" t="s">
        <v>8</v>
      </c>
      <c r="E4" s="28" t="s">
        <v>9</v>
      </c>
    </row>
    <row r="5" spans="1:8" x14ac:dyDescent="0.2">
      <c r="A5" s="23">
        <v>20</v>
      </c>
      <c r="B5" s="69" t="s">
        <v>125</v>
      </c>
      <c r="C5" s="70" t="s">
        <v>126</v>
      </c>
      <c r="D5" s="70" t="s">
        <v>127</v>
      </c>
      <c r="E5" s="71" t="s">
        <v>128</v>
      </c>
    </row>
    <row r="6" spans="1:8" x14ac:dyDescent="0.2">
      <c r="A6" s="32">
        <v>29</v>
      </c>
      <c r="B6" s="72" t="s">
        <v>62</v>
      </c>
      <c r="C6" s="15" t="s">
        <v>129</v>
      </c>
      <c r="D6" s="15" t="s">
        <v>75</v>
      </c>
      <c r="E6" s="18" t="s">
        <v>49</v>
      </c>
    </row>
    <row r="7" spans="1:8" x14ac:dyDescent="0.2">
      <c r="A7" s="32">
        <v>3</v>
      </c>
      <c r="B7" s="72" t="s">
        <v>130</v>
      </c>
      <c r="C7" s="15" t="s">
        <v>131</v>
      </c>
      <c r="D7" s="15" t="s">
        <v>43</v>
      </c>
      <c r="E7" s="18" t="s">
        <v>132</v>
      </c>
    </row>
    <row r="8" spans="1:8" x14ac:dyDescent="0.2">
      <c r="A8" s="32">
        <v>2</v>
      </c>
      <c r="B8" s="72" t="s">
        <v>79</v>
      </c>
      <c r="C8" s="15" t="s">
        <v>133</v>
      </c>
      <c r="D8" s="15" t="s">
        <v>47</v>
      </c>
      <c r="E8" s="18" t="s">
        <v>134</v>
      </c>
    </row>
    <row r="9" spans="1:8" x14ac:dyDescent="0.2">
      <c r="A9" s="32">
        <v>21</v>
      </c>
      <c r="B9" s="72" t="s">
        <v>135</v>
      </c>
      <c r="C9" s="15" t="s">
        <v>94</v>
      </c>
      <c r="D9" s="15" t="s">
        <v>127</v>
      </c>
      <c r="E9" s="18" t="s">
        <v>76</v>
      </c>
    </row>
    <row r="10" spans="1:8" x14ac:dyDescent="0.2">
      <c r="A10" s="32">
        <v>24</v>
      </c>
      <c r="B10" s="72" t="s">
        <v>136</v>
      </c>
      <c r="C10" s="15" t="s">
        <v>137</v>
      </c>
      <c r="D10" s="15" t="s">
        <v>77</v>
      </c>
      <c r="E10" s="18" t="s">
        <v>82</v>
      </c>
    </row>
    <row r="11" spans="1:8" x14ac:dyDescent="0.2">
      <c r="A11" s="32">
        <v>18</v>
      </c>
      <c r="B11" s="72" t="s">
        <v>45</v>
      </c>
      <c r="C11" s="15" t="s">
        <v>45</v>
      </c>
      <c r="D11" s="15" t="s">
        <v>45</v>
      </c>
      <c r="E11" s="18" t="s">
        <v>130</v>
      </c>
    </row>
    <row r="12" spans="1:8" x14ac:dyDescent="0.2">
      <c r="A12" s="32">
        <v>118</v>
      </c>
      <c r="B12" s="72" t="s">
        <v>45</v>
      </c>
      <c r="C12" s="15" t="s">
        <v>45</v>
      </c>
      <c r="D12" s="15" t="s">
        <v>75</v>
      </c>
      <c r="E12" s="18" t="s">
        <v>138</v>
      </c>
    </row>
    <row r="13" spans="1:8" x14ac:dyDescent="0.2">
      <c r="A13" s="32">
        <v>47</v>
      </c>
      <c r="B13" s="72" t="s">
        <v>79</v>
      </c>
      <c r="C13" s="15" t="s">
        <v>139</v>
      </c>
      <c r="D13" s="15" t="s">
        <v>75</v>
      </c>
      <c r="E13" s="18" t="s">
        <v>140</v>
      </c>
    </row>
    <row r="14" spans="1:8" x14ac:dyDescent="0.2">
      <c r="A14" s="32">
        <v>6</v>
      </c>
      <c r="B14" s="72" t="s">
        <v>141</v>
      </c>
      <c r="C14" s="15" t="s">
        <v>142</v>
      </c>
      <c r="D14" s="15" t="s">
        <v>45</v>
      </c>
      <c r="E14" s="18" t="s">
        <v>143</v>
      </c>
    </row>
    <row r="15" spans="1:8" ht="17" thickBot="1" x14ac:dyDescent="0.25">
      <c r="A15" s="33" t="s">
        <v>32</v>
      </c>
      <c r="B15" s="73" t="s">
        <v>63</v>
      </c>
      <c r="C15" s="19" t="s">
        <v>144</v>
      </c>
      <c r="D15" s="19" t="s">
        <v>145</v>
      </c>
      <c r="E15" s="20" t="s">
        <v>146</v>
      </c>
    </row>
  </sheetData>
  <mergeCells count="2">
    <mergeCell ref="B3:E3"/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C8C71-620D-D443-AF38-826D9E6827EB}">
  <dimension ref="A1:N15"/>
  <sheetViews>
    <sheetView workbookViewId="0">
      <selection activeCell="E22" sqref="E22"/>
    </sheetView>
  </sheetViews>
  <sheetFormatPr baseColWidth="10" defaultRowHeight="16" x14ac:dyDescent="0.2"/>
  <cols>
    <col min="1" max="1" width="24.33203125" customWidth="1"/>
  </cols>
  <sheetData>
    <row r="1" spans="1:14" ht="17" thickBot="1" x14ac:dyDescent="0.25">
      <c r="A1" s="90" t="s">
        <v>171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ht="17" thickBot="1" x14ac:dyDescent="0.25">
      <c r="A2" s="12"/>
      <c r="B2" s="100" t="s">
        <v>15</v>
      </c>
      <c r="C2" s="101"/>
      <c r="D2" s="101"/>
      <c r="E2" s="101"/>
      <c r="F2" s="102"/>
    </row>
    <row r="3" spans="1:14" ht="17" thickBot="1" x14ac:dyDescent="0.25">
      <c r="A3" s="68" t="s">
        <v>170</v>
      </c>
      <c r="B3" s="26" t="s">
        <v>7</v>
      </c>
      <c r="C3" s="27" t="s">
        <v>10</v>
      </c>
      <c r="D3" s="27" t="s">
        <v>8</v>
      </c>
      <c r="E3" s="27" t="s">
        <v>9</v>
      </c>
      <c r="F3" s="28" t="s">
        <v>148</v>
      </c>
    </row>
    <row r="4" spans="1:14" x14ac:dyDescent="0.2">
      <c r="A4" s="16" t="s">
        <v>149</v>
      </c>
      <c r="B4" s="45" t="s">
        <v>152</v>
      </c>
      <c r="C4" s="45" t="s">
        <v>153</v>
      </c>
      <c r="D4" s="45" t="s">
        <v>56</v>
      </c>
      <c r="E4" s="45" t="s">
        <v>154</v>
      </c>
      <c r="F4" s="46" t="s">
        <v>155</v>
      </c>
    </row>
    <row r="5" spans="1:14" x14ac:dyDescent="0.2">
      <c r="A5" s="17" t="s">
        <v>150</v>
      </c>
      <c r="B5" s="15" t="s">
        <v>156</v>
      </c>
      <c r="C5" s="15" t="s">
        <v>157</v>
      </c>
      <c r="D5" s="15" t="s">
        <v>158</v>
      </c>
      <c r="E5" s="15" t="s">
        <v>98</v>
      </c>
      <c r="F5" s="18" t="s">
        <v>159</v>
      </c>
    </row>
    <row r="6" spans="1:14" ht="17" thickBot="1" x14ac:dyDescent="0.25">
      <c r="A6" s="49" t="s">
        <v>151</v>
      </c>
      <c r="B6" s="19" t="s">
        <v>62</v>
      </c>
      <c r="C6" s="19" t="s">
        <v>128</v>
      </c>
      <c r="D6" s="19" t="s">
        <v>52</v>
      </c>
      <c r="E6" s="19" t="s">
        <v>160</v>
      </c>
      <c r="F6" s="20" t="s">
        <v>94</v>
      </c>
    </row>
    <row r="7" spans="1:14" x14ac:dyDescent="0.2">
      <c r="A7" s="12"/>
      <c r="B7" s="54"/>
      <c r="C7" s="54"/>
      <c r="D7" s="54"/>
      <c r="E7" s="54"/>
      <c r="F7" s="54"/>
    </row>
    <row r="10" spans="1:14" x14ac:dyDescent="0.2">
      <c r="A10" s="90" t="s">
        <v>172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17" thickBot="1" x14ac:dyDescent="0.25">
      <c r="A11" s="12"/>
      <c r="B11" s="12"/>
      <c r="C11" s="12"/>
      <c r="D11" s="12"/>
      <c r="E11" s="12"/>
      <c r="F11" s="12"/>
    </row>
    <row r="12" spans="1:14" ht="17" thickBot="1" x14ac:dyDescent="0.25">
      <c r="A12" s="12"/>
      <c r="B12" s="103" t="s">
        <v>15</v>
      </c>
      <c r="C12" s="104"/>
      <c r="D12" s="104"/>
      <c r="E12" s="104"/>
      <c r="F12" s="105"/>
    </row>
    <row r="13" spans="1:14" x14ac:dyDescent="0.2">
      <c r="A13" s="23" t="s">
        <v>170</v>
      </c>
      <c r="B13" s="16" t="s">
        <v>7</v>
      </c>
      <c r="C13" s="75" t="s">
        <v>10</v>
      </c>
      <c r="D13" s="75" t="s">
        <v>8</v>
      </c>
      <c r="E13" s="75" t="s">
        <v>9</v>
      </c>
      <c r="F13" s="76" t="s">
        <v>148</v>
      </c>
    </row>
    <row r="14" spans="1:14" x14ac:dyDescent="0.2">
      <c r="A14" s="32" t="s">
        <v>149</v>
      </c>
      <c r="B14" s="72" t="s">
        <v>161</v>
      </c>
      <c r="C14" s="15" t="s">
        <v>162</v>
      </c>
      <c r="D14" s="15" t="s">
        <v>163</v>
      </c>
      <c r="E14" s="15" t="s">
        <v>164</v>
      </c>
      <c r="F14" s="18" t="s">
        <v>165</v>
      </c>
    </row>
    <row r="15" spans="1:14" ht="17" thickBot="1" x14ac:dyDescent="0.25">
      <c r="A15" s="33" t="s">
        <v>150</v>
      </c>
      <c r="B15" s="73" t="s">
        <v>166</v>
      </c>
      <c r="C15" s="19" t="s">
        <v>167</v>
      </c>
      <c r="D15" s="19" t="s">
        <v>43</v>
      </c>
      <c r="E15" s="19" t="s">
        <v>168</v>
      </c>
      <c r="F15" s="20" t="s">
        <v>169</v>
      </c>
    </row>
  </sheetData>
  <mergeCells count="4">
    <mergeCell ref="A1:N1"/>
    <mergeCell ref="A10:N10"/>
    <mergeCell ref="B12:F12"/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80D96-6E78-6041-B2C8-39D8C1B78852}">
  <dimension ref="A1:P11"/>
  <sheetViews>
    <sheetView workbookViewId="0">
      <selection activeCell="I33" sqref="I33"/>
    </sheetView>
  </sheetViews>
  <sheetFormatPr baseColWidth="10" defaultRowHeight="16" x14ac:dyDescent="0.2"/>
  <cols>
    <col min="1" max="1" width="18.83203125" customWidth="1"/>
  </cols>
  <sheetData>
    <row r="1" spans="1:16" x14ac:dyDescent="0.2">
      <c r="A1" s="90" t="s">
        <v>198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ht="17" thickBot="1" x14ac:dyDescent="0.25"/>
    <row r="3" spans="1:16" ht="17" thickBot="1" x14ac:dyDescent="0.25">
      <c r="A3" s="12"/>
      <c r="B3" s="106" t="s">
        <v>15</v>
      </c>
      <c r="C3" s="107"/>
      <c r="D3" s="107"/>
      <c r="E3" s="107"/>
      <c r="F3" s="108"/>
    </row>
    <row r="4" spans="1:16" ht="17" thickBot="1" x14ac:dyDescent="0.25">
      <c r="A4" s="14" t="s">
        <v>181</v>
      </c>
      <c r="B4" s="65" t="s">
        <v>7</v>
      </c>
      <c r="C4" s="66" t="s">
        <v>10</v>
      </c>
      <c r="D4" s="66" t="s">
        <v>8</v>
      </c>
      <c r="E4" s="66" t="s">
        <v>9</v>
      </c>
      <c r="F4" s="67" t="s">
        <v>148</v>
      </c>
    </row>
    <row r="5" spans="1:16" x14ac:dyDescent="0.2">
      <c r="A5" s="62" t="s">
        <v>173</v>
      </c>
      <c r="B5" s="45" t="s">
        <v>141</v>
      </c>
      <c r="C5" s="45" t="s">
        <v>182</v>
      </c>
      <c r="D5" s="45" t="s">
        <v>77</v>
      </c>
      <c r="E5" s="45" t="s">
        <v>183</v>
      </c>
      <c r="F5" s="46" t="s">
        <v>184</v>
      </c>
    </row>
    <row r="6" spans="1:16" x14ac:dyDescent="0.2">
      <c r="A6" s="57" t="s">
        <v>174</v>
      </c>
      <c r="B6" s="15" t="s">
        <v>185</v>
      </c>
      <c r="C6" s="15" t="s">
        <v>186</v>
      </c>
      <c r="D6" s="15" t="s">
        <v>187</v>
      </c>
      <c r="E6" s="15" t="s">
        <v>188</v>
      </c>
      <c r="F6" s="18" t="s">
        <v>189</v>
      </c>
    </row>
    <row r="7" spans="1:16" x14ac:dyDescent="0.2">
      <c r="A7" s="57" t="s">
        <v>175</v>
      </c>
      <c r="B7" s="15" t="s">
        <v>45</v>
      </c>
      <c r="C7" s="15" t="s">
        <v>45</v>
      </c>
      <c r="D7" s="15" t="s">
        <v>45</v>
      </c>
      <c r="E7" s="15" t="s">
        <v>190</v>
      </c>
      <c r="F7" s="18" t="s">
        <v>46</v>
      </c>
    </row>
    <row r="8" spans="1:16" x14ac:dyDescent="0.2">
      <c r="A8" s="57" t="s">
        <v>176</v>
      </c>
      <c r="B8" s="15" t="s">
        <v>41</v>
      </c>
      <c r="C8" s="15" t="s">
        <v>144</v>
      </c>
      <c r="D8" s="15" t="s">
        <v>145</v>
      </c>
      <c r="E8" s="15" t="s">
        <v>191</v>
      </c>
      <c r="F8" s="18" t="s">
        <v>192</v>
      </c>
    </row>
    <row r="9" spans="1:16" x14ac:dyDescent="0.2">
      <c r="A9" s="57" t="s">
        <v>177</v>
      </c>
      <c r="B9" s="15" t="s">
        <v>45</v>
      </c>
      <c r="C9" s="15" t="s">
        <v>45</v>
      </c>
      <c r="D9" s="15" t="s">
        <v>75</v>
      </c>
      <c r="E9" s="15" t="s">
        <v>61</v>
      </c>
      <c r="F9" s="18" t="s">
        <v>193</v>
      </c>
    </row>
    <row r="10" spans="1:16" x14ac:dyDescent="0.2">
      <c r="A10" s="57" t="s">
        <v>178</v>
      </c>
      <c r="B10" s="15" t="s">
        <v>45</v>
      </c>
      <c r="C10" s="15" t="s">
        <v>194</v>
      </c>
      <c r="D10" s="15" t="s">
        <v>77</v>
      </c>
      <c r="E10" s="15" t="s">
        <v>195</v>
      </c>
      <c r="F10" s="18" t="s">
        <v>60</v>
      </c>
    </row>
    <row r="11" spans="1:16" ht="17" thickBot="1" x14ac:dyDescent="0.25">
      <c r="A11" s="59" t="s">
        <v>179</v>
      </c>
      <c r="B11" s="19" t="s">
        <v>45</v>
      </c>
      <c r="C11" s="19" t="s">
        <v>46</v>
      </c>
      <c r="D11" s="19" t="s">
        <v>77</v>
      </c>
      <c r="E11" s="19" t="s">
        <v>196</v>
      </c>
      <c r="F11" s="20" t="s">
        <v>197</v>
      </c>
    </row>
  </sheetData>
  <mergeCells count="2">
    <mergeCell ref="B3:F3"/>
    <mergeCell ref="A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D145A-9A3A-9445-B001-5AE75093747B}">
  <dimension ref="A1:R10"/>
  <sheetViews>
    <sheetView workbookViewId="0">
      <selection activeCell="J36" sqref="J36"/>
    </sheetView>
  </sheetViews>
  <sheetFormatPr baseColWidth="10" defaultRowHeight="16" x14ac:dyDescent="0.2"/>
  <sheetData>
    <row r="1" spans="1:18" x14ac:dyDescent="0.2">
      <c r="A1" s="109" t="s">
        <v>203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7" thickBot="1" x14ac:dyDescent="0.25"/>
    <row r="3" spans="1:18" ht="17" thickBot="1" x14ac:dyDescent="0.25">
      <c r="A3" s="12"/>
      <c r="B3" s="106" t="s">
        <v>15</v>
      </c>
      <c r="C3" s="107"/>
      <c r="D3" s="107"/>
      <c r="E3" s="108"/>
    </row>
    <row r="4" spans="1:18" ht="17" thickBot="1" x14ac:dyDescent="0.25">
      <c r="A4" s="12"/>
      <c r="B4" s="77" t="s">
        <v>7</v>
      </c>
      <c r="C4" s="78" t="s">
        <v>10</v>
      </c>
      <c r="D4" s="78" t="s">
        <v>8</v>
      </c>
      <c r="E4" s="79" t="s">
        <v>9</v>
      </c>
    </row>
    <row r="5" spans="1:18" x14ac:dyDescent="0.2">
      <c r="A5" s="56" t="s">
        <v>16</v>
      </c>
      <c r="B5" s="70" t="s">
        <v>84</v>
      </c>
      <c r="C5" s="70" t="s">
        <v>85</v>
      </c>
      <c r="D5" s="70" t="s">
        <v>77</v>
      </c>
      <c r="E5" s="71" t="s">
        <v>45</v>
      </c>
    </row>
    <row r="6" spans="1:18" x14ac:dyDescent="0.2">
      <c r="A6" s="57" t="s">
        <v>18</v>
      </c>
      <c r="B6" s="15" t="s">
        <v>87</v>
      </c>
      <c r="C6" s="15" t="s">
        <v>88</v>
      </c>
      <c r="D6" s="15" t="s">
        <v>89</v>
      </c>
      <c r="E6" s="18" t="s">
        <v>68</v>
      </c>
    </row>
    <row r="7" spans="1:18" x14ac:dyDescent="0.2">
      <c r="A7" s="57" t="s">
        <v>199</v>
      </c>
      <c r="B7" s="15" t="s">
        <v>41</v>
      </c>
      <c r="C7" s="15" t="s">
        <v>42</v>
      </c>
      <c r="D7" s="15" t="s">
        <v>43</v>
      </c>
      <c r="E7" s="18" t="s">
        <v>44</v>
      </c>
    </row>
    <row r="8" spans="1:18" x14ac:dyDescent="0.2">
      <c r="A8" s="57" t="s">
        <v>200</v>
      </c>
      <c r="B8" s="15" t="s">
        <v>45</v>
      </c>
      <c r="C8" s="15" t="s">
        <v>45</v>
      </c>
      <c r="D8" s="15" t="s">
        <v>45</v>
      </c>
      <c r="E8" s="18" t="s">
        <v>49</v>
      </c>
    </row>
    <row r="9" spans="1:18" x14ac:dyDescent="0.2">
      <c r="A9" s="57" t="s">
        <v>201</v>
      </c>
      <c r="B9" s="15" t="s">
        <v>125</v>
      </c>
      <c r="C9" s="15" t="s">
        <v>126</v>
      </c>
      <c r="D9" s="15" t="s">
        <v>127</v>
      </c>
      <c r="E9" s="18" t="s">
        <v>128</v>
      </c>
    </row>
    <row r="10" spans="1:18" ht="17" thickBot="1" x14ac:dyDescent="0.25">
      <c r="A10" s="59" t="s">
        <v>202</v>
      </c>
      <c r="B10" s="19" t="s">
        <v>62</v>
      </c>
      <c r="C10" s="19" t="s">
        <v>129</v>
      </c>
      <c r="D10" s="19" t="s">
        <v>75</v>
      </c>
      <c r="E10" s="20" t="s">
        <v>49</v>
      </c>
    </row>
  </sheetData>
  <mergeCells count="2">
    <mergeCell ref="B3:E3"/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Feuil1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2025-02-22T19:33:10Z</dcterms:created>
  <dcterms:modified xsi:type="dcterms:W3CDTF">2025-03-11T10:40:32Z</dcterms:modified>
</cp:coreProperties>
</file>