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Psy_PGxpaper\Psy_PGxpaper\communication medicine\Revision_4\"/>
    </mc:Choice>
  </mc:AlternateContent>
  <bookViews>
    <workbookView xWindow="0" yWindow="0" windowWidth="20490" windowHeight="7755" tabRatio="877"/>
  </bookViews>
  <sheets>
    <sheet name="Supplementary Data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5" i="1" l="1"/>
  <c r="R15" i="1"/>
  <c r="P15" i="1"/>
  <c r="N15" i="1"/>
  <c r="L15" i="1"/>
  <c r="J15" i="1"/>
  <c r="T14" i="1"/>
  <c r="R14" i="1"/>
  <c r="P14" i="1"/>
  <c r="N14" i="1"/>
  <c r="L14" i="1"/>
  <c r="J14" i="1"/>
  <c r="T13" i="1"/>
  <c r="R13" i="1"/>
  <c r="P13" i="1"/>
  <c r="N13" i="1"/>
  <c r="L13" i="1"/>
  <c r="J13" i="1"/>
  <c r="F13" i="1"/>
  <c r="C13" i="1"/>
  <c r="T12" i="1"/>
  <c r="R12" i="1"/>
  <c r="P12" i="1"/>
  <c r="N12" i="1"/>
  <c r="L12" i="1"/>
  <c r="J12" i="1"/>
  <c r="T11" i="1"/>
  <c r="R11" i="1"/>
  <c r="P11" i="1"/>
  <c r="N11" i="1"/>
  <c r="L11" i="1"/>
  <c r="J11" i="1"/>
  <c r="T10" i="1"/>
  <c r="R10" i="1"/>
  <c r="P10" i="1"/>
  <c r="N10" i="1"/>
  <c r="L10" i="1"/>
  <c r="J10" i="1"/>
  <c r="T9" i="1"/>
  <c r="R9" i="1"/>
  <c r="P9" i="1"/>
  <c r="N9" i="1"/>
  <c r="L9" i="1"/>
  <c r="J9" i="1"/>
  <c r="F9" i="1"/>
  <c r="C9" i="1"/>
  <c r="T8" i="1"/>
  <c r="R8" i="1"/>
  <c r="P8" i="1"/>
  <c r="N8" i="1"/>
  <c r="L8" i="1"/>
  <c r="J8" i="1"/>
  <c r="T7" i="1"/>
  <c r="R7" i="1"/>
  <c r="P7" i="1"/>
  <c r="N7" i="1"/>
  <c r="L7" i="1"/>
  <c r="J7" i="1"/>
  <c r="T6" i="1"/>
  <c r="R6" i="1"/>
  <c r="P6" i="1"/>
  <c r="N6" i="1"/>
  <c r="L6" i="1"/>
  <c r="J6" i="1"/>
  <c r="T5" i="1"/>
  <c r="R5" i="1"/>
  <c r="P5" i="1"/>
  <c r="N5" i="1"/>
  <c r="L5" i="1"/>
  <c r="J5" i="1"/>
  <c r="T4" i="1"/>
  <c r="R4" i="1"/>
  <c r="P4" i="1"/>
  <c r="N4" i="1"/>
  <c r="L4" i="1"/>
  <c r="J4" i="1"/>
  <c r="F4" i="1"/>
  <c r="C4" i="1"/>
  <c r="T3" i="1"/>
  <c r="R3" i="1"/>
  <c r="P3" i="1"/>
  <c r="N3" i="1"/>
  <c r="L3" i="1"/>
  <c r="J3" i="1"/>
  <c r="F3" i="1"/>
  <c r="C3" i="1"/>
</calcChain>
</file>

<file path=xl/sharedStrings.xml><?xml version="1.0" encoding="utf-8"?>
<sst xmlns="http://schemas.openxmlformats.org/spreadsheetml/2006/main" count="38" uniqueCount="38">
  <si>
    <t xml:space="preserve">Metabolizer status (n=cases/ controls) </t>
  </si>
  <si>
    <t xml:space="preserve">Genotypes Observed </t>
  </si>
  <si>
    <t>Overall frequency in cases</t>
  </si>
  <si>
    <t>Cases  (N=264)</t>
  </si>
  <si>
    <t>Cases frequency</t>
  </si>
  <si>
    <t>Overall frequency in controls</t>
  </si>
  <si>
    <t>Controls (N=119)</t>
  </si>
  <si>
    <t>Controls frequency</t>
  </si>
  <si>
    <t>Schizophrenia (n=115)</t>
  </si>
  <si>
    <t>Schizophrenia Frequency</t>
  </si>
  <si>
    <t>Bipolar affective disorder (n=36)</t>
  </si>
  <si>
    <t>Bipolar affective disorder Frequency</t>
  </si>
  <si>
    <t>Substance dependence (n=9)</t>
  </si>
  <si>
    <t>Substance dependence Frequency</t>
  </si>
  <si>
    <t>Recurrent Depressive Disorder (n=51)</t>
  </si>
  <si>
    <t>Recurrent Depressive Disorder Frequency</t>
  </si>
  <si>
    <t>Obsessive-compulsive Disorder (n=16)</t>
  </si>
  <si>
    <t>Obsessive-compulsive Disorder Frequency</t>
  </si>
  <si>
    <t>Mental and behavioral disorder  (n=37)</t>
  </si>
  <si>
    <t>Mental and behavioral disorder  Frequency</t>
  </si>
  <si>
    <t>*1/*1</t>
  </si>
  <si>
    <t>*1/*11</t>
  </si>
  <si>
    <t>*1/*12</t>
  </si>
  <si>
    <t>*1/*2</t>
  </si>
  <si>
    <t>*1/*26</t>
  </si>
  <si>
    <t>*1/*3</t>
  </si>
  <si>
    <t>*2/*3</t>
  </si>
  <si>
    <t>*3/*16</t>
  </si>
  <si>
    <t>*3/*3</t>
  </si>
  <si>
    <t>*3/*30</t>
  </si>
  <si>
    <t>*1/*20</t>
  </si>
  <si>
    <t>*2/*48</t>
  </si>
  <si>
    <t>*3/*49</t>
  </si>
  <si>
    <t xml:space="preserve">Normal </t>
  </si>
  <si>
    <t xml:space="preserve">Intermediate </t>
  </si>
  <si>
    <t xml:space="preserve">Poor </t>
  </si>
  <si>
    <t xml:space="preserve">Indeterminate </t>
  </si>
  <si>
    <r>
      <t xml:space="preserve">Supplementary Tables 1: Genotype frequency distribution of </t>
    </r>
    <r>
      <rPr>
        <b/>
        <i/>
        <sz val="11"/>
        <color theme="1"/>
        <rFont val="Calibri"/>
        <family val="2"/>
        <scheme val="minor"/>
      </rPr>
      <t>CYP2C9</t>
    </r>
    <r>
      <rPr>
        <b/>
        <sz val="11"/>
        <color theme="1"/>
        <rFont val="Calibri"/>
        <family val="2"/>
        <scheme val="minor"/>
      </rPr>
      <t xml:space="preserve"> for various psychiatric traits in Indian Psychiatric cohort and Control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</si>
</sst>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workbookViewId="0">
      <selection activeCell="C19" sqref="C19"/>
    </sheetView>
  </sheetViews>
  <sheetFormatPr defaultColWidth="10.85546875" defaultRowHeight="15" x14ac:dyDescent="0.25"/>
  <cols>
    <col min="1" max="1" width="14.7109375" customWidth="1"/>
  </cols>
  <sheetData>
    <row r="1" spans="1:20" s="5" customFormat="1" x14ac:dyDescent="0.25">
      <c r="A1" s="11" t="s">
        <v>37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 spans="1:20" x14ac:dyDescent="0.25">
      <c r="A3" s="2" t="s">
        <v>33</v>
      </c>
      <c r="B3" s="3" t="s">
        <v>20</v>
      </c>
      <c r="C3" s="4">
        <f>176/264*100</f>
        <v>66.666666666666657</v>
      </c>
      <c r="D3" s="3">
        <v>176</v>
      </c>
      <c r="E3" s="4">
        <v>66.666666666666657</v>
      </c>
      <c r="F3" s="4">
        <f>86/119*100</f>
        <v>72.268907563025209</v>
      </c>
      <c r="G3" s="3">
        <v>86</v>
      </c>
      <c r="H3" s="4">
        <v>72.268907563025209</v>
      </c>
      <c r="I3" s="3">
        <v>77</v>
      </c>
      <c r="J3" s="4">
        <f>I3/115*100</f>
        <v>66.956521739130437</v>
      </c>
      <c r="K3" s="3">
        <v>28</v>
      </c>
      <c r="L3" s="4">
        <f>K3/36*100</f>
        <v>77.777777777777786</v>
      </c>
      <c r="M3" s="3">
        <v>7</v>
      </c>
      <c r="N3" s="4">
        <f>M3/9*100</f>
        <v>77.777777777777786</v>
      </c>
      <c r="O3" s="3">
        <v>29</v>
      </c>
      <c r="P3" s="4">
        <f>O3/51*100</f>
        <v>56.862745098039213</v>
      </c>
      <c r="Q3" s="3">
        <v>12</v>
      </c>
      <c r="R3" s="3">
        <f>Q3/16*100</f>
        <v>75</v>
      </c>
      <c r="S3" s="3">
        <v>23</v>
      </c>
      <c r="T3" s="4">
        <f>S3/37*100</f>
        <v>62.162162162162161</v>
      </c>
    </row>
    <row r="4" spans="1:20" x14ac:dyDescent="0.25">
      <c r="A4" s="6" t="s">
        <v>34</v>
      </c>
      <c r="B4" s="3" t="s">
        <v>21</v>
      </c>
      <c r="C4" s="7">
        <f>75/264*100</f>
        <v>28.40909090909091</v>
      </c>
      <c r="D4" s="3">
        <v>1</v>
      </c>
      <c r="E4" s="4">
        <v>0.37878787878787878</v>
      </c>
      <c r="F4" s="8">
        <f>26/119*100</f>
        <v>21.84873949579832</v>
      </c>
      <c r="G4" s="3">
        <v>0</v>
      </c>
      <c r="H4" s="4">
        <v>0</v>
      </c>
      <c r="I4" s="3">
        <v>1</v>
      </c>
      <c r="J4" s="4">
        <f t="shared" ref="J4:J15" si="0">I4/115*100</f>
        <v>0.86956521739130432</v>
      </c>
      <c r="K4" s="3">
        <v>0</v>
      </c>
      <c r="L4" s="4">
        <f t="shared" ref="L4:L15" si="1">K4/36*100</f>
        <v>0</v>
      </c>
      <c r="M4" s="3">
        <v>0</v>
      </c>
      <c r="N4" s="4">
        <f t="shared" ref="N4:N15" si="2">M4/9*100</f>
        <v>0</v>
      </c>
      <c r="O4" s="3">
        <v>0</v>
      </c>
      <c r="P4" s="4">
        <f t="shared" ref="P4:P15" si="3">O4/51*100</f>
        <v>0</v>
      </c>
      <c r="Q4" s="3">
        <v>0</v>
      </c>
      <c r="R4" s="3">
        <f t="shared" ref="R4:R15" si="4">Q4/16*100</f>
        <v>0</v>
      </c>
      <c r="S4" s="3">
        <v>0</v>
      </c>
      <c r="T4" s="4">
        <f t="shared" ref="T4:T15" si="5">S4/37*100</f>
        <v>0</v>
      </c>
    </row>
    <row r="5" spans="1:20" x14ac:dyDescent="0.25">
      <c r="A5" s="6"/>
      <c r="B5" s="3" t="s">
        <v>22</v>
      </c>
      <c r="C5" s="7"/>
      <c r="D5" s="3">
        <v>1</v>
      </c>
      <c r="E5" s="4">
        <v>0.37878787878787878</v>
      </c>
      <c r="F5" s="9"/>
      <c r="G5" s="3">
        <v>0</v>
      </c>
      <c r="H5" s="4">
        <v>0</v>
      </c>
      <c r="I5" s="3">
        <v>1</v>
      </c>
      <c r="J5" s="4">
        <f t="shared" si="0"/>
        <v>0.86956521739130432</v>
      </c>
      <c r="K5" s="3">
        <v>0</v>
      </c>
      <c r="L5" s="4">
        <f t="shared" si="1"/>
        <v>0</v>
      </c>
      <c r="M5" s="3">
        <v>0</v>
      </c>
      <c r="N5" s="4">
        <f t="shared" si="2"/>
        <v>0</v>
      </c>
      <c r="O5" s="3">
        <v>0</v>
      </c>
      <c r="P5" s="4">
        <f t="shared" si="3"/>
        <v>0</v>
      </c>
      <c r="Q5" s="3">
        <v>0</v>
      </c>
      <c r="R5" s="3">
        <f t="shared" si="4"/>
        <v>0</v>
      </c>
      <c r="S5" s="3">
        <v>0</v>
      </c>
      <c r="T5" s="4">
        <f t="shared" si="5"/>
        <v>0</v>
      </c>
    </row>
    <row r="6" spans="1:20" x14ac:dyDescent="0.25">
      <c r="A6" s="6"/>
      <c r="B6" s="3" t="s">
        <v>23</v>
      </c>
      <c r="C6" s="7"/>
      <c r="D6" s="3">
        <v>23</v>
      </c>
      <c r="E6" s="4">
        <v>8.7121212121212128</v>
      </c>
      <c r="F6" s="9"/>
      <c r="G6" s="3">
        <v>5</v>
      </c>
      <c r="H6" s="4">
        <v>4.2016806722689077</v>
      </c>
      <c r="I6" s="3">
        <v>10</v>
      </c>
      <c r="J6" s="4">
        <f t="shared" si="0"/>
        <v>8.695652173913043</v>
      </c>
      <c r="K6" s="3">
        <v>1</v>
      </c>
      <c r="L6" s="4">
        <f t="shared" si="1"/>
        <v>2.7777777777777777</v>
      </c>
      <c r="M6" s="3">
        <v>0</v>
      </c>
      <c r="N6" s="4">
        <f t="shared" si="2"/>
        <v>0</v>
      </c>
      <c r="O6" s="3">
        <v>6</v>
      </c>
      <c r="P6" s="4">
        <f t="shared" si="3"/>
        <v>11.76470588235294</v>
      </c>
      <c r="Q6" s="3">
        <v>2</v>
      </c>
      <c r="R6" s="3">
        <f t="shared" si="4"/>
        <v>12.5</v>
      </c>
      <c r="S6" s="3">
        <v>4</v>
      </c>
      <c r="T6" s="4">
        <f t="shared" si="5"/>
        <v>10.810810810810811</v>
      </c>
    </row>
    <row r="7" spans="1:20" x14ac:dyDescent="0.25">
      <c r="A7" s="6"/>
      <c r="B7" s="3" t="s">
        <v>24</v>
      </c>
      <c r="C7" s="7"/>
      <c r="D7" s="3">
        <v>1</v>
      </c>
      <c r="E7" s="4">
        <v>0.37878787878787878</v>
      </c>
      <c r="F7" s="9"/>
      <c r="G7" s="3">
        <v>0</v>
      </c>
      <c r="H7" s="4">
        <v>0</v>
      </c>
      <c r="I7" s="3">
        <v>0</v>
      </c>
      <c r="J7" s="4">
        <f t="shared" si="0"/>
        <v>0</v>
      </c>
      <c r="K7" s="3">
        <v>0</v>
      </c>
      <c r="L7" s="4">
        <f t="shared" si="1"/>
        <v>0</v>
      </c>
      <c r="M7" s="3">
        <v>0</v>
      </c>
      <c r="N7" s="4">
        <f t="shared" si="2"/>
        <v>0</v>
      </c>
      <c r="O7" s="3">
        <v>0</v>
      </c>
      <c r="P7" s="4">
        <f t="shared" si="3"/>
        <v>0</v>
      </c>
      <c r="Q7" s="3">
        <v>0</v>
      </c>
      <c r="R7" s="3">
        <f t="shared" si="4"/>
        <v>0</v>
      </c>
      <c r="S7" s="3">
        <v>1</v>
      </c>
      <c r="T7" s="4">
        <f t="shared" si="5"/>
        <v>2.7027027027027026</v>
      </c>
    </row>
    <row r="8" spans="1:20" x14ac:dyDescent="0.25">
      <c r="A8" s="6"/>
      <c r="B8" s="3" t="s">
        <v>25</v>
      </c>
      <c r="C8" s="7"/>
      <c r="D8" s="3">
        <v>49</v>
      </c>
      <c r="E8" s="4">
        <v>18.560606060606062</v>
      </c>
      <c r="F8" s="10"/>
      <c r="G8" s="3">
        <v>21</v>
      </c>
      <c r="H8" s="4">
        <v>17.647058823529413</v>
      </c>
      <c r="I8" s="3">
        <v>20</v>
      </c>
      <c r="J8" s="4">
        <f t="shared" si="0"/>
        <v>17.391304347826086</v>
      </c>
      <c r="K8" s="3">
        <v>6</v>
      </c>
      <c r="L8" s="4">
        <f t="shared" si="1"/>
        <v>16.666666666666664</v>
      </c>
      <c r="M8" s="3">
        <v>2</v>
      </c>
      <c r="N8" s="4">
        <f t="shared" si="2"/>
        <v>22.222222222222221</v>
      </c>
      <c r="O8" s="3">
        <v>14</v>
      </c>
      <c r="P8" s="4">
        <f t="shared" si="3"/>
        <v>27.450980392156865</v>
      </c>
      <c r="Q8" s="3">
        <v>2</v>
      </c>
      <c r="R8" s="3">
        <f t="shared" si="4"/>
        <v>12.5</v>
      </c>
      <c r="S8" s="3">
        <v>5</v>
      </c>
      <c r="T8" s="4">
        <f t="shared" si="5"/>
        <v>13.513513513513514</v>
      </c>
    </row>
    <row r="9" spans="1:20" x14ac:dyDescent="0.25">
      <c r="A9" s="12" t="s">
        <v>35</v>
      </c>
      <c r="B9" s="3" t="s">
        <v>26</v>
      </c>
      <c r="C9" s="8">
        <f>9/264*100</f>
        <v>3.4090909090909087</v>
      </c>
      <c r="D9" s="3">
        <v>4</v>
      </c>
      <c r="E9" s="4">
        <v>1.5151515151515151</v>
      </c>
      <c r="F9" s="8">
        <f>5/119*100</f>
        <v>4.2016806722689077</v>
      </c>
      <c r="G9" s="3">
        <v>2</v>
      </c>
      <c r="H9" s="4">
        <v>1.680672268907563</v>
      </c>
      <c r="I9" s="3">
        <v>3</v>
      </c>
      <c r="J9" s="4">
        <f t="shared" si="0"/>
        <v>2.6086956521739131</v>
      </c>
      <c r="K9" s="3">
        <v>0</v>
      </c>
      <c r="L9" s="4">
        <f t="shared" si="1"/>
        <v>0</v>
      </c>
      <c r="M9" s="3">
        <v>0</v>
      </c>
      <c r="N9" s="4">
        <f t="shared" si="2"/>
        <v>0</v>
      </c>
      <c r="O9" s="3">
        <v>0</v>
      </c>
      <c r="P9" s="4">
        <f t="shared" si="3"/>
        <v>0</v>
      </c>
      <c r="Q9" s="3">
        <v>0</v>
      </c>
      <c r="R9" s="3">
        <f t="shared" si="4"/>
        <v>0</v>
      </c>
      <c r="S9" s="3">
        <v>1</v>
      </c>
      <c r="T9" s="4">
        <f t="shared" si="5"/>
        <v>2.7027027027027026</v>
      </c>
    </row>
    <row r="10" spans="1:20" x14ac:dyDescent="0.25">
      <c r="A10" s="13"/>
      <c r="B10" s="3" t="s">
        <v>27</v>
      </c>
      <c r="C10" s="9"/>
      <c r="D10" s="3">
        <v>1</v>
      </c>
      <c r="E10" s="4">
        <v>0.37878787878787878</v>
      </c>
      <c r="F10" s="9"/>
      <c r="G10" s="3">
        <v>0</v>
      </c>
      <c r="H10" s="4">
        <v>0</v>
      </c>
      <c r="I10" s="3">
        <v>0</v>
      </c>
      <c r="J10" s="4">
        <f t="shared" si="0"/>
        <v>0</v>
      </c>
      <c r="K10" s="3">
        <v>0</v>
      </c>
      <c r="L10" s="4">
        <f t="shared" si="1"/>
        <v>0</v>
      </c>
      <c r="M10" s="3">
        <v>0</v>
      </c>
      <c r="N10" s="4">
        <f t="shared" si="2"/>
        <v>0</v>
      </c>
      <c r="O10" s="3">
        <v>0</v>
      </c>
      <c r="P10" s="4">
        <f t="shared" si="3"/>
        <v>0</v>
      </c>
      <c r="Q10" s="3">
        <v>0</v>
      </c>
      <c r="R10" s="3">
        <f t="shared" si="4"/>
        <v>0</v>
      </c>
      <c r="S10" s="3">
        <v>1</v>
      </c>
      <c r="T10" s="4">
        <f t="shared" si="5"/>
        <v>2.7027027027027026</v>
      </c>
    </row>
    <row r="11" spans="1:20" x14ac:dyDescent="0.25">
      <c r="A11" s="13"/>
      <c r="B11" s="3" t="s">
        <v>28</v>
      </c>
      <c r="C11" s="9"/>
      <c r="D11" s="3">
        <v>4</v>
      </c>
      <c r="E11" s="4">
        <v>1.5151515151515151</v>
      </c>
      <c r="F11" s="9"/>
      <c r="G11" s="3">
        <v>2</v>
      </c>
      <c r="H11" s="4">
        <v>1.680672268907563</v>
      </c>
      <c r="I11" s="3">
        <v>1</v>
      </c>
      <c r="J11" s="4">
        <f t="shared" si="0"/>
        <v>0.86956521739130432</v>
      </c>
      <c r="K11" s="3">
        <v>0</v>
      </c>
      <c r="L11" s="4">
        <f t="shared" si="1"/>
        <v>0</v>
      </c>
      <c r="M11" s="3">
        <v>0</v>
      </c>
      <c r="N11" s="4">
        <f t="shared" si="2"/>
        <v>0</v>
      </c>
      <c r="O11" s="3">
        <v>2</v>
      </c>
      <c r="P11" s="4">
        <f t="shared" si="3"/>
        <v>3.9215686274509802</v>
      </c>
      <c r="Q11" s="3">
        <v>0</v>
      </c>
      <c r="R11" s="3">
        <f t="shared" si="4"/>
        <v>0</v>
      </c>
      <c r="S11" s="3">
        <v>1</v>
      </c>
      <c r="T11" s="4">
        <f t="shared" si="5"/>
        <v>2.7027027027027026</v>
      </c>
    </row>
    <row r="12" spans="1:20" x14ac:dyDescent="0.25">
      <c r="A12" s="14"/>
      <c r="B12" s="3" t="s">
        <v>29</v>
      </c>
      <c r="C12" s="10"/>
      <c r="D12" s="3">
        <v>0</v>
      </c>
      <c r="E12" s="4">
        <v>0</v>
      </c>
      <c r="F12" s="10"/>
      <c r="G12" s="3">
        <v>1</v>
      </c>
      <c r="H12" s="4">
        <v>0.84033613445378152</v>
      </c>
      <c r="I12" s="3">
        <v>0</v>
      </c>
      <c r="J12" s="4">
        <f t="shared" si="0"/>
        <v>0</v>
      </c>
      <c r="K12" s="3">
        <v>0</v>
      </c>
      <c r="L12" s="4">
        <f t="shared" si="1"/>
        <v>0</v>
      </c>
      <c r="M12" s="3">
        <v>0</v>
      </c>
      <c r="N12" s="4">
        <f t="shared" si="2"/>
        <v>0</v>
      </c>
      <c r="O12" s="3">
        <v>0</v>
      </c>
      <c r="P12" s="4">
        <f t="shared" si="3"/>
        <v>0</v>
      </c>
      <c r="Q12" s="3">
        <v>0</v>
      </c>
      <c r="R12" s="3">
        <f t="shared" si="4"/>
        <v>0</v>
      </c>
      <c r="S12" s="3">
        <v>0</v>
      </c>
      <c r="T12" s="4">
        <f t="shared" si="5"/>
        <v>0</v>
      </c>
    </row>
    <row r="13" spans="1:20" x14ac:dyDescent="0.25">
      <c r="A13" s="6" t="s">
        <v>36</v>
      </c>
      <c r="B13" s="3" t="s">
        <v>30</v>
      </c>
      <c r="C13" s="7">
        <f>4/264*100</f>
        <v>1.5151515151515151</v>
      </c>
      <c r="D13" s="3">
        <v>2</v>
      </c>
      <c r="E13" s="4">
        <v>0.75757575757575757</v>
      </c>
      <c r="F13" s="8">
        <f>2/119*100</f>
        <v>1.680672268907563</v>
      </c>
      <c r="G13" s="3">
        <v>0</v>
      </c>
      <c r="H13" s="4">
        <v>0</v>
      </c>
      <c r="I13" s="3">
        <v>1</v>
      </c>
      <c r="J13" s="4">
        <f t="shared" si="0"/>
        <v>0.86956521739130432</v>
      </c>
      <c r="K13" s="3">
        <v>1</v>
      </c>
      <c r="L13" s="4">
        <f t="shared" si="1"/>
        <v>2.7777777777777777</v>
      </c>
      <c r="M13" s="3">
        <v>0</v>
      </c>
      <c r="N13" s="4">
        <f t="shared" si="2"/>
        <v>0</v>
      </c>
      <c r="O13" s="3">
        <v>0</v>
      </c>
      <c r="P13" s="4">
        <f t="shared" si="3"/>
        <v>0</v>
      </c>
      <c r="Q13" s="3">
        <v>0</v>
      </c>
      <c r="R13" s="3">
        <f t="shared" si="4"/>
        <v>0</v>
      </c>
      <c r="S13" s="3">
        <v>0</v>
      </c>
      <c r="T13" s="4">
        <f t="shared" si="5"/>
        <v>0</v>
      </c>
    </row>
    <row r="14" spans="1:20" x14ac:dyDescent="0.25">
      <c r="A14" s="6"/>
      <c r="B14" s="3" t="s">
        <v>31</v>
      </c>
      <c r="C14" s="7"/>
      <c r="D14" s="3">
        <v>1</v>
      </c>
      <c r="E14" s="4">
        <v>0.37878787878787878</v>
      </c>
      <c r="F14" s="9"/>
      <c r="G14" s="3">
        <v>1</v>
      </c>
      <c r="H14" s="4">
        <v>0.84033613445378152</v>
      </c>
      <c r="I14" s="3">
        <v>1</v>
      </c>
      <c r="J14" s="4">
        <f t="shared" si="0"/>
        <v>0.86956521739130432</v>
      </c>
      <c r="K14" s="3">
        <v>0</v>
      </c>
      <c r="L14" s="4">
        <f t="shared" si="1"/>
        <v>0</v>
      </c>
      <c r="M14" s="3">
        <v>0</v>
      </c>
      <c r="N14" s="4">
        <f t="shared" si="2"/>
        <v>0</v>
      </c>
      <c r="O14" s="3">
        <v>0</v>
      </c>
      <c r="P14" s="4">
        <f t="shared" si="3"/>
        <v>0</v>
      </c>
      <c r="Q14" s="3">
        <v>0</v>
      </c>
      <c r="R14" s="3">
        <f t="shared" si="4"/>
        <v>0</v>
      </c>
      <c r="S14" s="3">
        <v>0</v>
      </c>
      <c r="T14" s="4">
        <f t="shared" si="5"/>
        <v>0</v>
      </c>
    </row>
    <row r="15" spans="1:20" x14ac:dyDescent="0.25">
      <c r="A15" s="6"/>
      <c r="B15" s="3" t="s">
        <v>32</v>
      </c>
      <c r="C15" s="7"/>
      <c r="D15" s="3">
        <v>1</v>
      </c>
      <c r="E15" s="4">
        <v>0.37878787878787878</v>
      </c>
      <c r="F15" s="10"/>
      <c r="G15" s="3">
        <v>1</v>
      </c>
      <c r="H15" s="4">
        <v>0.84033613445378152</v>
      </c>
      <c r="I15" s="3">
        <v>0</v>
      </c>
      <c r="J15" s="4">
        <f t="shared" si="0"/>
        <v>0</v>
      </c>
      <c r="K15" s="3">
        <v>0</v>
      </c>
      <c r="L15" s="4">
        <f t="shared" si="1"/>
        <v>0</v>
      </c>
      <c r="M15" s="3">
        <v>0</v>
      </c>
      <c r="N15" s="4">
        <f t="shared" si="2"/>
        <v>0</v>
      </c>
      <c r="O15" s="3">
        <v>0</v>
      </c>
      <c r="P15" s="4">
        <f t="shared" si="3"/>
        <v>0</v>
      </c>
      <c r="Q15" s="3">
        <v>0</v>
      </c>
      <c r="R15" s="3">
        <f t="shared" si="4"/>
        <v>0</v>
      </c>
      <c r="S15" s="3">
        <v>1</v>
      </c>
      <c r="T15" s="4">
        <f t="shared" si="5"/>
        <v>2.7027027027027026</v>
      </c>
    </row>
  </sheetData>
  <mergeCells count="10">
    <mergeCell ref="A13:A15"/>
    <mergeCell ref="C13:C15"/>
    <mergeCell ref="F13:F15"/>
    <mergeCell ref="A1:T1"/>
    <mergeCell ref="A4:A8"/>
    <mergeCell ref="C4:C8"/>
    <mergeCell ref="F4:F8"/>
    <mergeCell ref="A9:A12"/>
    <mergeCell ref="C9:C12"/>
    <mergeCell ref="F9:F12"/>
  </mergeCells>
  <conditionalFormatting sqref="C3:C15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{EDA1E79B-E481-457E-A67B-452C57A30742}</x14:id>
        </ext>
      </extLst>
    </cfRule>
  </conditionalFormatting>
  <conditionalFormatting sqref="F3:F15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{34056287-32A1-45DD-9A62-0602767F1805}</x14:id>
        </ext>
      </extLst>
    </cfRule>
  </conditionalFormatting>
  <conditionalFormatting sqref="J2:J15 L2:L15 N2:N15 P2:P15 R2:R15 T2:T15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{062265CC-17CF-41C1-888D-66B1CE982A63}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DA1E79B-E481-457E-A67B-452C57A30742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C3:C15</xm:sqref>
        </x14:conditionalFormatting>
        <x14:conditionalFormatting xmlns:xm="http://schemas.microsoft.com/office/excel/2006/main">
          <x14:cfRule type="dataBar" id="{34056287-32A1-45DD-9A62-0602767F18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F3:F15</xm:sqref>
        </x14:conditionalFormatting>
        <x14:conditionalFormatting xmlns:xm="http://schemas.microsoft.com/office/excel/2006/main">
          <x14:cfRule type="dataBar" id="{062265CC-17CF-41C1-888D-66B1CE982A63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J2:J15 L2:L15 N2:N15 P2:P15 R2:R15 T2:T15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Hemender Singh</dc:creator>
  <cp:lastModifiedBy>Dell</cp:lastModifiedBy>
  <cp:lastPrinted>2026-01-19T08:44:07Z</cp:lastPrinted>
  <dcterms:created xsi:type="dcterms:W3CDTF">2015-06-05T18:17:20Z</dcterms:created>
  <dcterms:modified xsi:type="dcterms:W3CDTF">2026-02-19T08:13:38Z</dcterms:modified>
</cp:coreProperties>
</file>