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96yep\LRZ Sync+Share\Paper Kostenbewertung LIZ (Anna Kollenda)\08_Paper\Review\Final Submission\"/>
    </mc:Choice>
  </mc:AlternateContent>
  <xr:revisionPtr revIDLastSave="0" documentId="13_ncr:1_{9E91DB39-E7C4-4804-8D3A-B23F4B1AC6F1}" xr6:coauthVersionLast="47" xr6:coauthVersionMax="47" xr10:uidLastSave="{00000000-0000-0000-0000-000000000000}"/>
  <bookViews>
    <workbookView xWindow="-22605" yWindow="3420" windowWidth="21600" windowHeight="12735" tabRatio="740" xr2:uid="{6B11BCF9-1D25-41E6-974E-2476752A8497}"/>
  </bookViews>
  <sheets>
    <sheet name="Fig. 4 - Cost results " sheetId="1" r:id="rId1"/>
    <sheet name="Fig. 5 - Invest. distribution" sheetId="2" r:id="rId2"/>
    <sheet name="Fig. 6 - Literature comparison" sheetId="3" r:id="rId3"/>
    <sheet name="Fig. 7 - Sensitivity analysi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B21" i="1"/>
  <c r="C9" i="1"/>
  <c r="D9" i="1"/>
  <c r="E9" i="1"/>
  <c r="F9" i="1"/>
  <c r="G9" i="1"/>
  <c r="H9" i="1"/>
  <c r="I9" i="1"/>
  <c r="B9" i="1"/>
  <c r="B8" i="2"/>
  <c r="B13" i="2"/>
  <c r="B3" i="2"/>
</calcChain>
</file>

<file path=xl/sharedStrings.xml><?xml version="1.0" encoding="utf-8"?>
<sst xmlns="http://schemas.openxmlformats.org/spreadsheetml/2006/main" count="127" uniqueCount="62">
  <si>
    <t>Energy</t>
  </si>
  <si>
    <t>Overhead</t>
  </si>
  <si>
    <t>Depreciation</t>
  </si>
  <si>
    <t>Personnel</t>
  </si>
  <si>
    <t>Material</t>
  </si>
  <si>
    <t>PHEV2</t>
  </si>
  <si>
    <t>LFP - Graphite</t>
  </si>
  <si>
    <t>NMC811 - Graphite</t>
  </si>
  <si>
    <t>Without scrap material recovery</t>
  </si>
  <si>
    <t>With scrap material recovery</t>
  </si>
  <si>
    <t>Levelizied cost</t>
  </si>
  <si>
    <t>Full cost</t>
  </si>
  <si>
    <t>Marginal cost</t>
  </si>
  <si>
    <t>NMC811 - Graphite, 3% Si</t>
  </si>
  <si>
    <t>NMC811 - Graphite, 5% Si</t>
  </si>
  <si>
    <t>Total</t>
  </si>
  <si>
    <t>Ramp-up cost</t>
  </si>
  <si>
    <t>Property</t>
  </si>
  <si>
    <t>Lab space</t>
  </si>
  <si>
    <t>Dry room</t>
  </si>
  <si>
    <t>Building</t>
  </si>
  <si>
    <t>Machines</t>
  </si>
  <si>
    <t>Cost (mn. USD)</t>
  </si>
  <si>
    <t>PHEV2, LFP - Graphite</t>
  </si>
  <si>
    <t>-</t>
  </si>
  <si>
    <t>PHEV2, NMC811 - Graphite</t>
  </si>
  <si>
    <t>4680, NMC811 - Graphite</t>
  </si>
  <si>
    <t>Space (tsd. m²)</t>
  </si>
  <si>
    <t>Max.</t>
  </si>
  <si>
    <t>Min.</t>
  </si>
  <si>
    <t>NMC chemistries</t>
  </si>
  <si>
    <t>Patry et al. 2015</t>
  </si>
  <si>
    <t>Berg et al. 2015</t>
  </si>
  <si>
    <t>Schünemann 2015</t>
  </si>
  <si>
    <t>Ciez &amp; Whitacre 2016</t>
  </si>
  <si>
    <t>Ciez &amp; Whitacre 2017</t>
  </si>
  <si>
    <t>Nelson et al. 2019</t>
  </si>
  <si>
    <t>Schnell et al. 2020</t>
  </si>
  <si>
    <t>Zang et al. 2021</t>
  </si>
  <si>
    <t>Duffner et al. 2021</t>
  </si>
  <si>
    <t>Mauler et al. 2021</t>
  </si>
  <si>
    <t>Orangi et al. 2022</t>
  </si>
  <si>
    <t>Orangi et al. 2024</t>
  </si>
  <si>
    <t>4680 
(this paper)</t>
  </si>
  <si>
    <t>PHEV2 
(this paper)</t>
  </si>
  <si>
    <t>LFP chemistries</t>
  </si>
  <si>
    <t>+50%</t>
  </si>
  <si>
    <t>+25%</t>
  </si>
  <si>
    <t>Variation:</t>
  </si>
  <si>
    <t>Energy cost</t>
  </si>
  <si>
    <t>Price for cathode active material</t>
  </si>
  <si>
    <t>Price  for anode active material</t>
  </si>
  <si>
    <t>Price for separator</t>
  </si>
  <si>
    <t>Irreversible formation loss</t>
  </si>
  <si>
    <t>Cathode active material loading</t>
  </si>
  <si>
    <t>Cathode porosity</t>
  </si>
  <si>
    <t>Property cost</t>
  </si>
  <si>
    <r>
      <t>Full cost reduction / increase vs. base scenario, in $ kWh</t>
    </r>
    <r>
      <rPr>
        <b/>
        <vertAlign val="superscript"/>
        <sz val="11"/>
        <color theme="1"/>
        <rFont val="Arial"/>
        <family val="2"/>
      </rPr>
      <t>−1</t>
    </r>
  </si>
  <si>
    <r>
      <t xml:space="preserve">Investment cost </t>
    </r>
    <r>
      <rPr>
        <i/>
        <sz val="11"/>
        <color theme="1"/>
        <rFont val="Arial"/>
        <family val="2"/>
      </rPr>
      <t>coating &amp; drying</t>
    </r>
  </si>
  <si>
    <r>
      <t xml:space="preserve">Investment cost </t>
    </r>
    <r>
      <rPr>
        <i/>
        <sz val="11"/>
        <color theme="1"/>
        <rFont val="Arial"/>
        <family val="2"/>
      </rPr>
      <t>formation &amp; degassing</t>
    </r>
  </si>
  <si>
    <r>
      <t xml:space="preserve">Investment cost </t>
    </r>
    <r>
      <rPr>
        <i/>
        <sz val="11"/>
        <color theme="1"/>
        <rFont val="Arial"/>
        <family val="2"/>
      </rPr>
      <t>contacting</t>
    </r>
  </si>
  <si>
    <r>
      <t xml:space="preserve">Labor cost </t>
    </r>
    <r>
      <rPr>
        <i/>
        <sz val="11"/>
        <color theme="1"/>
        <rFont val="Arial"/>
        <family val="2"/>
      </rPr>
      <t>specialists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</si>
</sst>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2" fillId="0" borderId="0"/>
    <xf numFmtId="0" fontId="1" fillId="0" borderId="0"/>
    <xf numFmtId="0" fontId="1" fillId="0" borderId="0"/>
    <xf numFmtId="0" fontId="3" fillId="2" borderId="0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7" fillId="0" borderId="1" xfId="0" applyFont="1" applyBorder="1"/>
    <xf numFmtId="9" fontId="7" fillId="0" borderId="1" xfId="0" applyNumberFormat="1" applyFont="1" applyBorder="1" applyAlignment="1">
      <alignment horizontal="center"/>
    </xf>
    <xf numFmtId="9" fontId="7" fillId="0" borderId="1" xfId="0" quotePrefix="1" applyNumberFormat="1" applyFont="1" applyBorder="1" applyAlignment="1">
      <alignment horizontal="center"/>
    </xf>
    <xf numFmtId="0" fontId="4" fillId="0" borderId="1" xfId="0" applyFont="1" applyBorder="1"/>
    <xf numFmtId="0" fontId="4" fillId="0" borderId="12" xfId="16" applyNumberFormat="1" applyFont="1" applyBorder="1"/>
    <xf numFmtId="0" fontId="4" fillId="0" borderId="0" xfId="17" applyNumberFormat="1" applyFont="1" applyBorder="1"/>
    <xf numFmtId="0" fontId="4" fillId="0" borderId="0" xfId="18" applyNumberFormat="1" applyFont="1" applyBorder="1"/>
    <xf numFmtId="0" fontId="4" fillId="0" borderId="13" xfId="17" applyNumberFormat="1" applyFont="1" applyBorder="1"/>
    <xf numFmtId="0" fontId="4" fillId="0" borderId="9" xfId="16" applyNumberFormat="1" applyFont="1" applyBorder="1"/>
    <xf numFmtId="0" fontId="4" fillId="0" borderId="10" xfId="17" applyNumberFormat="1" applyFont="1" applyBorder="1"/>
    <xf numFmtId="0" fontId="4" fillId="0" borderId="10" xfId="18" applyNumberFormat="1" applyFont="1" applyBorder="1"/>
    <xf numFmtId="0" fontId="4" fillId="0" borderId="11" xfId="17" applyNumberFormat="1" applyFont="1" applyBorder="1"/>
    <xf numFmtId="0" fontId="4" fillId="0" borderId="12" xfId="17" applyNumberFormat="1" applyFont="1" applyBorder="1"/>
    <xf numFmtId="0" fontId="4" fillId="0" borderId="0" xfId="16" applyNumberFormat="1" applyFont="1" applyBorder="1"/>
    <xf numFmtId="0" fontId="4" fillId="0" borderId="13" xfId="16" applyNumberFormat="1" applyFont="1" applyBorder="1"/>
    <xf numFmtId="0" fontId="4" fillId="0" borderId="9" xfId="17" applyNumberFormat="1" applyFont="1" applyBorder="1"/>
    <xf numFmtId="0" fontId="4" fillId="0" borderId="10" xfId="16" applyNumberFormat="1" applyFont="1" applyBorder="1"/>
    <xf numFmtId="0" fontId="4" fillId="0" borderId="11" xfId="16" applyNumberFormat="1" applyFont="1" applyBorder="1"/>
    <xf numFmtId="0" fontId="4" fillId="0" borderId="0" xfId="0" applyFont="1" applyAlignment="1">
      <alignment wrapText="1"/>
    </xf>
    <xf numFmtId="0" fontId="5" fillId="0" borderId="1" xfId="14" applyFont="1" applyBorder="1" applyAlignment="1">
      <alignment wrapText="1"/>
    </xf>
    <xf numFmtId="0" fontId="8" fillId="0" borderId="1" xfId="1" applyFont="1" applyBorder="1" applyAlignment="1" applyProtection="1">
      <alignment horizontal="center" vertical="top" wrapText="1"/>
    </xf>
    <xf numFmtId="0" fontId="5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" fontId="4" fillId="0" borderId="9" xfId="14" applyNumberFormat="1" applyFont="1" applyBorder="1"/>
    <xf numFmtId="1" fontId="4" fillId="0" borderId="10" xfId="14" applyNumberFormat="1" applyFont="1" applyBorder="1"/>
    <xf numFmtId="1" fontId="4" fillId="0" borderId="10" xfId="14" applyNumberFormat="1" applyFont="1" applyFill="1" applyBorder="1"/>
    <xf numFmtId="1" fontId="4" fillId="0" borderId="11" xfId="14" applyNumberFormat="1" applyFont="1" applyFill="1" applyBorder="1"/>
    <xf numFmtId="1" fontId="9" fillId="0" borderId="9" xfId="1" applyNumberFormat="1" applyFont="1" applyBorder="1"/>
    <xf numFmtId="1" fontId="9" fillId="0" borderId="10" xfId="1" applyNumberFormat="1" applyFont="1" applyBorder="1"/>
    <xf numFmtId="1" fontId="9" fillId="0" borderId="11" xfId="1" applyNumberFormat="1" applyFont="1" applyBorder="1"/>
    <xf numFmtId="0" fontId="8" fillId="0" borderId="5" xfId="1" applyFont="1" applyBorder="1" applyAlignment="1" applyProtection="1">
      <alignment horizontal="center" vertical="top"/>
    </xf>
    <xf numFmtId="0" fontId="5" fillId="0" borderId="5" xfId="13" applyFont="1" applyBorder="1"/>
    <xf numFmtId="4" fontId="9" fillId="0" borderId="7" xfId="1" applyNumberFormat="1" applyFont="1" applyBorder="1"/>
    <xf numFmtId="4" fontId="4" fillId="0" borderId="7" xfId="7" applyNumberFormat="1" applyFont="1" applyBorder="1"/>
    <xf numFmtId="3" fontId="4" fillId="0" borderId="7" xfId="6" applyNumberFormat="1" applyFont="1" applyBorder="1"/>
    <xf numFmtId="4" fontId="4" fillId="0" borderId="8" xfId="7" applyNumberFormat="1" applyFont="1" applyBorder="1"/>
    <xf numFmtId="0" fontId="4" fillId="0" borderId="10" xfId="0" applyFont="1" applyBorder="1"/>
    <xf numFmtId="0" fontId="4" fillId="0" borderId="10" xfId="0" quotePrefix="1" applyFont="1" applyBorder="1" applyAlignment="1">
      <alignment horizontal="right"/>
    </xf>
    <xf numFmtId="0" fontId="4" fillId="0" borderId="11" xfId="0" quotePrefix="1" applyFont="1" applyBorder="1" applyAlignment="1">
      <alignment horizontal="right"/>
    </xf>
    <xf numFmtId="4" fontId="4" fillId="0" borderId="7" xfId="6" applyNumberFormat="1" applyFont="1" applyBorder="1"/>
    <xf numFmtId="4" fontId="4" fillId="0" borderId="8" xfId="6" applyNumberFormat="1" applyFont="1" applyBorder="1"/>
    <xf numFmtId="0" fontId="8" fillId="0" borderId="2" xfId="1" applyFont="1" applyBorder="1" applyAlignment="1" applyProtection="1">
      <alignment horizontal="center" vertical="top"/>
    </xf>
    <xf numFmtId="0" fontId="5" fillId="0" borderId="1" xfId="2" applyFont="1" applyBorder="1"/>
    <xf numFmtId="0" fontId="8" fillId="0" borderId="1" xfId="1" applyFont="1" applyBorder="1" applyAlignment="1" applyProtection="1">
      <alignment horizontal="center" vertical="top"/>
    </xf>
    <xf numFmtId="0" fontId="4" fillId="0" borderId="1" xfId="3" applyFont="1" applyBorder="1"/>
    <xf numFmtId="2" fontId="4" fillId="0" borderId="6" xfId="10" applyNumberFormat="1" applyFont="1" applyBorder="1"/>
    <xf numFmtId="2" fontId="4" fillId="0" borderId="7" xfId="9" applyNumberFormat="1" applyFont="1" applyBorder="1"/>
    <xf numFmtId="2" fontId="4" fillId="0" borderId="7" xfId="11" applyNumberFormat="1" applyFont="1" applyBorder="1"/>
    <xf numFmtId="2" fontId="4" fillId="0" borderId="7" xfId="12" applyNumberFormat="1" applyFont="1" applyBorder="1"/>
    <xf numFmtId="2" fontId="4" fillId="0" borderId="7" xfId="10" applyNumberFormat="1" applyFont="1" applyBorder="1"/>
    <xf numFmtId="2" fontId="4" fillId="0" borderId="8" xfId="12" applyNumberFormat="1" applyFont="1" applyBorder="1"/>
    <xf numFmtId="2" fontId="4" fillId="0" borderId="12" xfId="6" applyNumberFormat="1" applyFont="1" applyBorder="1"/>
    <xf numFmtId="2" fontId="4" fillId="0" borderId="0" xfId="5" applyNumberFormat="1" applyFont="1" applyBorder="1"/>
    <xf numFmtId="2" fontId="4" fillId="0" borderId="0" xfId="7" applyNumberFormat="1" applyFont="1" applyBorder="1"/>
    <xf numFmtId="2" fontId="4" fillId="0" borderId="0" xfId="8" applyNumberFormat="1" applyFont="1" applyBorder="1"/>
    <xf numFmtId="2" fontId="4" fillId="0" borderId="0" xfId="6" applyNumberFormat="1" applyFont="1" applyBorder="1"/>
    <xf numFmtId="2" fontId="4" fillId="0" borderId="13" xfId="8" applyNumberFormat="1" applyFont="1" applyBorder="1"/>
    <xf numFmtId="0" fontId="5" fillId="0" borderId="14" xfId="3" applyFont="1" applyFill="1" applyBorder="1"/>
    <xf numFmtId="2" fontId="4" fillId="0" borderId="12" xfId="0" applyNumberFormat="1" applyFont="1" applyBorder="1"/>
    <xf numFmtId="2" fontId="4" fillId="0" borderId="0" xfId="0" applyNumberFormat="1" applyFont="1" applyBorder="1"/>
    <xf numFmtId="2" fontId="4" fillId="0" borderId="13" xfId="0" applyNumberFormat="1" applyFont="1" applyBorder="1"/>
    <xf numFmtId="0" fontId="4" fillId="0" borderId="12" xfId="0" applyFont="1" applyBorder="1"/>
    <xf numFmtId="0" fontId="4" fillId="0" borderId="0" xfId="0" applyFont="1" applyBorder="1"/>
    <xf numFmtId="0" fontId="4" fillId="0" borderId="13" xfId="0" applyFont="1" applyBorder="1"/>
    <xf numFmtId="0" fontId="4" fillId="0" borderId="9" xfId="0" applyFont="1" applyBorder="1"/>
    <xf numFmtId="2" fontId="4" fillId="0" borderId="10" xfId="0" applyNumberFormat="1" applyFont="1" applyBorder="1"/>
    <xf numFmtId="0" fontId="4" fillId="0" borderId="11" xfId="0" applyFont="1" applyBorder="1"/>
    <xf numFmtId="0" fontId="5" fillId="0" borderId="0" xfId="0" applyFont="1" applyAlignment="1"/>
    <xf numFmtId="2" fontId="4" fillId="0" borderId="6" xfId="8" applyNumberFormat="1" applyFont="1" applyBorder="1"/>
    <xf numFmtId="2" fontId="4" fillId="0" borderId="7" xfId="8" applyNumberFormat="1" applyFont="1" applyBorder="1"/>
    <xf numFmtId="2" fontId="4" fillId="0" borderId="8" xfId="10" applyNumberFormat="1" applyFont="1" applyBorder="1"/>
    <xf numFmtId="2" fontId="4" fillId="0" borderId="12" xfId="5" applyNumberFormat="1" applyFont="1" applyBorder="1"/>
    <xf numFmtId="2" fontId="4" fillId="0" borderId="13" xfId="7" applyNumberFormat="1" applyFont="1" applyBorder="1"/>
    <xf numFmtId="2" fontId="4" fillId="0" borderId="12" xfId="8" applyNumberFormat="1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9">
    <cellStyle name="Normal 2" xfId="2" xr:uid="{A1F3CD54-C335-474D-AAB7-E0073ECDC3A1}"/>
    <cellStyle name="Normal 3" xfId="14" xr:uid="{EE9E9DB2-E5A9-4E5C-8C8C-963926555AED}"/>
    <cellStyle name="Normal 3 2" xfId="15" xr:uid="{AA44026C-1753-4DDA-BC56-5CFD03AC132B}"/>
    <cellStyle name="Normal 4" xfId="3" xr:uid="{DEF1721D-C28C-483D-8B6C-E8B5F8E104A9}"/>
    <cellStyle name="Normal 6" xfId="13" xr:uid="{5A665795-4454-49E0-8930-5E2EBE73F201}"/>
    <cellStyle name="Output 2" xfId="4" xr:uid="{E1E529CC-0A30-449E-98D8-5C0CE1763E2D}"/>
    <cellStyle name="Prozent 2" xfId="17" xr:uid="{B514D104-F1D7-4171-8D58-0F27AB611A78}"/>
    <cellStyle name="Prozent 3" xfId="18" xr:uid="{9B2806F3-2249-47FD-974F-0DB4DBEC0AEE}"/>
    <cellStyle name="Prozent 4" xfId="16" xr:uid="{B8C4916D-F8BD-4AB0-9FB4-D35812356ACC}"/>
    <cellStyle name="Standard" xfId="0" builtinId="0"/>
    <cellStyle name="Standard 10" xfId="1" xr:uid="{376EA91B-2E1B-4D20-A743-5BE819979493}"/>
    <cellStyle name="Standard 2" xfId="5" xr:uid="{CF200DA0-256F-47BA-8DE3-806E63525081}"/>
    <cellStyle name="Standard 3" xfId="6" xr:uid="{0DB317D5-4E70-435F-8CBB-6CED27B6F5C0}"/>
    <cellStyle name="Standard 4" xfId="7" xr:uid="{3CCA1A19-363B-487B-9948-5763DEA9C9C2}"/>
    <cellStyle name="Standard 5" xfId="8" xr:uid="{66294E97-C221-4BC3-AC60-E427CB236604}"/>
    <cellStyle name="Standard 6" xfId="9" xr:uid="{4B96FD23-00B9-4EDB-A4A5-5F8E09DD2F09}"/>
    <cellStyle name="Standard 7" xfId="10" xr:uid="{C38E5B8B-8426-45EB-A592-B00674C4E511}"/>
    <cellStyle name="Standard 8" xfId="11" xr:uid="{6E3DB317-CBA8-4A66-8A4E-232ABD86B03F}"/>
    <cellStyle name="Standard 9" xfId="12" xr:uid="{23F0FC61-426B-42F8-8166-0BFF9346D6FF}"/>
  </cellStyles>
  <dxfs count="18">
    <dxf>
      <fill>
        <patternFill>
          <bgColor rgb="FFE6E6E6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theme="4"/>
        </patternFill>
      </fill>
      <border diagonalUp="0" diagonalDown="0">
        <left/>
        <right/>
        <top/>
        <bottom style="thick">
          <color auto="1"/>
        </bottom>
        <vertical/>
        <horizontal/>
      </border>
    </dxf>
    <dxf>
      <font>
        <b/>
        <i val="0"/>
      </font>
    </dxf>
    <dxf>
      <font>
        <b/>
        <i val="0"/>
        <color auto="1"/>
      </font>
      <fill>
        <patternFill>
          <bgColor rgb="FFE6E6E6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 style="thin">
          <color rgb="FF7F7F7F"/>
        </horizontal>
      </border>
    </dxf>
    <dxf>
      <font>
        <b/>
        <i val="0"/>
      </font>
    </dxf>
    <dxf>
      <font>
        <b/>
        <i val="0"/>
        <color auto="1"/>
      </font>
      <fill>
        <patternFill>
          <bgColor rgb="FFE6E6E6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 style="thin">
          <color rgb="FF7F7F7F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</font>
      <border diagonalUp="0" diagonalDown="0">
        <left/>
        <right/>
        <top/>
        <bottom style="thick">
          <color rgb="FF7F7F7F"/>
        </bottom>
        <vertical/>
        <horizontal/>
      </border>
    </dxf>
    <dxf>
      <font>
        <b/>
        <i val="0"/>
      </font>
    </dxf>
    <dxf>
      <font>
        <b/>
        <i val="0"/>
      </font>
      <border diagonalUp="0" diagonalDown="0">
        <left/>
        <right/>
        <top/>
        <bottom style="thick">
          <color rgb="FF7F7F7F"/>
        </bottom>
        <vertical/>
        <horizontal/>
      </border>
    </dxf>
    <dxf>
      <border diagonalUp="0" diagonalDown="0">
        <left/>
        <right/>
        <top/>
        <bottom/>
        <vertical/>
        <horizontal style="thin">
          <color rgb="FF7F7F7F"/>
        </horizontal>
      </border>
    </dxf>
  </dxfs>
  <tableStyles count="7" defaultTableStyle="TableStyleMedium2" defaultPivotStyle="PivotStyleLight16">
    <tableStyle name="Firm Table 1" pivot="0" count="3" xr9:uid="{965D8B56-C9DD-44DE-9378-4BC3EC6C5AA4}">
      <tableStyleElement type="wholeTable" dxfId="17"/>
      <tableStyleElement type="headerRow" dxfId="16"/>
      <tableStyleElement type="firstColumn" dxfId="15"/>
    </tableStyle>
    <tableStyle name="Firm Table 2" pivot="0" count="2" xr9:uid="{13A8681A-0D47-4BE4-93B1-7A772981E906}">
      <tableStyleElement type="headerRow" dxfId="14"/>
      <tableStyleElement type="firstColumn" dxfId="13"/>
    </tableStyle>
    <tableStyle name="Firm Table 3" pivot="0" count="2" xr9:uid="{0BFD2BD1-0F26-4421-8560-68AF0A8820E8}">
      <tableStyleElement type="headerRow" dxfId="12"/>
      <tableStyleElement type="firstColumn" dxfId="11"/>
    </tableStyle>
    <tableStyle name="Firm Table 4" pivot="0" count="3" xr9:uid="{5C0580AD-8869-4D65-947F-44E97E5E4ABB}">
      <tableStyleElement type="wholeTable" dxfId="10"/>
      <tableStyleElement type="headerRow" dxfId="9"/>
      <tableStyleElement type="firstColumn" dxfId="8"/>
    </tableStyle>
    <tableStyle name="Firm Table 5" pivot="0" count="2" xr9:uid="{C073A799-F593-4E84-B80F-852DE1B4C093}">
      <tableStyleElement type="headerRow" dxfId="7"/>
      <tableStyleElement type="firstColumn" dxfId="6"/>
    </tableStyle>
    <tableStyle name="Firm Table 6" pivot="0" count="3" xr9:uid="{BB37413B-EED8-48F0-92CA-04355FEDA8F4}">
      <tableStyleElement type="wholeTable" dxfId="5"/>
      <tableStyleElement type="headerRow" dxfId="4"/>
      <tableStyleElement type="firstColumn" dxfId="3"/>
    </tableStyle>
    <tableStyle name="Firm Table 7" pivot="0" count="3" xr9:uid="{3DAE63F0-68E3-4444-9A07-4358552DA462}">
      <tableStyleElement type="headerRow" dxfId="2"/>
      <tableStyleElement type="firstColumn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DB46-6B0F-45DD-B48B-54259B96DB62}">
  <dimension ref="A1:I23"/>
  <sheetViews>
    <sheetView tabSelected="1" workbookViewId="0">
      <selection activeCell="F23" sqref="F23"/>
    </sheetView>
  </sheetViews>
  <sheetFormatPr baseColWidth="10" defaultRowHeight="14.25" x14ac:dyDescent="0.2"/>
  <cols>
    <col min="1" max="1" width="16.5703125" style="1" bestFit="1" customWidth="1"/>
    <col min="2" max="2" width="20.28515625" style="1" bestFit="1" customWidth="1"/>
    <col min="3" max="9" width="27.28515625" style="1" bestFit="1" customWidth="1"/>
    <col min="10" max="16384" width="11.42578125" style="1"/>
  </cols>
  <sheetData>
    <row r="1" spans="1:9" ht="15" x14ac:dyDescent="0.25">
      <c r="B1" s="81" t="s">
        <v>5</v>
      </c>
      <c r="C1" s="81"/>
      <c r="D1" s="81"/>
      <c r="E1" s="81"/>
      <c r="F1" s="81"/>
      <c r="G1" s="81"/>
      <c r="H1" s="81"/>
      <c r="I1" s="81"/>
    </row>
    <row r="2" spans="1:9" ht="15" x14ac:dyDescent="0.25">
      <c r="B2" s="81" t="s">
        <v>8</v>
      </c>
      <c r="C2" s="81"/>
      <c r="D2" s="81"/>
      <c r="E2" s="81"/>
      <c r="F2" s="81" t="s">
        <v>9</v>
      </c>
      <c r="G2" s="81"/>
      <c r="H2" s="81"/>
      <c r="I2" s="81"/>
    </row>
    <row r="3" spans="1:9" ht="15" x14ac:dyDescent="0.25">
      <c r="A3" s="23" t="s">
        <v>11</v>
      </c>
      <c r="B3" s="45" t="s">
        <v>6</v>
      </c>
      <c r="C3" s="46" t="s">
        <v>7</v>
      </c>
      <c r="D3" s="46" t="s">
        <v>13</v>
      </c>
      <c r="E3" s="46" t="s">
        <v>14</v>
      </c>
      <c r="F3" s="47" t="s">
        <v>6</v>
      </c>
      <c r="G3" s="46" t="s">
        <v>7</v>
      </c>
      <c r="H3" s="46" t="s">
        <v>13</v>
      </c>
      <c r="I3" s="46" t="s">
        <v>14</v>
      </c>
    </row>
    <row r="4" spans="1:9" x14ac:dyDescent="0.2">
      <c r="A4" s="48" t="s">
        <v>0</v>
      </c>
      <c r="B4" s="49">
        <v>1.7415536552999999</v>
      </c>
      <c r="C4" s="50">
        <v>1.2650926360999999</v>
      </c>
      <c r="D4" s="51">
        <v>1.2381648377000001</v>
      </c>
      <c r="E4" s="52">
        <v>1.2283991709000002</v>
      </c>
      <c r="F4" s="53">
        <v>1.7415536552999999</v>
      </c>
      <c r="G4" s="50">
        <v>1.2650926360999999</v>
      </c>
      <c r="H4" s="51">
        <v>1.2381648377000001</v>
      </c>
      <c r="I4" s="54">
        <v>1.2283991709000002</v>
      </c>
    </row>
    <row r="5" spans="1:9" x14ac:dyDescent="0.2">
      <c r="A5" s="48" t="s">
        <v>1</v>
      </c>
      <c r="B5" s="55">
        <v>2.9325472540000002</v>
      </c>
      <c r="C5" s="56">
        <v>1.8745752866999998</v>
      </c>
      <c r="D5" s="57">
        <v>1.7866841142999998</v>
      </c>
      <c r="E5" s="58">
        <v>1.7196236561</v>
      </c>
      <c r="F5" s="56">
        <v>2.9325472540000002</v>
      </c>
      <c r="G5" s="59">
        <v>1.8745752866999998</v>
      </c>
      <c r="H5" s="57">
        <v>1.7866841142999998</v>
      </c>
      <c r="I5" s="60">
        <v>1.7196236561</v>
      </c>
    </row>
    <row r="6" spans="1:9" x14ac:dyDescent="0.2">
      <c r="A6" s="48" t="s">
        <v>2</v>
      </c>
      <c r="B6" s="55">
        <v>9.0527787669999995</v>
      </c>
      <c r="C6" s="56">
        <v>5.9216408226000006</v>
      </c>
      <c r="D6" s="57">
        <v>5.6549973844999997</v>
      </c>
      <c r="E6" s="58">
        <v>5.4462440673000003</v>
      </c>
      <c r="F6" s="56">
        <v>9.0527787669999995</v>
      </c>
      <c r="G6" s="59">
        <v>5.9216408226000006</v>
      </c>
      <c r="H6" s="57">
        <v>5.6549973844999997</v>
      </c>
      <c r="I6" s="60">
        <v>5.4462440673000003</v>
      </c>
    </row>
    <row r="7" spans="1:9" x14ac:dyDescent="0.2">
      <c r="A7" s="48" t="s">
        <v>3</v>
      </c>
      <c r="B7" s="55">
        <v>7.739260646</v>
      </c>
      <c r="C7" s="56">
        <v>4.8845750111999999</v>
      </c>
      <c r="D7" s="57">
        <v>4.6416045600000002</v>
      </c>
      <c r="E7" s="58">
        <v>4.4733091967999998</v>
      </c>
      <c r="F7" s="56">
        <v>7.739260646</v>
      </c>
      <c r="G7" s="59">
        <v>4.8845750111999999</v>
      </c>
      <c r="H7" s="57">
        <v>4.6416045600000002</v>
      </c>
      <c r="I7" s="60">
        <v>4.4733091967999998</v>
      </c>
    </row>
    <row r="8" spans="1:9" x14ac:dyDescent="0.2">
      <c r="A8" s="48" t="s">
        <v>4</v>
      </c>
      <c r="B8" s="55">
        <v>78.074913159999994</v>
      </c>
      <c r="C8" s="56">
        <v>81.582095959599997</v>
      </c>
      <c r="D8" s="57">
        <v>81.607465152700001</v>
      </c>
      <c r="E8" s="58">
        <v>81.282337585099995</v>
      </c>
      <c r="F8" s="56">
        <v>72.714078189999995</v>
      </c>
      <c r="G8" s="59">
        <v>75.655755958500009</v>
      </c>
      <c r="H8" s="57">
        <v>75.722117894600004</v>
      </c>
      <c r="I8" s="60">
        <v>75.433321536899996</v>
      </c>
    </row>
    <row r="9" spans="1:9" ht="15" x14ac:dyDescent="0.25">
      <c r="A9" s="61" t="s">
        <v>15</v>
      </c>
      <c r="B9" s="62">
        <f>SUM(B4:B8)</f>
        <v>99.541053482299986</v>
      </c>
      <c r="C9" s="63">
        <f t="shared" ref="C9:I9" si="0">SUM(C4:C8)</f>
        <v>95.527979716199994</v>
      </c>
      <c r="D9" s="63">
        <f t="shared" si="0"/>
        <v>94.928916049199998</v>
      </c>
      <c r="E9" s="63">
        <f t="shared" si="0"/>
        <v>94.149913676199986</v>
      </c>
      <c r="F9" s="63">
        <f t="shared" si="0"/>
        <v>94.180218512300002</v>
      </c>
      <c r="G9" s="63">
        <f t="shared" si="0"/>
        <v>89.601639715100006</v>
      </c>
      <c r="H9" s="63">
        <f t="shared" si="0"/>
        <v>89.0435687911</v>
      </c>
      <c r="I9" s="64">
        <f t="shared" si="0"/>
        <v>88.300897628000001</v>
      </c>
    </row>
    <row r="10" spans="1:9" ht="15" x14ac:dyDescent="0.25">
      <c r="A10" s="23" t="s">
        <v>10</v>
      </c>
      <c r="B10" s="65">
        <v>108.48</v>
      </c>
      <c r="C10" s="66">
        <v>101.57</v>
      </c>
      <c r="D10" s="66">
        <v>100.73</v>
      </c>
      <c r="E10" s="66">
        <v>99.77</v>
      </c>
      <c r="F10" s="66">
        <v>103.12</v>
      </c>
      <c r="G10" s="66">
        <v>95.64</v>
      </c>
      <c r="H10" s="66">
        <v>94.84</v>
      </c>
      <c r="I10" s="67">
        <v>93.92</v>
      </c>
    </row>
    <row r="11" spans="1:9" ht="15" x14ac:dyDescent="0.25">
      <c r="A11" s="23" t="s">
        <v>12</v>
      </c>
      <c r="B11" s="68">
        <v>87.56</v>
      </c>
      <c r="C11" s="40">
        <v>87.73</v>
      </c>
      <c r="D11" s="40">
        <v>87.49</v>
      </c>
      <c r="E11" s="40">
        <v>86.98</v>
      </c>
      <c r="F11" s="40">
        <v>82.19</v>
      </c>
      <c r="G11" s="40">
        <v>81.81</v>
      </c>
      <c r="H11" s="69">
        <v>81.599999999999994</v>
      </c>
      <c r="I11" s="70">
        <v>81.14</v>
      </c>
    </row>
    <row r="13" spans="1:9" ht="15" x14ac:dyDescent="0.25">
      <c r="B13" s="78">
        <v>4680</v>
      </c>
      <c r="C13" s="79"/>
      <c r="D13" s="79"/>
      <c r="E13" s="79"/>
      <c r="F13" s="79"/>
      <c r="G13" s="80"/>
      <c r="I13" s="71"/>
    </row>
    <row r="14" spans="1:9" ht="15" x14ac:dyDescent="0.25">
      <c r="B14" s="78" t="s">
        <v>8</v>
      </c>
      <c r="C14" s="79"/>
      <c r="D14" s="80"/>
      <c r="E14" s="78" t="s">
        <v>9</v>
      </c>
      <c r="F14" s="79"/>
      <c r="G14" s="80"/>
    </row>
    <row r="15" spans="1:9" ht="15" x14ac:dyDescent="0.25">
      <c r="A15" s="23" t="s">
        <v>11</v>
      </c>
      <c r="B15" s="46" t="s">
        <v>7</v>
      </c>
      <c r="C15" s="46" t="s">
        <v>13</v>
      </c>
      <c r="D15" s="46" t="s">
        <v>14</v>
      </c>
      <c r="E15" s="46" t="s">
        <v>7</v>
      </c>
      <c r="F15" s="46" t="s">
        <v>13</v>
      </c>
      <c r="G15" s="46" t="s">
        <v>14</v>
      </c>
    </row>
    <row r="16" spans="1:9" x14ac:dyDescent="0.2">
      <c r="A16" s="48" t="s">
        <v>0</v>
      </c>
      <c r="B16" s="72">
        <v>1.4788348385000001</v>
      </c>
      <c r="C16" s="50">
        <v>1.4554926113</v>
      </c>
      <c r="D16" s="53">
        <v>1.4374013857000001</v>
      </c>
      <c r="E16" s="73">
        <v>1.4788348385000001</v>
      </c>
      <c r="F16" s="50">
        <v>1.4554926113</v>
      </c>
      <c r="G16" s="74">
        <v>1.4374013857000001</v>
      </c>
    </row>
    <row r="17" spans="1:7" x14ac:dyDescent="0.2">
      <c r="A17" s="48" t="s">
        <v>1</v>
      </c>
      <c r="B17" s="75">
        <v>2.2058099073999999</v>
      </c>
      <c r="C17" s="59">
        <v>2.1050536640999997</v>
      </c>
      <c r="D17" s="57">
        <v>2.0599337239</v>
      </c>
      <c r="E17" s="56">
        <v>2.2058099073999999</v>
      </c>
      <c r="F17" s="59">
        <v>2.1050536640999997</v>
      </c>
      <c r="G17" s="76">
        <v>2.0599337239</v>
      </c>
    </row>
    <row r="18" spans="1:7" x14ac:dyDescent="0.2">
      <c r="A18" s="48" t="s">
        <v>2</v>
      </c>
      <c r="B18" s="75">
        <v>7.0865363018000007</v>
      </c>
      <c r="C18" s="59">
        <v>6.7064706781999996</v>
      </c>
      <c r="D18" s="57">
        <v>6.5839785228999999</v>
      </c>
      <c r="E18" s="56">
        <v>7.0865363018000007</v>
      </c>
      <c r="F18" s="59">
        <v>6.7064706781999996</v>
      </c>
      <c r="G18" s="76">
        <v>6.5839785228999999</v>
      </c>
    </row>
    <row r="19" spans="1:7" x14ac:dyDescent="0.2">
      <c r="A19" s="48" t="s">
        <v>3</v>
      </c>
      <c r="B19" s="75">
        <v>5.6568209759999997</v>
      </c>
      <c r="C19" s="59">
        <v>5.4409285440000001</v>
      </c>
      <c r="D19" s="57">
        <v>5.3108313119999995</v>
      </c>
      <c r="E19" s="56">
        <v>5.6568209759999997</v>
      </c>
      <c r="F19" s="59">
        <v>5.4409285440000001</v>
      </c>
      <c r="G19" s="76">
        <v>5.3108313119999995</v>
      </c>
    </row>
    <row r="20" spans="1:7" x14ac:dyDescent="0.2">
      <c r="A20" s="48" t="s">
        <v>4</v>
      </c>
      <c r="B20" s="77">
        <v>79.60492606310001</v>
      </c>
      <c r="C20" s="59">
        <v>79.694329795599998</v>
      </c>
      <c r="D20" s="57">
        <v>79.435832855400008</v>
      </c>
      <c r="E20" s="56">
        <v>73.688158792799996</v>
      </c>
      <c r="F20" s="59">
        <v>73.819072117200008</v>
      </c>
      <c r="G20" s="76">
        <v>73.596302522599998</v>
      </c>
    </row>
    <row r="21" spans="1:7" ht="15" x14ac:dyDescent="0.25">
      <c r="A21" s="61" t="s">
        <v>15</v>
      </c>
      <c r="B21" s="62">
        <f>SUM(B16:B20)</f>
        <v>96.032928086800013</v>
      </c>
      <c r="C21" s="63">
        <f t="shared" ref="C21:G21" si="1">SUM(C16:C20)</f>
        <v>95.402275293199992</v>
      </c>
      <c r="D21" s="63">
        <f t="shared" si="1"/>
        <v>94.827977799900012</v>
      </c>
      <c r="E21" s="63">
        <f t="shared" si="1"/>
        <v>90.116160816499999</v>
      </c>
      <c r="F21" s="63">
        <f t="shared" si="1"/>
        <v>89.527017614800002</v>
      </c>
      <c r="G21" s="64">
        <f t="shared" si="1"/>
        <v>88.988447467100002</v>
      </c>
    </row>
    <row r="22" spans="1:7" ht="15" x14ac:dyDescent="0.25">
      <c r="A22" s="23" t="s">
        <v>10</v>
      </c>
      <c r="B22" s="65">
        <v>103.21</v>
      </c>
      <c r="C22" s="66">
        <v>102.25</v>
      </c>
      <c r="D22" s="66">
        <v>101.55</v>
      </c>
      <c r="E22" s="66">
        <v>97.29</v>
      </c>
      <c r="F22" s="66">
        <v>96.38</v>
      </c>
      <c r="G22" s="67">
        <v>95.71</v>
      </c>
    </row>
    <row r="23" spans="1:7" ht="15" x14ac:dyDescent="0.25">
      <c r="A23" s="23" t="s">
        <v>12</v>
      </c>
      <c r="B23" s="68">
        <v>86.74</v>
      </c>
      <c r="C23" s="40">
        <v>86.59</v>
      </c>
      <c r="D23" s="40">
        <v>86.18</v>
      </c>
      <c r="E23" s="40">
        <v>80.819999999999993</v>
      </c>
      <c r="F23" s="40">
        <v>80.72</v>
      </c>
      <c r="G23" s="70">
        <v>80.34</v>
      </c>
    </row>
  </sheetData>
  <mergeCells count="6">
    <mergeCell ref="B13:G13"/>
    <mergeCell ref="B14:D14"/>
    <mergeCell ref="B1:I1"/>
    <mergeCell ref="F2:I2"/>
    <mergeCell ref="B2:E2"/>
    <mergeCell ref="E14:G1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582A-6BB0-45B7-8DC7-8F293C3FA6CA}">
  <dimension ref="A1:H14"/>
  <sheetViews>
    <sheetView zoomScale="115" zoomScaleNormal="115" workbookViewId="0">
      <selection activeCell="D17" sqref="D17"/>
    </sheetView>
  </sheetViews>
  <sheetFormatPr baseColWidth="10" defaultRowHeight="14.25" x14ac:dyDescent="0.2"/>
  <cols>
    <col min="1" max="1" width="16.5703125" style="1" bestFit="1" customWidth="1"/>
    <col min="2" max="2" width="17.140625" style="1" bestFit="1" customWidth="1"/>
    <col min="3" max="3" width="14.85546875" style="1" bestFit="1" customWidth="1"/>
    <col min="4" max="4" width="10.140625" style="1" bestFit="1" customWidth="1"/>
    <col min="5" max="6" width="11.5703125" style="1" bestFit="1" customWidth="1"/>
    <col min="7" max="7" width="12.42578125" style="1" bestFit="1" customWidth="1"/>
    <col min="8" max="8" width="15.28515625" style="1" bestFit="1" customWidth="1"/>
    <col min="9" max="16384" width="11.42578125" style="1"/>
  </cols>
  <sheetData>
    <row r="1" spans="1:8" ht="15" x14ac:dyDescent="0.25">
      <c r="B1" s="81" t="s">
        <v>23</v>
      </c>
      <c r="C1" s="81"/>
      <c r="D1" s="81"/>
      <c r="E1" s="81"/>
      <c r="F1" s="81"/>
      <c r="G1" s="81"/>
      <c r="H1" s="81"/>
    </row>
    <row r="2" spans="1:8" ht="15" x14ac:dyDescent="0.25">
      <c r="B2" s="34" t="s">
        <v>15</v>
      </c>
      <c r="C2" s="35" t="s">
        <v>16</v>
      </c>
      <c r="D2" s="35" t="s">
        <v>17</v>
      </c>
      <c r="E2" s="35" t="s">
        <v>18</v>
      </c>
      <c r="F2" s="35" t="s">
        <v>19</v>
      </c>
      <c r="G2" s="35" t="s">
        <v>20</v>
      </c>
      <c r="H2" s="35" t="s">
        <v>21</v>
      </c>
    </row>
    <row r="3" spans="1:8" ht="15" x14ac:dyDescent="0.25">
      <c r="A3" s="23" t="s">
        <v>22</v>
      </c>
      <c r="B3" s="36">
        <f>SUM(C3:H3)</f>
        <v>1180837172.1100001</v>
      </c>
      <c r="C3" s="37">
        <v>49709264.479999997</v>
      </c>
      <c r="D3" s="38">
        <v>9621167</v>
      </c>
      <c r="E3" s="38">
        <v>82424813</v>
      </c>
      <c r="F3" s="38">
        <v>70421714</v>
      </c>
      <c r="G3" s="38">
        <v>132272160</v>
      </c>
      <c r="H3" s="39">
        <v>836388053.63000011</v>
      </c>
    </row>
    <row r="4" spans="1:8" ht="15" x14ac:dyDescent="0.25">
      <c r="A4" s="23" t="s">
        <v>27</v>
      </c>
      <c r="B4" s="40">
        <v>375</v>
      </c>
      <c r="C4" s="41" t="s">
        <v>24</v>
      </c>
      <c r="D4" s="40">
        <v>375</v>
      </c>
      <c r="E4" s="40">
        <v>17</v>
      </c>
      <c r="F4" s="40">
        <v>13</v>
      </c>
      <c r="G4" s="40">
        <v>77</v>
      </c>
      <c r="H4" s="42" t="s">
        <v>24</v>
      </c>
    </row>
    <row r="6" spans="1:8" ht="15" x14ac:dyDescent="0.25">
      <c r="B6" s="81" t="s">
        <v>26</v>
      </c>
      <c r="C6" s="81"/>
      <c r="D6" s="81"/>
      <c r="E6" s="81"/>
      <c r="F6" s="81"/>
      <c r="G6" s="81"/>
      <c r="H6" s="81"/>
    </row>
    <row r="7" spans="1:8" ht="15" x14ac:dyDescent="0.25">
      <c r="B7" s="34" t="s">
        <v>15</v>
      </c>
      <c r="C7" s="35" t="s">
        <v>16</v>
      </c>
      <c r="D7" s="35" t="s">
        <v>17</v>
      </c>
      <c r="E7" s="35" t="s">
        <v>18</v>
      </c>
      <c r="F7" s="35" t="s">
        <v>19</v>
      </c>
      <c r="G7" s="35" t="s">
        <v>20</v>
      </c>
      <c r="H7" s="35" t="s">
        <v>21</v>
      </c>
    </row>
    <row r="8" spans="1:8" ht="15" x14ac:dyDescent="0.25">
      <c r="A8" s="23" t="s">
        <v>22</v>
      </c>
      <c r="B8" s="36">
        <f>SUM(C8:H8)</f>
        <v>942517231.16299999</v>
      </c>
      <c r="C8" s="43">
        <v>47665093.913000003</v>
      </c>
      <c r="D8" s="38">
        <v>7376593</v>
      </c>
      <c r="E8" s="38">
        <v>68272510</v>
      </c>
      <c r="F8" s="38">
        <v>67601630</v>
      </c>
      <c r="G8" s="38">
        <v>101413674</v>
      </c>
      <c r="H8" s="44">
        <v>650187730.25</v>
      </c>
    </row>
    <row r="9" spans="1:8" ht="15" x14ac:dyDescent="0.25">
      <c r="A9" s="23" t="s">
        <v>27</v>
      </c>
      <c r="B9" s="40">
        <v>288</v>
      </c>
      <c r="C9" s="41" t="s">
        <v>24</v>
      </c>
      <c r="D9" s="40">
        <v>288</v>
      </c>
      <c r="E9" s="40">
        <v>14</v>
      </c>
      <c r="F9" s="40">
        <v>13</v>
      </c>
      <c r="G9" s="40">
        <v>55</v>
      </c>
      <c r="H9" s="42" t="s">
        <v>24</v>
      </c>
    </row>
    <row r="11" spans="1:8" ht="15" x14ac:dyDescent="0.25">
      <c r="B11" s="81" t="s">
        <v>25</v>
      </c>
      <c r="C11" s="81"/>
      <c r="D11" s="81"/>
      <c r="E11" s="81"/>
      <c r="F11" s="81"/>
      <c r="G11" s="81"/>
      <c r="H11" s="81"/>
    </row>
    <row r="12" spans="1:8" ht="15" x14ac:dyDescent="0.25">
      <c r="B12" s="34" t="s">
        <v>15</v>
      </c>
      <c r="C12" s="35" t="s">
        <v>16</v>
      </c>
      <c r="D12" s="35" t="s">
        <v>17</v>
      </c>
      <c r="E12" s="35" t="s">
        <v>18</v>
      </c>
      <c r="F12" s="35" t="s">
        <v>19</v>
      </c>
      <c r="G12" s="35" t="s">
        <v>20</v>
      </c>
      <c r="H12" s="35" t="s">
        <v>21</v>
      </c>
    </row>
    <row r="13" spans="1:8" ht="15" x14ac:dyDescent="0.25">
      <c r="A13" s="23" t="s">
        <v>22</v>
      </c>
      <c r="B13" s="36">
        <f>SUM(C13:H13)</f>
        <v>791708696.09799993</v>
      </c>
      <c r="C13" s="43">
        <v>47550198.278000012</v>
      </c>
      <c r="D13" s="38">
        <v>6103255</v>
      </c>
      <c r="E13" s="38">
        <v>50573536</v>
      </c>
      <c r="F13" s="38">
        <v>61296008</v>
      </c>
      <c r="G13" s="38">
        <v>83907769</v>
      </c>
      <c r="H13" s="44">
        <v>542277929.81999993</v>
      </c>
    </row>
    <row r="14" spans="1:8" ht="15" x14ac:dyDescent="0.25">
      <c r="A14" s="23" t="s">
        <v>27</v>
      </c>
      <c r="B14" s="40">
        <v>238</v>
      </c>
      <c r="C14" s="41" t="s">
        <v>24</v>
      </c>
      <c r="D14" s="40">
        <v>238</v>
      </c>
      <c r="E14" s="40">
        <v>10</v>
      </c>
      <c r="F14" s="40">
        <v>12</v>
      </c>
      <c r="G14" s="40">
        <v>46</v>
      </c>
      <c r="H14" s="42" t="s">
        <v>24</v>
      </c>
    </row>
  </sheetData>
  <mergeCells count="3">
    <mergeCell ref="B1:H1"/>
    <mergeCell ref="B6:H6"/>
    <mergeCell ref="B11:H11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CB3D-C149-4483-8DB2-94D5A8FEAF2D}">
  <dimension ref="A1:O9"/>
  <sheetViews>
    <sheetView zoomScaleNormal="100" workbookViewId="0">
      <selection activeCell="H13" sqref="H13"/>
    </sheetView>
  </sheetViews>
  <sheetFormatPr baseColWidth="10" defaultRowHeight="14.25" x14ac:dyDescent="0.2"/>
  <cols>
    <col min="1" max="2" width="11.42578125" style="1"/>
    <col min="3" max="3" width="9.85546875" style="1" bestFit="1" customWidth="1"/>
    <col min="4" max="4" width="12.42578125" style="1" bestFit="1" customWidth="1"/>
    <col min="5" max="6" width="15" style="1" bestFit="1" customWidth="1"/>
    <col min="7" max="7" width="12.140625" style="1" bestFit="1" customWidth="1"/>
    <col min="8" max="8" width="12.28515625" style="1" bestFit="1" customWidth="1"/>
    <col min="9" max="9" width="10" style="1" bestFit="1" customWidth="1"/>
    <col min="10" max="10" width="12.7109375" style="1" bestFit="1" customWidth="1"/>
    <col min="11" max="11" width="12.140625" style="1" bestFit="1" customWidth="1"/>
    <col min="12" max="13" width="11.42578125" style="1"/>
    <col min="14" max="15" width="11.28515625" style="1" bestFit="1" customWidth="1"/>
    <col min="16" max="16384" width="11.42578125" style="1"/>
  </cols>
  <sheetData>
    <row r="1" spans="1:15" ht="15" x14ac:dyDescent="0.25">
      <c r="B1" s="81" t="s">
        <v>30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s="20" customFormat="1" ht="45" x14ac:dyDescent="0.25">
      <c r="B2" s="21" t="s">
        <v>31</v>
      </c>
      <c r="C2" s="21" t="s">
        <v>32</v>
      </c>
      <c r="D2" s="21" t="s">
        <v>33</v>
      </c>
      <c r="E2" s="21" t="s">
        <v>34</v>
      </c>
      <c r="F2" s="21" t="s">
        <v>35</v>
      </c>
      <c r="G2" s="21" t="s">
        <v>36</v>
      </c>
      <c r="H2" s="21" t="s">
        <v>37</v>
      </c>
      <c r="I2" s="21" t="s">
        <v>38</v>
      </c>
      <c r="J2" s="21" t="s">
        <v>39</v>
      </c>
      <c r="K2" s="21" t="s">
        <v>40</v>
      </c>
      <c r="L2" s="21" t="s">
        <v>41</v>
      </c>
      <c r="M2" s="21" t="s">
        <v>42</v>
      </c>
      <c r="N2" s="22" t="s">
        <v>44</v>
      </c>
      <c r="O2" s="22" t="s">
        <v>43</v>
      </c>
    </row>
    <row r="3" spans="1:15" ht="15" x14ac:dyDescent="0.25">
      <c r="A3" s="23" t="s">
        <v>28</v>
      </c>
      <c r="B3" s="24">
        <v>310</v>
      </c>
      <c r="C3" s="25"/>
      <c r="D3" s="25">
        <v>253</v>
      </c>
      <c r="E3" s="25">
        <v>400</v>
      </c>
      <c r="F3" s="25">
        <v>250</v>
      </c>
      <c r="G3" s="25"/>
      <c r="H3" s="25">
        <v>119</v>
      </c>
      <c r="I3" s="25">
        <v>125</v>
      </c>
      <c r="J3" s="25">
        <v>106</v>
      </c>
      <c r="K3" s="25">
        <v>113</v>
      </c>
      <c r="L3" s="25">
        <v>125</v>
      </c>
      <c r="M3" s="25"/>
      <c r="N3" s="25">
        <v>95</v>
      </c>
      <c r="O3" s="26">
        <v>96</v>
      </c>
    </row>
    <row r="4" spans="1:15" ht="15" x14ac:dyDescent="0.25">
      <c r="A4" s="23" t="s">
        <v>29</v>
      </c>
      <c r="B4" s="27">
        <v>235</v>
      </c>
      <c r="C4" s="28">
        <v>210</v>
      </c>
      <c r="D4" s="28">
        <v>209</v>
      </c>
      <c r="E4" s="28">
        <v>190</v>
      </c>
      <c r="F4" s="28">
        <v>180</v>
      </c>
      <c r="G4" s="28">
        <v>112</v>
      </c>
      <c r="H4" s="28">
        <v>114</v>
      </c>
      <c r="I4" s="28">
        <v>111</v>
      </c>
      <c r="J4" s="28">
        <v>64</v>
      </c>
      <c r="K4" s="28">
        <v>98</v>
      </c>
      <c r="L4" s="28">
        <v>85</v>
      </c>
      <c r="M4" s="28">
        <v>87</v>
      </c>
      <c r="N4" s="29">
        <v>88</v>
      </c>
      <c r="O4" s="30">
        <v>89</v>
      </c>
    </row>
    <row r="6" spans="1:15" ht="15" x14ac:dyDescent="0.25">
      <c r="B6" s="81" t="s">
        <v>45</v>
      </c>
      <c r="C6" s="81"/>
      <c r="D6" s="81"/>
      <c r="E6" s="81"/>
      <c r="F6" s="81"/>
      <c r="G6" s="81"/>
    </row>
    <row r="7" spans="1:15" ht="45" x14ac:dyDescent="0.25">
      <c r="B7" s="21" t="s">
        <v>31</v>
      </c>
      <c r="C7" s="21" t="s">
        <v>32</v>
      </c>
      <c r="D7" s="21" t="s">
        <v>40</v>
      </c>
      <c r="E7" s="21" t="s">
        <v>41</v>
      </c>
      <c r="F7" s="21" t="s">
        <v>42</v>
      </c>
      <c r="G7" s="22" t="s">
        <v>44</v>
      </c>
    </row>
    <row r="8" spans="1:15" ht="15" x14ac:dyDescent="0.25">
      <c r="A8" s="23" t="s">
        <v>28</v>
      </c>
      <c r="B8" s="24">
        <v>400</v>
      </c>
      <c r="C8" s="25"/>
      <c r="D8" s="25">
        <v>132</v>
      </c>
      <c r="E8" s="25"/>
      <c r="F8" s="25"/>
      <c r="G8" s="26">
        <v>99</v>
      </c>
    </row>
    <row r="9" spans="1:15" ht="15" x14ac:dyDescent="0.25">
      <c r="A9" s="23" t="s">
        <v>29</v>
      </c>
      <c r="B9" s="31">
        <v>285</v>
      </c>
      <c r="C9" s="32">
        <v>29</v>
      </c>
      <c r="D9" s="32">
        <v>105</v>
      </c>
      <c r="E9" s="32">
        <v>100</v>
      </c>
      <c r="F9" s="32">
        <v>75</v>
      </c>
      <c r="G9" s="33">
        <v>94</v>
      </c>
    </row>
  </sheetData>
  <mergeCells count="2">
    <mergeCell ref="B1:O1"/>
    <mergeCell ref="B6:G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B1F0-12C0-4553-AD1A-80A2605EA7B3}">
  <dimension ref="A1:E26"/>
  <sheetViews>
    <sheetView workbookViewId="0">
      <selection activeCell="H4" sqref="H4"/>
    </sheetView>
  </sheetViews>
  <sheetFormatPr baseColWidth="10" defaultRowHeight="14.25" x14ac:dyDescent="0.2"/>
  <cols>
    <col min="1" max="1" width="38.140625" style="1" bestFit="1" customWidth="1"/>
    <col min="2" max="5" width="15.42578125" style="1" customWidth="1"/>
    <col min="6" max="16384" width="11.42578125" style="1"/>
  </cols>
  <sheetData>
    <row r="1" spans="1:5" ht="17.25" x14ac:dyDescent="0.25">
      <c r="B1" s="81" t="s">
        <v>57</v>
      </c>
      <c r="C1" s="81"/>
      <c r="D1" s="81"/>
      <c r="E1" s="81"/>
    </row>
    <row r="2" spans="1:5" x14ac:dyDescent="0.2">
      <c r="A2" s="2" t="s">
        <v>48</v>
      </c>
      <c r="B2" s="3">
        <v>-0.5</v>
      </c>
      <c r="C2" s="3">
        <v>-0.25</v>
      </c>
      <c r="D2" s="4" t="s">
        <v>47</v>
      </c>
      <c r="E2" s="4" t="s">
        <v>46</v>
      </c>
    </row>
    <row r="3" spans="1:5" x14ac:dyDescent="0.2">
      <c r="A3" s="5" t="s">
        <v>50</v>
      </c>
      <c r="B3" s="6">
        <v>-25.489999999999995</v>
      </c>
      <c r="C3" s="7">
        <v>-12.75</v>
      </c>
      <c r="D3" s="8">
        <v>12.760000000000005</v>
      </c>
      <c r="E3" s="9">
        <v>25.510000000000005</v>
      </c>
    </row>
    <row r="4" spans="1:5" x14ac:dyDescent="0.2">
      <c r="A4" s="5" t="s">
        <v>51</v>
      </c>
      <c r="B4" s="6">
        <v>-3.5100000000000051</v>
      </c>
      <c r="C4" s="7">
        <v>-1.7600000000000051</v>
      </c>
      <c r="D4" s="8">
        <v>1.7399999999999949</v>
      </c>
      <c r="E4" s="9">
        <v>3.4899999999999949</v>
      </c>
    </row>
    <row r="5" spans="1:5" x14ac:dyDescent="0.2">
      <c r="A5" s="5" t="s">
        <v>52</v>
      </c>
      <c r="B5" s="6">
        <v>-3.5100000000000051</v>
      </c>
      <c r="C5" s="7">
        <v>-1.7600000000000051</v>
      </c>
      <c r="D5" s="8">
        <v>1.75</v>
      </c>
      <c r="E5" s="9">
        <v>3.5100000000000051</v>
      </c>
    </row>
    <row r="6" spans="1:5" x14ac:dyDescent="0.2">
      <c r="A6" s="5" t="s">
        <v>53</v>
      </c>
      <c r="B6" s="6">
        <v>-2.269999999999996</v>
      </c>
      <c r="C6" s="7">
        <v>-1.2199999999999989</v>
      </c>
      <c r="D6" s="8">
        <v>1.1599999999999966</v>
      </c>
      <c r="E6" s="9">
        <v>2.3299999999999983</v>
      </c>
    </row>
    <row r="7" spans="1:5" x14ac:dyDescent="0.2">
      <c r="A7" s="5" t="s">
        <v>54</v>
      </c>
      <c r="B7" s="6">
        <v>15.349999999999994</v>
      </c>
      <c r="C7" s="7">
        <v>4.730000000000004</v>
      </c>
      <c r="D7" s="8">
        <v>-3.6700000000000017</v>
      </c>
      <c r="E7" s="9">
        <v>-5.6500000000000057</v>
      </c>
    </row>
    <row r="8" spans="1:5" x14ac:dyDescent="0.2">
      <c r="A8" s="5" t="s">
        <v>55</v>
      </c>
      <c r="B8" s="6">
        <v>-1.5</v>
      </c>
      <c r="C8" s="7">
        <v>-0.67000000000000171</v>
      </c>
      <c r="D8" s="8">
        <v>0.65000000000000568</v>
      </c>
      <c r="E8" s="9">
        <v>1.4500000000000028</v>
      </c>
    </row>
    <row r="9" spans="1:5" x14ac:dyDescent="0.2">
      <c r="A9" s="5" t="s">
        <v>58</v>
      </c>
      <c r="B9" s="6">
        <v>-0.39000000000000057</v>
      </c>
      <c r="C9" s="7">
        <v>-0.20000000000000284</v>
      </c>
      <c r="D9" s="8">
        <v>0.18999999999999773</v>
      </c>
      <c r="E9" s="9">
        <v>0.37999999999999545</v>
      </c>
    </row>
    <row r="10" spans="1:5" x14ac:dyDescent="0.2">
      <c r="A10" s="5" t="s">
        <v>59</v>
      </c>
      <c r="B10" s="6">
        <v>-0.53000000000000114</v>
      </c>
      <c r="C10" s="7">
        <v>-0.26000000000000512</v>
      </c>
      <c r="D10" s="8">
        <v>0.26000000000000512</v>
      </c>
      <c r="E10" s="9">
        <v>0.51999999999999602</v>
      </c>
    </row>
    <row r="11" spans="1:5" x14ac:dyDescent="0.2">
      <c r="A11" s="5" t="s">
        <v>60</v>
      </c>
      <c r="B11" s="6">
        <v>-0.59999999999999432</v>
      </c>
      <c r="C11" s="7">
        <v>-0.29999999999999716</v>
      </c>
      <c r="D11" s="8">
        <v>0.28999999999999204</v>
      </c>
      <c r="E11" s="9">
        <v>0.59000000000000341</v>
      </c>
    </row>
    <row r="12" spans="1:5" x14ac:dyDescent="0.2">
      <c r="A12" s="5" t="s">
        <v>49</v>
      </c>
      <c r="B12" s="6">
        <v>-0.65000000000000568</v>
      </c>
      <c r="C12" s="7">
        <v>-0.32999999999999829</v>
      </c>
      <c r="D12" s="8">
        <v>0.31999999999999318</v>
      </c>
      <c r="E12" s="9">
        <v>0.65000000000000568</v>
      </c>
    </row>
    <row r="13" spans="1:5" x14ac:dyDescent="0.2">
      <c r="A13" s="5" t="s">
        <v>56</v>
      </c>
      <c r="B13" s="6">
        <v>-1.0000000000005116E-2</v>
      </c>
      <c r="C13" s="7">
        <v>-1.0000000000005116E-2</v>
      </c>
      <c r="D13" s="8">
        <v>0</v>
      </c>
      <c r="E13" s="9">
        <v>0</v>
      </c>
    </row>
    <row r="14" spans="1:5" x14ac:dyDescent="0.2">
      <c r="A14" s="5" t="s">
        <v>61</v>
      </c>
      <c r="B14" s="10">
        <v>-1.230000000000004</v>
      </c>
      <c r="C14" s="11">
        <v>-0.62000000000000455</v>
      </c>
      <c r="D14" s="12">
        <v>0.60999999999999943</v>
      </c>
      <c r="E14" s="13">
        <v>1.2199999999999989</v>
      </c>
    </row>
    <row r="15" spans="1:5" x14ac:dyDescent="0.2">
      <c r="A15" s="5" t="s">
        <v>50</v>
      </c>
      <c r="B15" s="14">
        <v>-13.27000000000001</v>
      </c>
      <c r="C15" s="8">
        <v>-6.6500000000000057</v>
      </c>
      <c r="D15" s="15">
        <v>6.6199999999999903</v>
      </c>
      <c r="E15" s="16">
        <v>13.269999999999996</v>
      </c>
    </row>
    <row r="16" spans="1:5" x14ac:dyDescent="0.2">
      <c r="A16" s="5" t="s">
        <v>51</v>
      </c>
      <c r="B16" s="14">
        <v>-4.0500000000000114</v>
      </c>
      <c r="C16" s="8">
        <v>-2.0300000000000011</v>
      </c>
      <c r="D16" s="15">
        <v>2.019999999999996</v>
      </c>
      <c r="E16" s="16">
        <v>4.039999999999992</v>
      </c>
    </row>
    <row r="17" spans="1:5" x14ac:dyDescent="0.2">
      <c r="A17" s="5" t="s">
        <v>52</v>
      </c>
      <c r="B17" s="14">
        <v>-5.9000000000000057</v>
      </c>
      <c r="C17" s="8">
        <v>-2.9500000000000028</v>
      </c>
      <c r="D17" s="15">
        <v>2.9499999999999886</v>
      </c>
      <c r="E17" s="16">
        <v>5.8999999999999915</v>
      </c>
    </row>
    <row r="18" spans="1:5" x14ac:dyDescent="0.2">
      <c r="A18" s="5" t="s">
        <v>53</v>
      </c>
      <c r="B18" s="14">
        <v>-2.1500000000000057</v>
      </c>
      <c r="C18" s="8">
        <v>-1.1200000000000045</v>
      </c>
      <c r="D18" s="15">
        <v>0.89000000000000057</v>
      </c>
      <c r="E18" s="16">
        <v>1.8399999999999892</v>
      </c>
    </row>
    <row r="19" spans="1:5" x14ac:dyDescent="0.2">
      <c r="A19" s="5" t="s">
        <v>54</v>
      </c>
      <c r="B19" s="14">
        <v>26.049999999999997</v>
      </c>
      <c r="C19" s="8">
        <v>8.0099999999999909</v>
      </c>
      <c r="D19" s="15">
        <v>-5.4500000000000028</v>
      </c>
      <c r="E19" s="16">
        <v>-8.5500000000000114</v>
      </c>
    </row>
    <row r="20" spans="1:5" x14ac:dyDescent="0.2">
      <c r="A20" s="5" t="s">
        <v>55</v>
      </c>
      <c r="B20" s="14">
        <v>-4.7000000000000028</v>
      </c>
      <c r="C20" s="8">
        <v>-2.6900000000000119</v>
      </c>
      <c r="D20" s="15">
        <v>3.039999999999992</v>
      </c>
      <c r="E20" s="16">
        <v>7.4199999999999875</v>
      </c>
    </row>
    <row r="21" spans="1:5" x14ac:dyDescent="0.2">
      <c r="A21" s="5" t="s">
        <v>58</v>
      </c>
      <c r="B21" s="14">
        <v>-0.54000000000000625</v>
      </c>
      <c r="C21" s="8">
        <v>-0.27000000000001023</v>
      </c>
      <c r="D21" s="15">
        <v>0.26999999999999602</v>
      </c>
      <c r="E21" s="16">
        <v>0.53999999999999204</v>
      </c>
    </row>
    <row r="22" spans="1:5" x14ac:dyDescent="0.2">
      <c r="A22" s="5" t="s">
        <v>59</v>
      </c>
      <c r="B22" s="14">
        <v>-0.85000000000000853</v>
      </c>
      <c r="C22" s="8">
        <v>-0.42000000000000171</v>
      </c>
      <c r="D22" s="15">
        <v>0.41999999999998749</v>
      </c>
      <c r="E22" s="16">
        <v>0.84999999999999432</v>
      </c>
    </row>
    <row r="23" spans="1:5" x14ac:dyDescent="0.2">
      <c r="A23" s="5" t="s">
        <v>60</v>
      </c>
      <c r="B23" s="14">
        <v>-0.92000000000000171</v>
      </c>
      <c r="C23" s="8">
        <v>-0.46000000000000796</v>
      </c>
      <c r="D23" s="15">
        <v>0.45999999999999375</v>
      </c>
      <c r="E23" s="16">
        <v>0.91999999999998749</v>
      </c>
    </row>
    <row r="24" spans="1:5" x14ac:dyDescent="0.2">
      <c r="A24" s="5" t="s">
        <v>49</v>
      </c>
      <c r="B24" s="14">
        <v>-0.90000000000000568</v>
      </c>
      <c r="C24" s="8">
        <v>-0.45000000000000284</v>
      </c>
      <c r="D24" s="15">
        <v>0.44999999999998863</v>
      </c>
      <c r="E24" s="16">
        <v>0.89999999999999147</v>
      </c>
    </row>
    <row r="25" spans="1:5" x14ac:dyDescent="0.2">
      <c r="A25" s="5" t="s">
        <v>56</v>
      </c>
      <c r="B25" s="14">
        <v>-1.0000000000005116E-2</v>
      </c>
      <c r="C25" s="8">
        <v>0</v>
      </c>
      <c r="D25" s="15">
        <v>9.9999999999909051E-3</v>
      </c>
      <c r="E25" s="16">
        <v>9.9999999999909051E-3</v>
      </c>
    </row>
    <row r="26" spans="1:5" x14ac:dyDescent="0.2">
      <c r="A26" s="5" t="s">
        <v>61</v>
      </c>
      <c r="B26" s="17">
        <v>-1.9700000000000131</v>
      </c>
      <c r="C26" s="12">
        <v>-0.99000000000000909</v>
      </c>
      <c r="D26" s="18">
        <v>0.98999999999999488</v>
      </c>
      <c r="E26" s="19">
        <v>1.9799999999999898</v>
      </c>
    </row>
  </sheetData>
  <mergeCells count="1">
    <mergeCell ref="B1:E1"/>
  </mergeCells>
  <pageMargins left="0.7" right="0.7" top="0.78740157499999996" bottom="0.78740157499999996" header="0.3" footer="0.3"/>
  <ignoredErrors>
    <ignoredError sqref="D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Fig. 4 - Cost results </vt:lpstr>
      <vt:lpstr>Fig. 5 - Invest. distribution</vt:lpstr>
      <vt:lpstr>Fig. 6 - Literature comparison</vt:lpstr>
      <vt:lpstr>Fig. 7 - Sensitivity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Lechner</dc:creator>
  <cp:lastModifiedBy>Maximilian Lechner</cp:lastModifiedBy>
  <dcterms:created xsi:type="dcterms:W3CDTF">2024-07-29T06:51:04Z</dcterms:created>
  <dcterms:modified xsi:type="dcterms:W3CDTF">2024-07-29T08:37:02Z</dcterms:modified>
</cp:coreProperties>
</file>