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/>
  <mc:AlternateContent xmlns:mc="http://schemas.openxmlformats.org/markup-compatibility/2006">
    <mc:Choice Requires="x15">
      <x15ac:absPath xmlns:x15ac="http://schemas.microsoft.com/office/spreadsheetml/2010/11/ac" url="https://ucirvine-my.sharepoint.com/personal/aedinger_ad_uci_edu/Documents/Documents/Excel/PAPERS/2025/EMBO TABLES/"/>
    </mc:Choice>
  </mc:AlternateContent>
  <xr:revisionPtr revIDLastSave="5" documentId="8_{48670C53-D169-4795-BD69-45C8B0E2CF4C}" xr6:coauthVersionLast="47" xr6:coauthVersionMax="47" xr10:uidLastSave="{C1B0550D-2088-48DE-B3A5-DB9E445A1EF2}"/>
  <bookViews>
    <workbookView xWindow="-120" yWindow="-120" windowWidth="29040" windowHeight="15720" xr2:uid="{00000000-000D-0000-FFFF-FFFF00000000}"/>
  </bookViews>
  <sheets>
    <sheet name="Column description" sheetId="2" r:id="rId1"/>
    <sheet name="Intact mass, competition assay" sheetId="1" r:id="rId2"/>
  </sheets>
  <calcPr calcId="191029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31" i="1" l="1"/>
  <c r="F32" i="1"/>
  <c r="F30" i="1"/>
  <c r="F28" i="1"/>
  <c r="F29" i="1"/>
  <c r="F27" i="1"/>
  <c r="F23" i="1"/>
  <c r="F24" i="1"/>
  <c r="F20" i="1"/>
  <c r="F22" i="1"/>
  <c r="F21" i="1"/>
  <c r="F25" i="1"/>
  <c r="F26" i="1"/>
  <c r="F16" i="1"/>
  <c r="F19" i="1"/>
  <c r="F18" i="1"/>
  <c r="F17" i="1"/>
  <c r="F13" i="1"/>
  <c r="F15" i="1"/>
  <c r="F14" i="1"/>
  <c r="F6" i="1"/>
  <c r="F8" i="1"/>
  <c r="F12" i="1"/>
  <c r="F7" i="1"/>
  <c r="F2" i="1"/>
  <c r="F4" i="1"/>
  <c r="F3" i="1"/>
  <c r="F11" i="1"/>
  <c r="F10" i="1"/>
</calcChain>
</file>

<file path=xl/sharedStrings.xml><?xml version="1.0" encoding="utf-8"?>
<sst xmlns="http://schemas.openxmlformats.org/spreadsheetml/2006/main" count="50" uniqueCount="23">
  <si>
    <t>Average Mass (mean)</t>
  </si>
  <si>
    <t>Intensity (mean)</t>
  </si>
  <si>
    <t>Intensity %CV</t>
  </si>
  <si>
    <t>CR</t>
  </si>
  <si>
    <t>Exp</t>
  </si>
  <si>
    <t>Pppp2r1a_893</t>
  </si>
  <si>
    <t>Pppp2r1a_893LAC</t>
  </si>
  <si>
    <t>Ppp2r1a_CRL</t>
  </si>
  <si>
    <t>Ppp2r1a_FTY</t>
  </si>
  <si>
    <t>Ppp2r1a_PHS</t>
  </si>
  <si>
    <t>Kpnb1_893</t>
  </si>
  <si>
    <t>Kpnb1_893LAC</t>
  </si>
  <si>
    <t>Kpnb1_CRL</t>
  </si>
  <si>
    <t>Kpnb1_FTY</t>
  </si>
  <si>
    <t>Kpnb1_PHS</t>
  </si>
  <si>
    <t>Average measured mass for a given protein species</t>
  </si>
  <si>
    <t>CV of measurement in percent</t>
  </si>
  <si>
    <t>Number of crosslinks for measured protein species</t>
  </si>
  <si>
    <t>Experimental conditions</t>
  </si>
  <si>
    <t>%Prot</t>
  </si>
  <si>
    <t>% of protein with this many crosslinks</t>
  </si>
  <si>
    <t>Mean intensity (of 3 replicates) for a given protein species</t>
  </si>
  <si>
    <t xml:space="preserve">DATASET EV5 - Intact Mass data with sphingolipid competitors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</si>
</sst>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0" fillId="0" borderId="13" xfId="0" applyBorder="1"/>
    <xf numFmtId="0" fontId="0" fillId="33" borderId="12" xfId="0" applyFill="1" applyBorder="1"/>
    <xf numFmtId="11" fontId="0" fillId="0" borderId="11" xfId="0" applyNumberFormat="1" applyBorder="1"/>
    <xf numFmtId="0" fontId="0" fillId="0" borderId="10" xfId="0" applyBorder="1"/>
    <xf numFmtId="11" fontId="0" fillId="0" borderId="10" xfId="0" applyNumberFormat="1" applyBorder="1"/>
    <xf numFmtId="0" fontId="0" fillId="34" borderId="10" xfId="0" applyFill="1" applyBorder="1"/>
    <xf numFmtId="1" fontId="0" fillId="0" borderId="0" xfId="0" applyNumberFormat="1"/>
    <xf numFmtId="2" fontId="0" fillId="0" borderId="11" xfId="0" applyNumberFormat="1" applyBorder="1"/>
    <xf numFmtId="2" fontId="0" fillId="0" borderId="10" xfId="0" applyNumberFormat="1" applyBorder="1"/>
    <xf numFmtId="164" fontId="0" fillId="0" borderId="11" xfId="0" applyNumberFormat="1" applyBorder="1"/>
    <xf numFmtId="164" fontId="0" fillId="0" borderId="10" xfId="0" applyNumberFormat="1" applyBorder="1"/>
    <xf numFmtId="1" fontId="0" fillId="0" borderId="10" xfId="0" applyNumberFormat="1" applyBorder="1" applyAlignment="1">
      <alignment horizontal="center"/>
    </xf>
    <xf numFmtId="0" fontId="0" fillId="33" borderId="14" xfId="0" applyFill="1" applyBorder="1"/>
    <xf numFmtId="1" fontId="0" fillId="33" borderId="0" xfId="0" applyNumberFormat="1" applyFill="1"/>
    <xf numFmtId="0" fontId="0" fillId="35" borderId="10" xfId="0" applyFill="1" applyBorder="1"/>
    <xf numFmtId="1" fontId="0" fillId="35" borderId="10" xfId="0" applyNumberFormat="1" applyFill="1" applyBorder="1" applyAlignment="1">
      <alignment horizontal="center"/>
    </xf>
    <xf numFmtId="0" fontId="0" fillId="36" borderId="10" xfId="0" applyFill="1" applyBorder="1"/>
    <xf numFmtId="1" fontId="0" fillId="36" borderId="10" xfId="0" applyNumberFormat="1" applyFill="1" applyBorder="1" applyAlignment="1">
      <alignment horizontal="center"/>
    </xf>
    <xf numFmtId="1" fontId="0" fillId="34" borderId="10" xfId="0" applyNumberFormat="1" applyFill="1" applyBorder="1" applyAlignment="1">
      <alignment horizontal="center"/>
    </xf>
    <xf numFmtId="0" fontId="0" fillId="37" borderId="10" xfId="0" applyFill="1" applyBorder="1"/>
    <xf numFmtId="1" fontId="0" fillId="37" borderId="10" xfId="0" applyNumberFormat="1" applyFill="1" applyBorder="1" applyAlignment="1">
      <alignment horizontal="center"/>
    </xf>
    <xf numFmtId="2" fontId="0" fillId="0" borderId="12" xfId="0" applyNumberFormat="1" applyBorder="1"/>
    <xf numFmtId="11" fontId="0" fillId="0" borderId="12" xfId="0" applyNumberFormat="1" applyBorder="1"/>
    <xf numFmtId="164" fontId="0" fillId="0" borderId="12" xfId="0" applyNumberFormat="1" applyBorder="1"/>
    <xf numFmtId="0" fontId="0" fillId="37" borderId="14" xfId="0" applyFill="1" applyBorder="1"/>
    <xf numFmtId="1" fontId="0" fillId="37" borderId="14" xfId="0" applyNumberFormat="1" applyFill="1" applyBorder="1" applyAlignment="1">
      <alignment horizontal="center"/>
    </xf>
    <xf numFmtId="0" fontId="0" fillId="37" borderId="11" xfId="0" applyFill="1" applyBorder="1"/>
    <xf numFmtId="0" fontId="0" fillId="33" borderId="10" xfId="0" applyFill="1" applyBorder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"/>
  <sheetViews>
    <sheetView tabSelected="1" workbookViewId="0">
      <selection activeCell="B24" sqref="B24"/>
    </sheetView>
  </sheetViews>
  <sheetFormatPr defaultColWidth="11.42578125" defaultRowHeight="15" x14ac:dyDescent="0.25"/>
  <cols>
    <col min="1" max="1" width="17.140625" bestFit="1" customWidth="1"/>
    <col min="2" max="2" width="53.7109375" bestFit="1" customWidth="1"/>
  </cols>
  <sheetData>
    <row r="1" spans="1:2" ht="18.75" x14ac:dyDescent="0.3">
      <c r="A1" s="29" t="s">
        <v>22</v>
      </c>
    </row>
    <row r="2" spans="1:2" x14ac:dyDescent="0.25">
      <c r="A2" s="28" t="s">
        <v>0</v>
      </c>
      <c r="B2" s="4" t="s">
        <v>15</v>
      </c>
    </row>
    <row r="3" spans="1:2" x14ac:dyDescent="0.25">
      <c r="A3" s="28" t="s">
        <v>1</v>
      </c>
      <c r="B3" s="4" t="s">
        <v>21</v>
      </c>
    </row>
    <row r="4" spans="1:2" x14ac:dyDescent="0.25">
      <c r="A4" s="28" t="s">
        <v>2</v>
      </c>
      <c r="B4" s="4" t="s">
        <v>16</v>
      </c>
    </row>
    <row r="5" spans="1:2" x14ac:dyDescent="0.25">
      <c r="A5" s="28" t="s">
        <v>3</v>
      </c>
      <c r="B5" s="4" t="s">
        <v>17</v>
      </c>
    </row>
    <row r="6" spans="1:2" x14ac:dyDescent="0.25">
      <c r="A6" s="28" t="s">
        <v>4</v>
      </c>
      <c r="B6" s="4" t="s">
        <v>18</v>
      </c>
    </row>
    <row r="7" spans="1:2" x14ac:dyDescent="0.25">
      <c r="A7" s="28" t="s">
        <v>19</v>
      </c>
      <c r="B7" s="4" t="s">
        <v>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workbookViewId="0">
      <selection activeCell="M18" sqref="M18"/>
    </sheetView>
  </sheetViews>
  <sheetFormatPr defaultColWidth="8.85546875" defaultRowHeight="15" x14ac:dyDescent="0.25"/>
  <cols>
    <col min="1" max="1" width="20.28515625" bestFit="1" customWidth="1"/>
    <col min="2" max="2" width="15.85546875" bestFit="1" customWidth="1"/>
    <col min="3" max="3" width="13.42578125" bestFit="1" customWidth="1"/>
    <col min="4" max="4" width="3.28515625" bestFit="1" customWidth="1"/>
    <col min="5" max="5" width="16.7109375" bestFit="1" customWidth="1"/>
    <col min="6" max="6" width="8.85546875" style="7"/>
  </cols>
  <sheetData>
    <row r="1" spans="1:6" s="1" customFormat="1" ht="15.75" thickBot="1" x14ac:dyDescent="0.3">
      <c r="A1" s="2" t="s">
        <v>0</v>
      </c>
      <c r="B1" s="2" t="s">
        <v>1</v>
      </c>
      <c r="C1" s="2" t="s">
        <v>2</v>
      </c>
      <c r="D1" s="13" t="s">
        <v>3</v>
      </c>
      <c r="E1" s="13" t="s">
        <v>4</v>
      </c>
      <c r="F1" s="14" t="s">
        <v>19</v>
      </c>
    </row>
    <row r="2" spans="1:6" x14ac:dyDescent="0.25">
      <c r="A2" s="8">
        <v>66417.78</v>
      </c>
      <c r="B2" s="3">
        <v>4180000</v>
      </c>
      <c r="C2" s="10">
        <v>13.74</v>
      </c>
      <c r="D2" s="15">
        <v>0</v>
      </c>
      <c r="E2" s="15" t="s">
        <v>5</v>
      </c>
      <c r="F2" s="16">
        <f>100-35-19</f>
        <v>46</v>
      </c>
    </row>
    <row r="3" spans="1:6" x14ac:dyDescent="0.25">
      <c r="A3" s="9">
        <v>66705.34</v>
      </c>
      <c r="B3" s="5">
        <v>3440000</v>
      </c>
      <c r="C3" s="11">
        <v>13.22</v>
      </c>
      <c r="D3" s="15">
        <v>1</v>
      </c>
      <c r="E3" s="15" t="s">
        <v>5</v>
      </c>
      <c r="F3" s="16">
        <f>B3/SUM(B2:B5)*100</f>
        <v>35.220640933756528</v>
      </c>
    </row>
    <row r="4" spans="1:6" x14ac:dyDescent="0.25">
      <c r="A4" s="9">
        <v>66992.55</v>
      </c>
      <c r="B4" s="5">
        <v>1860000</v>
      </c>
      <c r="C4" s="11">
        <v>22.24</v>
      </c>
      <c r="D4" s="15">
        <v>2</v>
      </c>
      <c r="E4" s="15" t="s">
        <v>5</v>
      </c>
      <c r="F4" s="16">
        <f>B4/SUM(B2:B5)*100</f>
        <v>19.043718644414867</v>
      </c>
    </row>
    <row r="5" spans="1:6" x14ac:dyDescent="0.25">
      <c r="A5" s="9">
        <v>67280.77</v>
      </c>
      <c r="B5" s="5">
        <v>287000</v>
      </c>
      <c r="C5" s="11">
        <v>0</v>
      </c>
      <c r="D5" s="15">
        <v>3</v>
      </c>
      <c r="E5" s="15" t="s">
        <v>5</v>
      </c>
      <c r="F5" s="16">
        <v>0</v>
      </c>
    </row>
    <row r="6" spans="1:6" x14ac:dyDescent="0.25">
      <c r="A6" s="9">
        <v>66417.87</v>
      </c>
      <c r="B6" s="5">
        <v>6410000</v>
      </c>
      <c r="C6" s="11">
        <v>18.079999999999998</v>
      </c>
      <c r="D6" s="17">
        <v>0</v>
      </c>
      <c r="E6" s="17" t="s">
        <v>6</v>
      </c>
      <c r="F6" s="18">
        <f>100-29-4</f>
        <v>67</v>
      </c>
    </row>
    <row r="7" spans="1:6" x14ac:dyDescent="0.25">
      <c r="A7" s="9">
        <v>66705.210000000006</v>
      </c>
      <c r="B7" s="5">
        <v>2820000</v>
      </c>
      <c r="C7" s="11">
        <v>23.36</v>
      </c>
      <c r="D7" s="17">
        <v>1</v>
      </c>
      <c r="E7" s="17" t="s">
        <v>6</v>
      </c>
      <c r="F7" s="18">
        <f>B7/SUM(B6:B8)*100</f>
        <v>29.384182557049076</v>
      </c>
    </row>
    <row r="8" spans="1:6" x14ac:dyDescent="0.25">
      <c r="A8" s="9">
        <v>66993.570000000007</v>
      </c>
      <c r="B8" s="5">
        <v>367000</v>
      </c>
      <c r="C8" s="11">
        <v>0</v>
      </c>
      <c r="D8" s="17">
        <v>2</v>
      </c>
      <c r="E8" s="17" t="s">
        <v>6</v>
      </c>
      <c r="F8" s="18">
        <f>B8/SUM(B6:B8)*100</f>
        <v>3.8241117015734085</v>
      </c>
    </row>
    <row r="9" spans="1:6" x14ac:dyDescent="0.25">
      <c r="A9" s="9">
        <v>66417.84</v>
      </c>
      <c r="B9" s="5">
        <v>7240000</v>
      </c>
      <c r="C9" s="11">
        <v>8.69</v>
      </c>
      <c r="D9" s="4">
        <v>0</v>
      </c>
      <c r="E9" s="4" t="s">
        <v>7</v>
      </c>
      <c r="F9" s="12">
        <v>55</v>
      </c>
    </row>
    <row r="10" spans="1:6" x14ac:dyDescent="0.25">
      <c r="A10" s="9">
        <v>66705.3</v>
      </c>
      <c r="B10" s="5">
        <v>5110000</v>
      </c>
      <c r="C10" s="11">
        <v>11.19</v>
      </c>
      <c r="D10" s="4">
        <v>1</v>
      </c>
      <c r="E10" s="4" t="s">
        <v>7</v>
      </c>
      <c r="F10" s="12">
        <f>B10/SUM(B9:B11)*100</f>
        <v>38.334583645911479</v>
      </c>
    </row>
    <row r="11" spans="1:6" x14ac:dyDescent="0.25">
      <c r="A11" s="9">
        <v>66991.520000000004</v>
      </c>
      <c r="B11" s="5">
        <v>980000</v>
      </c>
      <c r="C11" s="11">
        <v>6.52</v>
      </c>
      <c r="D11" s="4">
        <v>2</v>
      </c>
      <c r="E11" s="4" t="s">
        <v>7</v>
      </c>
      <c r="F11" s="12">
        <f>B11/SUM(B9:B11)*100</f>
        <v>7.3518379594898722</v>
      </c>
    </row>
    <row r="12" spans="1:6" x14ac:dyDescent="0.25">
      <c r="A12" s="9">
        <v>66705.22</v>
      </c>
      <c r="B12" s="5">
        <v>4950000</v>
      </c>
      <c r="C12" s="11">
        <v>4.6399999999999997</v>
      </c>
      <c r="D12" s="6">
        <v>1</v>
      </c>
      <c r="E12" s="6" t="s">
        <v>8</v>
      </c>
      <c r="F12" s="19">
        <f>B12/SUM(B12:B15)*100</f>
        <v>37.722908093278463</v>
      </c>
    </row>
    <row r="13" spans="1:6" x14ac:dyDescent="0.25">
      <c r="A13" s="9">
        <v>66417.649999999994</v>
      </c>
      <c r="B13" s="5">
        <v>3810000</v>
      </c>
      <c r="C13" s="11">
        <v>5.9</v>
      </c>
      <c r="D13" s="6">
        <v>0</v>
      </c>
      <c r="E13" s="6" t="s">
        <v>8</v>
      </c>
      <c r="F13" s="19">
        <f>100-38-27-6</f>
        <v>29</v>
      </c>
    </row>
    <row r="14" spans="1:6" x14ac:dyDescent="0.25">
      <c r="A14" s="9">
        <v>66992.179999999993</v>
      </c>
      <c r="B14" s="5">
        <v>3550000</v>
      </c>
      <c r="C14" s="11">
        <v>4.83</v>
      </c>
      <c r="D14" s="6">
        <v>2</v>
      </c>
      <c r="E14" s="6" t="s">
        <v>8</v>
      </c>
      <c r="F14" s="19">
        <f>B14/SUM(B12:B15)*100</f>
        <v>27.053802773967384</v>
      </c>
    </row>
    <row r="15" spans="1:6" x14ac:dyDescent="0.25">
      <c r="A15" s="9">
        <v>67280.850000000006</v>
      </c>
      <c r="B15" s="5">
        <v>812000</v>
      </c>
      <c r="C15" s="11">
        <v>22.17</v>
      </c>
      <c r="D15" s="6">
        <v>3</v>
      </c>
      <c r="E15" s="6" t="s">
        <v>8</v>
      </c>
      <c r="F15" s="19">
        <f>B15/SUM(B12:B15)*100</f>
        <v>6.1880810852004267</v>
      </c>
    </row>
    <row r="16" spans="1:6" x14ac:dyDescent="0.25">
      <c r="A16" s="9">
        <v>66417.73</v>
      </c>
      <c r="B16" s="5">
        <v>4700000</v>
      </c>
      <c r="C16" s="11">
        <v>5.77</v>
      </c>
      <c r="D16" s="20">
        <v>0</v>
      </c>
      <c r="E16" s="20" t="s">
        <v>9</v>
      </c>
      <c r="F16" s="21">
        <f>100-35-22-4</f>
        <v>39</v>
      </c>
    </row>
    <row r="17" spans="1:6" x14ac:dyDescent="0.25">
      <c r="A17" s="9">
        <v>66705.22</v>
      </c>
      <c r="B17" s="5">
        <v>4280000</v>
      </c>
      <c r="C17" s="11">
        <v>7.12</v>
      </c>
      <c r="D17" s="20">
        <v>1</v>
      </c>
      <c r="E17" s="20" t="s">
        <v>9</v>
      </c>
      <c r="F17" s="21">
        <f>B17/SUM(B16:B19)*100</f>
        <v>35.298969072164951</v>
      </c>
    </row>
    <row r="18" spans="1:6" x14ac:dyDescent="0.25">
      <c r="A18" s="9">
        <v>66991.86</v>
      </c>
      <c r="B18" s="5">
        <v>2710000</v>
      </c>
      <c r="C18" s="11">
        <v>12.27</v>
      </c>
      <c r="D18" s="20">
        <v>2</v>
      </c>
      <c r="E18" s="20" t="s">
        <v>9</v>
      </c>
      <c r="F18" s="21">
        <f>B18/SUM(B16:B19)*100</f>
        <v>22.350515463917525</v>
      </c>
    </row>
    <row r="19" spans="1:6" ht="15.75" thickBot="1" x14ac:dyDescent="0.3">
      <c r="A19" s="22">
        <v>67279.34</v>
      </c>
      <c r="B19" s="23">
        <v>435000</v>
      </c>
      <c r="C19" s="24">
        <v>25.73</v>
      </c>
      <c r="D19" s="25">
        <v>3</v>
      </c>
      <c r="E19" s="25" t="s">
        <v>9</v>
      </c>
      <c r="F19" s="26">
        <f>B19/SUM(B16:B19)*100</f>
        <v>3.5876288659793816</v>
      </c>
    </row>
    <row r="20" spans="1:6" x14ac:dyDescent="0.25">
      <c r="A20" s="8">
        <v>52023.05</v>
      </c>
      <c r="B20" s="3">
        <v>9480000</v>
      </c>
      <c r="C20" s="10">
        <v>7.82</v>
      </c>
      <c r="D20" s="15">
        <v>0</v>
      </c>
      <c r="E20" s="15" t="s">
        <v>10</v>
      </c>
      <c r="F20" s="16">
        <f>100-41-17</f>
        <v>42</v>
      </c>
    </row>
    <row r="21" spans="1:6" x14ac:dyDescent="0.25">
      <c r="A21" s="9">
        <v>52310.95</v>
      </c>
      <c r="B21" s="5">
        <v>8950000</v>
      </c>
      <c r="C21" s="11">
        <v>7.23</v>
      </c>
      <c r="D21" s="15">
        <v>1</v>
      </c>
      <c r="E21" s="15" t="s">
        <v>10</v>
      </c>
      <c r="F21" s="16">
        <f>B21/SUM(B20:B22)*100</f>
        <v>40.188594521778178</v>
      </c>
    </row>
    <row r="22" spans="1:6" x14ac:dyDescent="0.25">
      <c r="A22" s="9">
        <v>52597.63</v>
      </c>
      <c r="B22" s="5">
        <v>3840000</v>
      </c>
      <c r="C22" s="11">
        <v>14.95</v>
      </c>
      <c r="D22" s="15">
        <v>2</v>
      </c>
      <c r="E22" s="15" t="s">
        <v>10</v>
      </c>
      <c r="F22" s="16">
        <f>B22/SUM(B20:B22)*100</f>
        <v>17.242927705433321</v>
      </c>
    </row>
    <row r="23" spans="1:6" x14ac:dyDescent="0.25">
      <c r="A23" s="9">
        <v>52021.96</v>
      </c>
      <c r="B23" s="5">
        <v>24600000</v>
      </c>
      <c r="C23" s="11">
        <v>6.75</v>
      </c>
      <c r="D23" s="17">
        <v>0</v>
      </c>
      <c r="E23" s="17" t="s">
        <v>11</v>
      </c>
      <c r="F23" s="18">
        <f>100-25</f>
        <v>75</v>
      </c>
    </row>
    <row r="24" spans="1:6" x14ac:dyDescent="0.25">
      <c r="A24" s="9">
        <v>52309.42</v>
      </c>
      <c r="B24" s="5">
        <v>8260000</v>
      </c>
      <c r="C24" s="11">
        <v>9.49</v>
      </c>
      <c r="D24" s="17">
        <v>1</v>
      </c>
      <c r="E24" s="17" t="s">
        <v>11</v>
      </c>
      <c r="F24" s="18">
        <f>B24/SUM(B23:B24)*100</f>
        <v>25.136944613511869</v>
      </c>
    </row>
    <row r="25" spans="1:6" x14ac:dyDescent="0.25">
      <c r="A25" s="9">
        <v>52021.96</v>
      </c>
      <c r="B25" s="5">
        <v>35500000</v>
      </c>
      <c r="C25" s="11">
        <v>24.56</v>
      </c>
      <c r="D25" s="4">
        <v>0</v>
      </c>
      <c r="E25" s="4" t="s">
        <v>12</v>
      </c>
      <c r="F25" s="12">
        <f>100-32</f>
        <v>68</v>
      </c>
    </row>
    <row r="26" spans="1:6" x14ac:dyDescent="0.25">
      <c r="A26" s="9">
        <v>52308.77</v>
      </c>
      <c r="B26" s="5">
        <v>17000000</v>
      </c>
      <c r="C26" s="11">
        <v>19.54</v>
      </c>
      <c r="D26" s="4">
        <v>1</v>
      </c>
      <c r="E26" s="4" t="s">
        <v>12</v>
      </c>
      <c r="F26" s="12">
        <f>B26/SUM(B25:B26)*100</f>
        <v>32.38095238095238</v>
      </c>
    </row>
    <row r="27" spans="1:6" x14ac:dyDescent="0.25">
      <c r="A27" s="9">
        <v>52310.78</v>
      </c>
      <c r="B27" s="5">
        <v>8990000</v>
      </c>
      <c r="C27" s="11">
        <v>20.75</v>
      </c>
      <c r="D27" s="6">
        <v>1</v>
      </c>
      <c r="E27" s="6" t="s">
        <v>13</v>
      </c>
      <c r="F27" s="19">
        <f>B27/SUM(B27:B29)*100</f>
        <v>39.326334208223976</v>
      </c>
    </row>
    <row r="28" spans="1:6" x14ac:dyDescent="0.25">
      <c r="A28" s="9">
        <v>52023.35</v>
      </c>
      <c r="B28" s="5">
        <v>8600000</v>
      </c>
      <c r="C28" s="11">
        <v>19.46</v>
      </c>
      <c r="D28" s="6">
        <v>0</v>
      </c>
      <c r="E28" s="6" t="s">
        <v>13</v>
      </c>
      <c r="F28" s="19">
        <f>100-39-23</f>
        <v>38</v>
      </c>
    </row>
    <row r="29" spans="1:6" x14ac:dyDescent="0.25">
      <c r="A29" s="9">
        <v>52598.080000000002</v>
      </c>
      <c r="B29" s="5">
        <v>5270000</v>
      </c>
      <c r="C29" s="11">
        <v>8.77</v>
      </c>
      <c r="D29" s="6">
        <v>2</v>
      </c>
      <c r="E29" s="6" t="s">
        <v>13</v>
      </c>
      <c r="F29" s="19">
        <f>B29/SUM(B27:B29)*100</f>
        <v>23.053368328958882</v>
      </c>
    </row>
    <row r="30" spans="1:6" x14ac:dyDescent="0.25">
      <c r="A30" s="9">
        <v>52311.02</v>
      </c>
      <c r="B30" s="5">
        <v>8130000</v>
      </c>
      <c r="C30" s="11">
        <v>7.28</v>
      </c>
      <c r="D30" s="27">
        <v>1</v>
      </c>
      <c r="E30" s="27" t="s">
        <v>14</v>
      </c>
      <c r="F30" s="21">
        <f>B30/SUM(B30:B32)*100</f>
        <v>42.454308093994783</v>
      </c>
    </row>
    <row r="31" spans="1:6" x14ac:dyDescent="0.25">
      <c r="A31" s="9">
        <v>52023.14</v>
      </c>
      <c r="B31" s="5">
        <v>6890000</v>
      </c>
      <c r="C31" s="11">
        <v>0</v>
      </c>
      <c r="D31" s="20">
        <v>0</v>
      </c>
      <c r="E31" s="20" t="s">
        <v>14</v>
      </c>
      <c r="F31" s="21">
        <f>100 -(F30+F32)</f>
        <v>35.979112271540458</v>
      </c>
    </row>
    <row r="32" spans="1:6" x14ac:dyDescent="0.25">
      <c r="A32" s="9">
        <v>52599.88</v>
      </c>
      <c r="B32" s="5">
        <v>4130000</v>
      </c>
      <c r="C32" s="11">
        <v>13.87</v>
      </c>
      <c r="D32" s="20">
        <v>2</v>
      </c>
      <c r="E32" s="20" t="s">
        <v>14</v>
      </c>
      <c r="F32" s="21">
        <f>B32/SUM(B30:B32)*100</f>
        <v>21.566579634464752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Column description</vt:lpstr>
      <vt:lpstr>Intact mass, competition assay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Kubiniok Peter</dc:creator>
  <cp:lastModifiedBy>Aimee Lara Edinger</cp:lastModifiedBy>
  <dcterms:created xsi:type="dcterms:W3CDTF">2018-01-09T16:47:26Z</dcterms:created>
  <dcterms:modified xsi:type="dcterms:W3CDTF">2025-05-16T15:10:06Z</dcterms:modified>
</cp:coreProperties>
</file>