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ce.datastore.ed.ac.uk\csce\biology\users\amillar2\WP\PUBLICNS\Urquiza protein 2022\MSB_2025\"/>
    </mc:Choice>
  </mc:AlternateContent>
  <xr:revisionPtr revIDLastSave="0" documentId="13_ncr:1_{BD7B6202-91A7-4824-8DDD-E750F11B7676}" xr6:coauthVersionLast="47" xr6:coauthVersionMax="47" xr10:uidLastSave="{00000000-0000-0000-0000-000000000000}"/>
  <bookViews>
    <workbookView xWindow="840" yWindow="240" windowWidth="20868" windowHeight="13296" xr2:uid="{F539C16F-EFEC-48F9-93E8-29C3BCA2B46F}"/>
  </bookViews>
  <sheets>
    <sheet name="EV4 Kds" sheetId="1" r:id="rId1"/>
  </sheets>
  <definedNames>
    <definedName name="_xlnm._FilterDatabase" localSheetId="0" hidden="1">'EV4 Kds'!$A$4:$K$42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F31" i="1"/>
  <c r="G30" i="1"/>
  <c r="H30" i="1" s="1"/>
  <c r="H31" i="1" s="1"/>
  <c r="G29" i="1"/>
  <c r="I29" i="1" s="1"/>
  <c r="G28" i="1"/>
  <c r="H28" i="1" s="1"/>
  <c r="G27" i="1"/>
  <c r="I27" i="1" s="1"/>
  <c r="G26" i="1"/>
  <c r="I26" i="1" s="1"/>
  <c r="I25" i="1"/>
  <c r="H25" i="1"/>
  <c r="G25" i="1"/>
  <c r="G24" i="1"/>
  <c r="H24" i="1" s="1"/>
  <c r="D24" i="1"/>
  <c r="B24" i="1"/>
  <c r="G23" i="1"/>
  <c r="I23" i="1" s="1"/>
  <c r="H22" i="1"/>
  <c r="G22" i="1"/>
  <c r="H21" i="1"/>
  <c r="G21" i="1"/>
  <c r="I21" i="1" s="1"/>
  <c r="G20" i="1"/>
  <c r="H20" i="1" s="1"/>
  <c r="H19" i="1"/>
  <c r="G19" i="1"/>
  <c r="G18" i="1"/>
  <c r="H18" i="1" s="1"/>
  <c r="G17" i="1"/>
  <c r="H17" i="1" s="1"/>
  <c r="G16" i="1"/>
  <c r="H16" i="1" s="1"/>
  <c r="G15" i="1"/>
  <c r="H14" i="1"/>
  <c r="G14" i="1"/>
  <c r="G13" i="1"/>
  <c r="H13" i="1" s="1"/>
  <c r="G12" i="1"/>
  <c r="H12" i="1" s="1"/>
  <c r="I11" i="1"/>
  <c r="H11" i="1"/>
  <c r="G11" i="1"/>
  <c r="G10" i="1"/>
  <c r="I10" i="1" s="1"/>
  <c r="G9" i="1"/>
  <c r="H9" i="1" s="1"/>
  <c r="I8" i="1"/>
  <c r="H8" i="1"/>
  <c r="G8" i="1"/>
  <c r="G7" i="1"/>
  <c r="H7" i="1" s="1"/>
  <c r="G6" i="1"/>
  <c r="I6" i="1" s="1"/>
  <c r="G5" i="1"/>
  <c r="H5" i="1" s="1"/>
  <c r="H23" i="1" l="1"/>
  <c r="H6" i="1"/>
  <c r="H26" i="1"/>
  <c r="H29" i="1"/>
  <c r="H10" i="1"/>
  <c r="H27" i="1"/>
</calcChain>
</file>

<file path=xl/sharedStrings.xml><?xml version="1.0" encoding="utf-8"?>
<sst xmlns="http://schemas.openxmlformats.org/spreadsheetml/2006/main" count="210" uniqueCount="78">
  <si>
    <t>Table EV4</t>
  </si>
  <si>
    <r>
      <t xml:space="preserve">Kd's are listed by the simulated protein variable, such as </t>
    </r>
    <r>
      <rPr>
        <i/>
        <sz val="12"/>
        <color theme="1"/>
        <rFont val="Calibri"/>
        <family val="2"/>
        <scheme val="minor"/>
      </rPr>
      <t>cEC</t>
    </r>
    <r>
      <rPr>
        <sz val="12"/>
        <color theme="1"/>
        <rFont val="Calibri"/>
        <family val="2"/>
        <scheme val="minor"/>
      </rPr>
      <t xml:space="preserve"> for the Evening Complex, the regulated variable, such as </t>
    </r>
    <r>
      <rPr>
        <i/>
        <sz val="12"/>
        <color theme="1"/>
        <rFont val="Calibri"/>
        <family val="2"/>
        <scheme val="minor"/>
      </rPr>
      <t>cE4m</t>
    </r>
    <r>
      <rPr>
        <sz val="12"/>
        <color theme="1"/>
        <rFont val="Calibri"/>
        <family val="2"/>
        <scheme val="minor"/>
      </rPr>
      <t xml:space="preserve"> for </t>
    </r>
    <r>
      <rPr>
        <i/>
        <sz val="12"/>
        <color theme="1"/>
        <rFont val="Calibri"/>
        <family val="2"/>
        <scheme val="minor"/>
      </rPr>
      <t xml:space="preserve">ELF4 </t>
    </r>
    <r>
      <rPr>
        <sz val="12"/>
        <color theme="1"/>
        <rFont val="Calibri"/>
        <family val="2"/>
        <scheme val="minor"/>
      </rPr>
      <t xml:space="preserve">mRNA, and the name of the </t>
    </r>
    <r>
      <rPr>
        <i/>
        <sz val="12"/>
        <color theme="1"/>
        <rFont val="Calibri"/>
        <family val="2"/>
        <scheme val="minor"/>
      </rPr>
      <t>Kd</t>
    </r>
    <r>
      <rPr>
        <sz val="12"/>
        <color theme="1"/>
        <rFont val="Calibri"/>
        <family val="2"/>
        <scheme val="minor"/>
      </rPr>
      <t xml:space="preserve"> parameter, such as </t>
    </r>
    <r>
      <rPr>
        <i/>
        <sz val="12"/>
        <color theme="1"/>
        <rFont val="Calibri"/>
        <family val="2"/>
        <scheme val="minor"/>
      </rPr>
      <t>g2</t>
    </r>
    <r>
      <rPr>
        <sz val="12"/>
        <color theme="1"/>
        <rFont val="Calibri"/>
        <family val="2"/>
        <scheme val="minor"/>
      </rPr>
      <t xml:space="preserve">. Kd/ChIP peaks, a possible calibration of the simulated </t>
    </r>
    <r>
      <rPr>
        <i/>
        <sz val="12"/>
        <color theme="1"/>
        <rFont val="Calibri"/>
        <family val="2"/>
        <scheme val="minor"/>
      </rPr>
      <t>Kd</t>
    </r>
    <r>
      <rPr>
        <sz val="12"/>
        <color theme="1"/>
        <rFont val="Calibri"/>
        <family val="2"/>
        <scheme val="minor"/>
      </rPr>
      <t xml:space="preserve"> by the number of genomic regions bound in ChIP-seq data (columns M:O), see Discussion. Kd's derived using EMA from experimental data are listed, together with their z-score. The z-score indicates how unusual this EMA-derived Kd is among random genomic sequences, see Supplementary Information. Experimental data are absent where ChIP-seq data indicated no binding, or for PRRs, or for the model activator </t>
    </r>
    <r>
      <rPr>
        <i/>
        <sz val="12"/>
        <color theme="1"/>
        <rFont val="Calibri"/>
        <family val="2"/>
        <scheme val="minor"/>
      </rPr>
      <t>cLmod</t>
    </r>
    <r>
      <rPr>
        <sz val="12"/>
        <color theme="1"/>
        <rFont val="Calibri"/>
        <family val="2"/>
        <scheme val="minor"/>
      </rPr>
      <t xml:space="preserve"> that presumably corresonds to RVE8 and other proteins, for which no binding data are available.</t>
    </r>
  </si>
  <si>
    <t>Model</t>
  </si>
  <si>
    <t>Model regulator</t>
  </si>
  <si>
    <t>Model target</t>
  </si>
  <si>
    <t>parameter</t>
  </si>
  <si>
    <t>Sim. Kd (copy number/cell)</t>
  </si>
  <si>
    <t>M</t>
  </si>
  <si>
    <t>Sim. Kd (nM)</t>
  </si>
  <si>
    <t>Kd / ChIP peaks (nM)</t>
  </si>
  <si>
    <t>nM/ChIP-peaks</t>
  </si>
  <si>
    <t>EMA Kd (nM)</t>
  </si>
  <si>
    <t>EMA z-score</t>
  </si>
  <si>
    <t>U2019.5</t>
  </si>
  <si>
    <t>cP9,cP7,cP5,cT</t>
  </si>
  <si>
    <t>cLm</t>
  </si>
  <si>
    <t>g1</t>
  </si>
  <si>
    <t>ND</t>
  </si>
  <si>
    <t>Protein</t>
  </si>
  <si>
    <t>Number of ChIP-seq peaks</t>
  </si>
  <si>
    <t>reference</t>
  </si>
  <si>
    <t>cEC</t>
  </si>
  <si>
    <t>cE4m</t>
  </si>
  <si>
    <t>g2</t>
  </si>
  <si>
    <t>CCA1</t>
  </si>
  <si>
    <t>Kamioka et al 2016 figure 4</t>
  </si>
  <si>
    <t>cP9</t>
  </si>
  <si>
    <t>cP7m</t>
  </si>
  <si>
    <t>g11</t>
  </si>
  <si>
    <t>P9,7,5,TOC1</t>
  </si>
  <si>
    <t>Liu T et al 2016 Figure 3</t>
  </si>
  <si>
    <t>cGm</t>
  </si>
  <si>
    <t>g14</t>
  </si>
  <si>
    <t>TOC1</t>
  </si>
  <si>
    <t>cP7</t>
  </si>
  <si>
    <t>cP5m</t>
  </si>
  <si>
    <t>g13</t>
  </si>
  <si>
    <t>P5,TOC1</t>
  </si>
  <si>
    <t>cP9m</t>
  </si>
  <si>
    <t>g8</t>
  </si>
  <si>
    <t>LUX 22 ºC</t>
  </si>
  <si>
    <t>Ezer D. et al 2017 figure 1</t>
  </si>
  <si>
    <t>cTm</t>
  </si>
  <si>
    <t>g4</t>
  </si>
  <si>
    <t>LUX 17 ºC</t>
  </si>
  <si>
    <t>cL</t>
  </si>
  <si>
    <t>cE3m</t>
  </si>
  <si>
    <t>g16</t>
  </si>
  <si>
    <t>P9</t>
  </si>
  <si>
    <t>g6</t>
  </si>
  <si>
    <t>P7</t>
  </si>
  <si>
    <t>g15</t>
  </si>
  <si>
    <t>cLUXm</t>
  </si>
  <si>
    <t>g9</t>
  </si>
  <si>
    <t>g5</t>
  </si>
  <si>
    <t>cL+cLmod</t>
  </si>
  <si>
    <t>g10</t>
  </si>
  <si>
    <t>cLmod</t>
  </si>
  <si>
    <t>g12</t>
  </si>
  <si>
    <t>U2020.5</t>
  </si>
  <si>
    <t>cT</t>
  </si>
  <si>
    <t>g11t</t>
  </si>
  <si>
    <t>g10t</t>
  </si>
  <si>
    <t>g6t</t>
  </si>
  <si>
    <t>g3t</t>
  </si>
  <si>
    <t>g15t</t>
  </si>
  <si>
    <t>g14t</t>
  </si>
  <si>
    <t>g9t</t>
  </si>
  <si>
    <t>cP5,cT</t>
  </si>
  <si>
    <t>g4t</t>
  </si>
  <si>
    <t>g5t</t>
  </si>
  <si>
    <t>g2t</t>
  </si>
  <si>
    <t>g13t</t>
  </si>
  <si>
    <t>g8t</t>
  </si>
  <si>
    <t>g7t</t>
  </si>
  <si>
    <t>g1t</t>
  </si>
  <si>
    <t>g12t</t>
  </si>
  <si>
    <r>
      <t>All DNA-binding dissociation constants (</t>
    </r>
    <r>
      <rPr>
        <b/>
        <i/>
        <sz val="12"/>
        <color theme="1"/>
        <rFont val="Calibri"/>
        <family val="2"/>
        <scheme val="minor"/>
      </rPr>
      <t>Kd</t>
    </r>
    <r>
      <rPr>
        <b/>
        <sz val="12"/>
        <color theme="1"/>
        <rFont val="Calibri"/>
        <family val="2"/>
        <scheme val="minor"/>
      </rPr>
      <t>) from models U2019.5 and U2020.5 simulation and derived from experimental data using EMA.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</si>
</sst>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0" fillId="0" borderId="0" xfId="0" applyNumberFormat="1"/>
    <xf numFmtId="1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" fillId="2" borderId="0" xfId="0" applyFont="1" applyFill="1"/>
    <xf numFmtId="0" fontId="0" fillId="2" borderId="0" xfId="0" applyFill="1"/>
    <xf numFmtId="165" fontId="0" fillId="0" borderId="0" xfId="0" applyNumberFormat="1"/>
    <xf numFmtId="2" fontId="3" fillId="0" borderId="0" xfId="0" applyNumberFormat="1" applyFont="1"/>
    <xf numFmtId="164" fontId="3" fillId="0" borderId="0" xfId="0" applyNumberFormat="1" applyFont="1"/>
    <xf numFmtId="0" fontId="0" fillId="0" borderId="1" xfId="0" applyBorder="1"/>
    <xf numFmtId="1" fontId="0" fillId="0" borderId="1" xfId="0" applyNumberFormat="1" applyBorder="1"/>
    <xf numFmtId="11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1B6F7-EB56-460F-BA4F-14D19EFA1F4F}">
  <dimension ref="A1:P42"/>
  <sheetViews>
    <sheetView tabSelected="1" zoomScale="66" zoomScaleNormal="66" workbookViewId="0"/>
  </sheetViews>
  <sheetFormatPr defaultColWidth="10.796875" defaultRowHeight="15.6" x14ac:dyDescent="0.3"/>
  <cols>
    <col min="2" max="2" width="9.5" style="23" customWidth="1"/>
    <col min="3" max="3" width="8.296875" customWidth="1"/>
    <col min="4" max="4" width="6" customWidth="1"/>
    <col min="5" max="5" width="14.796875" customWidth="1"/>
    <col min="6" max="6" width="10.796875" hidden="1" customWidth="1"/>
    <col min="7" max="7" width="12.69921875" customWidth="1"/>
    <col min="8" max="8" width="13.5" bestFit="1" customWidth="1"/>
    <col min="9" max="9" width="13.5" hidden="1" customWidth="1"/>
    <col min="10" max="10" width="15.796875" customWidth="1"/>
    <col min="11" max="12" width="11.296875" customWidth="1"/>
    <col min="14" max="14" width="22" bestFit="1" customWidth="1"/>
  </cols>
  <sheetData>
    <row r="1" spans="1:16" x14ac:dyDescent="0.3">
      <c r="A1" s="1" t="s">
        <v>0</v>
      </c>
    </row>
    <row r="2" spans="1:16" x14ac:dyDescent="0.3">
      <c r="A2" s="1" t="s">
        <v>77</v>
      </c>
    </row>
    <row r="3" spans="1:16" s="21" customFormat="1" ht="103.8" customHeight="1" x14ac:dyDescent="0.3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5"/>
      <c r="N3" s="25"/>
      <c r="O3" s="25"/>
      <c r="P3" s="25"/>
    </row>
    <row r="4" spans="1:16" ht="31.2" x14ac:dyDescent="0.3">
      <c r="A4" s="2" t="s">
        <v>2</v>
      </c>
      <c r="B4" s="3" t="s">
        <v>3</v>
      </c>
      <c r="C4" s="3" t="s">
        <v>4</v>
      </c>
      <c r="D4" s="2" t="s">
        <v>5</v>
      </c>
      <c r="E4" s="3" t="s">
        <v>6</v>
      </c>
      <c r="F4" s="4" t="s">
        <v>7</v>
      </c>
      <c r="G4" s="5" t="s">
        <v>8</v>
      </c>
      <c r="H4" s="5" t="s">
        <v>9</v>
      </c>
      <c r="I4" s="4" t="s">
        <v>10</v>
      </c>
      <c r="J4" s="5" t="s">
        <v>11</v>
      </c>
      <c r="K4" s="6" t="s">
        <v>12</v>
      </c>
    </row>
    <row r="5" spans="1:16" ht="31.2" x14ac:dyDescent="0.3">
      <c r="A5" t="s">
        <v>13</v>
      </c>
      <c r="B5" s="23" t="s">
        <v>14</v>
      </c>
      <c r="C5" t="s">
        <v>15</v>
      </c>
      <c r="D5" t="s">
        <v>16</v>
      </c>
      <c r="E5" s="7">
        <v>6709.1529488255501</v>
      </c>
      <c r="F5" s="8">
        <v>9.7158350154683689E-8</v>
      </c>
      <c r="G5" s="9">
        <f t="shared" ref="G5:G42" si="0">F5*1000000000</f>
        <v>97.158350154683689</v>
      </c>
      <c r="H5" s="10">
        <f>G5/$N$7</f>
        <v>3.5984574131364329</v>
      </c>
      <c r="I5" t="s">
        <v>17</v>
      </c>
      <c r="J5" s="10"/>
      <c r="K5" s="10"/>
      <c r="L5" s="4"/>
      <c r="M5" s="11" t="s">
        <v>18</v>
      </c>
      <c r="N5" s="11" t="s">
        <v>19</v>
      </c>
      <c r="O5" s="11" t="s">
        <v>20</v>
      </c>
      <c r="P5" s="12"/>
    </row>
    <row r="6" spans="1:16" x14ac:dyDescent="0.3">
      <c r="A6" t="s">
        <v>13</v>
      </c>
      <c r="B6" s="23" t="s">
        <v>21</v>
      </c>
      <c r="C6" t="s">
        <v>22</v>
      </c>
      <c r="D6" t="s">
        <v>23</v>
      </c>
      <c r="E6" s="7">
        <v>595.53366453962803</v>
      </c>
      <c r="F6" s="8">
        <v>8.6241987251716773E-9</v>
      </c>
      <c r="G6" s="9">
        <f t="shared" si="0"/>
        <v>8.6241987251716772</v>
      </c>
      <c r="H6" s="10">
        <f>G6/$N$10</f>
        <v>0.17967080677440994</v>
      </c>
      <c r="I6" s="13" t="e">
        <f>G6/#REF!</f>
        <v>#REF!</v>
      </c>
      <c r="J6" s="14">
        <v>1.67726966106</v>
      </c>
      <c r="K6" s="15">
        <v>1.73328920584</v>
      </c>
      <c r="M6" t="s">
        <v>24</v>
      </c>
      <c r="N6">
        <v>1548</v>
      </c>
      <c r="O6" t="s">
        <v>25</v>
      </c>
    </row>
    <row r="7" spans="1:16" x14ac:dyDescent="0.3">
      <c r="A7" t="s">
        <v>13</v>
      </c>
      <c r="B7" s="23" t="s">
        <v>26</v>
      </c>
      <c r="C7" t="s">
        <v>27</v>
      </c>
      <c r="D7" t="s">
        <v>28</v>
      </c>
      <c r="E7" s="7">
        <v>59994.4134510773</v>
      </c>
      <c r="F7" s="8">
        <v>8.6880687828483676E-7</v>
      </c>
      <c r="G7" s="9">
        <f t="shared" si="0"/>
        <v>868.80687828483678</v>
      </c>
      <c r="H7" s="10">
        <f>G7/$N$12</f>
        <v>0.79270700573434016</v>
      </c>
      <c r="I7" t="s">
        <v>17</v>
      </c>
      <c r="J7" s="10"/>
      <c r="K7" s="10"/>
      <c r="M7" t="s">
        <v>29</v>
      </c>
      <c r="N7">
        <v>27</v>
      </c>
      <c r="O7" t="s">
        <v>30</v>
      </c>
    </row>
    <row r="8" spans="1:16" x14ac:dyDescent="0.3">
      <c r="A8" t="s">
        <v>13</v>
      </c>
      <c r="B8" s="23" t="s">
        <v>21</v>
      </c>
      <c r="C8" t="s">
        <v>31</v>
      </c>
      <c r="D8" t="s">
        <v>32</v>
      </c>
      <c r="E8" s="7">
        <v>206.41589612681901</v>
      </c>
      <c r="F8" s="8">
        <v>2.9892041612932625E-9</v>
      </c>
      <c r="G8" s="9">
        <f t="shared" si="0"/>
        <v>2.9892041612932623</v>
      </c>
      <c r="H8" s="10">
        <f>G8/$N$10</f>
        <v>6.2275086693609628E-2</v>
      </c>
      <c r="I8" s="13" t="e">
        <f>G8/#REF!</f>
        <v>#REF!</v>
      </c>
      <c r="J8" s="14">
        <v>2.4909602976</v>
      </c>
      <c r="K8" s="15">
        <v>0.30365046633800002</v>
      </c>
      <c r="M8" t="s">
        <v>33</v>
      </c>
      <c r="N8">
        <v>334</v>
      </c>
      <c r="O8" t="s">
        <v>30</v>
      </c>
    </row>
    <row r="9" spans="1:16" x14ac:dyDescent="0.3">
      <c r="A9" t="s">
        <v>13</v>
      </c>
      <c r="B9" s="23" t="s">
        <v>34</v>
      </c>
      <c r="C9" t="s">
        <v>35</v>
      </c>
      <c r="D9" t="s">
        <v>36</v>
      </c>
      <c r="E9" s="7">
        <v>81139.520532603798</v>
      </c>
      <c r="F9" s="8">
        <v>1.1750189640064573E-6</v>
      </c>
      <c r="G9" s="9">
        <f t="shared" si="0"/>
        <v>1175.0189640064573</v>
      </c>
      <c r="H9" s="10">
        <f>G9/$N$13</f>
        <v>8.9016588182307377</v>
      </c>
      <c r="I9" t="s">
        <v>17</v>
      </c>
      <c r="J9" s="10"/>
      <c r="K9" s="10"/>
      <c r="M9" t="s">
        <v>37</v>
      </c>
      <c r="N9">
        <v>300</v>
      </c>
      <c r="O9" t="s">
        <v>30</v>
      </c>
    </row>
    <row r="10" spans="1:16" x14ac:dyDescent="0.3">
      <c r="A10" t="s">
        <v>13</v>
      </c>
      <c r="B10" s="23" t="s">
        <v>21</v>
      </c>
      <c r="C10" t="s">
        <v>38</v>
      </c>
      <c r="D10" t="s">
        <v>39</v>
      </c>
      <c r="E10" s="7">
        <v>407.96320294450101</v>
      </c>
      <c r="F10" s="8">
        <v>5.9079040266695138E-9</v>
      </c>
      <c r="G10" s="9">
        <f t="shared" si="0"/>
        <v>5.907904026669514</v>
      </c>
      <c r="H10" s="10">
        <f>G10/$N$10</f>
        <v>0.12308133388894821</v>
      </c>
      <c r="I10" s="13" t="e">
        <f>G10/#REF!</f>
        <v>#REF!</v>
      </c>
      <c r="J10" s="14">
        <v>2.5445639920700001</v>
      </c>
      <c r="K10" s="15">
        <v>1.01610674353</v>
      </c>
      <c r="M10" t="s">
        <v>40</v>
      </c>
      <c r="N10">
        <v>48</v>
      </c>
      <c r="O10" t="s">
        <v>41</v>
      </c>
    </row>
    <row r="11" spans="1:16" x14ac:dyDescent="0.3">
      <c r="A11" t="s">
        <v>13</v>
      </c>
      <c r="B11" s="23" t="s">
        <v>21</v>
      </c>
      <c r="C11" t="s">
        <v>42</v>
      </c>
      <c r="D11" t="s">
        <v>43</v>
      </c>
      <c r="E11" s="7">
        <v>451.30734744509903</v>
      </c>
      <c r="F11" s="8">
        <v>6.535590651294981E-9</v>
      </c>
      <c r="G11" s="9">
        <f t="shared" si="0"/>
        <v>6.5355906512949806</v>
      </c>
      <c r="H11" s="10">
        <f>G11/$N$10</f>
        <v>0.13615813856864542</v>
      </c>
      <c r="I11" s="13" t="e">
        <f>G11/#REF!</f>
        <v>#REF!</v>
      </c>
      <c r="J11" s="14">
        <v>3.1703877737399999</v>
      </c>
      <c r="K11" s="15">
        <v>0.23469764667500001</v>
      </c>
      <c r="M11" t="s">
        <v>44</v>
      </c>
      <c r="N11">
        <v>895</v>
      </c>
      <c r="O11" t="s">
        <v>41</v>
      </c>
    </row>
    <row r="12" spans="1:16" x14ac:dyDescent="0.3">
      <c r="A12" t="s">
        <v>13</v>
      </c>
      <c r="B12" s="23" t="s">
        <v>45</v>
      </c>
      <c r="C12" t="s">
        <v>46</v>
      </c>
      <c r="D12" t="s">
        <v>47</v>
      </c>
      <c r="E12" s="7">
        <v>28140.655873650401</v>
      </c>
      <c r="F12" s="8">
        <v>4.0751786668288598E-7</v>
      </c>
      <c r="G12" s="9">
        <f t="shared" si="0"/>
        <v>407.51786668288599</v>
      </c>
      <c r="H12" s="10">
        <f>G12/$N$6</f>
        <v>0.26325443584165764</v>
      </c>
      <c r="I12" t="s">
        <v>17</v>
      </c>
      <c r="J12" s="10"/>
      <c r="K12" s="9"/>
      <c r="M12" t="s">
        <v>48</v>
      </c>
      <c r="N12">
        <v>1096</v>
      </c>
      <c r="O12" t="s">
        <v>30</v>
      </c>
    </row>
    <row r="13" spans="1:16" x14ac:dyDescent="0.3">
      <c r="A13" t="s">
        <v>13</v>
      </c>
      <c r="B13" s="23" t="s">
        <v>45</v>
      </c>
      <c r="C13" t="s">
        <v>22</v>
      </c>
      <c r="D13" t="s">
        <v>49</v>
      </c>
      <c r="E13" s="7">
        <v>24508.123303527798</v>
      </c>
      <c r="F13" s="8">
        <v>3.549134806913509E-7</v>
      </c>
      <c r="G13" s="9">
        <f t="shared" si="0"/>
        <v>354.91348069135091</v>
      </c>
      <c r="H13" s="10">
        <f>G13/$N$6</f>
        <v>0.2292722743484179</v>
      </c>
      <c r="I13" t="s">
        <v>17</v>
      </c>
      <c r="J13" s="10">
        <v>0.25379626717472498</v>
      </c>
      <c r="K13" s="9">
        <v>2.70212713530255</v>
      </c>
      <c r="M13" t="s">
        <v>50</v>
      </c>
      <c r="N13">
        <v>132</v>
      </c>
      <c r="O13" t="s">
        <v>30</v>
      </c>
    </row>
    <row r="14" spans="1:16" x14ac:dyDescent="0.3">
      <c r="A14" t="s">
        <v>13</v>
      </c>
      <c r="B14" s="23" t="s">
        <v>45</v>
      </c>
      <c r="C14" t="s">
        <v>31</v>
      </c>
      <c r="D14" t="s">
        <v>51</v>
      </c>
      <c r="E14" s="7">
        <v>42247.345400120103</v>
      </c>
      <c r="F14" s="8">
        <v>6.1180336903919693E-7</v>
      </c>
      <c r="G14" s="9">
        <f t="shared" si="0"/>
        <v>611.80336903919692</v>
      </c>
      <c r="H14" s="10">
        <f>G14/$N$6</f>
        <v>0.39522181462480421</v>
      </c>
      <c r="I14" t="s">
        <v>17</v>
      </c>
      <c r="J14" s="10">
        <v>0.57599986835649997</v>
      </c>
      <c r="K14" s="9">
        <v>1.2700458345468599</v>
      </c>
    </row>
    <row r="15" spans="1:16" ht="18" customHeight="1" x14ac:dyDescent="0.3">
      <c r="A15" t="s">
        <v>13</v>
      </c>
      <c r="B15" s="23" t="s">
        <v>45</v>
      </c>
      <c r="C15" t="s">
        <v>52</v>
      </c>
      <c r="D15" t="s">
        <v>49</v>
      </c>
      <c r="E15" s="7">
        <v>24508.123303527798</v>
      </c>
      <c r="F15" s="8">
        <v>3.549134806913509E-7</v>
      </c>
      <c r="G15" s="9">
        <f t="shared" si="0"/>
        <v>354.91348069135091</v>
      </c>
      <c r="H15" s="10">
        <v>0.23</v>
      </c>
      <c r="I15" t="s">
        <v>17</v>
      </c>
      <c r="J15" s="10">
        <v>0.34369511252719598</v>
      </c>
      <c r="K15" s="9">
        <v>2.0263284863458901</v>
      </c>
    </row>
    <row r="16" spans="1:16" x14ac:dyDescent="0.3">
      <c r="A16" t="s">
        <v>13</v>
      </c>
      <c r="B16" s="23" t="s">
        <v>45</v>
      </c>
      <c r="C16" t="s">
        <v>38</v>
      </c>
      <c r="D16" t="s">
        <v>53</v>
      </c>
      <c r="E16" s="7">
        <v>33341.572433857102</v>
      </c>
      <c r="F16" s="8">
        <v>4.8283474738841702E-7</v>
      </c>
      <c r="G16" s="9">
        <f t="shared" si="0"/>
        <v>482.83474738841704</v>
      </c>
      <c r="H16" s="10">
        <f>G16/$N$6</f>
        <v>0.31190875154290509</v>
      </c>
      <c r="I16" t="s">
        <v>17</v>
      </c>
      <c r="J16" s="10">
        <v>0.315746590535184</v>
      </c>
      <c r="K16" s="9">
        <v>2.2371650409077102</v>
      </c>
    </row>
    <row r="17" spans="1:11" x14ac:dyDescent="0.3">
      <c r="A17" t="s">
        <v>13</v>
      </c>
      <c r="B17" s="23" t="s">
        <v>45</v>
      </c>
      <c r="C17" t="s">
        <v>42</v>
      </c>
      <c r="D17" t="s">
        <v>54</v>
      </c>
      <c r="E17" s="7">
        <v>20979.008816933099</v>
      </c>
      <c r="F17" s="8">
        <v>3.0380673984941543E-7</v>
      </c>
      <c r="G17" s="9">
        <f t="shared" si="0"/>
        <v>303.80673984941541</v>
      </c>
      <c r="H17" s="10">
        <f>G17/$N$6</f>
        <v>0.19625758388205131</v>
      </c>
      <c r="I17" t="s">
        <v>17</v>
      </c>
      <c r="J17" s="10">
        <v>0.40623435202851099</v>
      </c>
      <c r="K17" s="9">
        <v>2.1467284844877699</v>
      </c>
    </row>
    <row r="18" spans="1:11" x14ac:dyDescent="0.3">
      <c r="A18" t="s">
        <v>13</v>
      </c>
      <c r="B18" s="23" t="s">
        <v>55</v>
      </c>
      <c r="C18" t="s">
        <v>27</v>
      </c>
      <c r="D18" t="s">
        <v>56</v>
      </c>
      <c r="E18" s="7">
        <v>67504.926676814895</v>
      </c>
      <c r="F18" s="8">
        <v>9.7757009763510257E-7</v>
      </c>
      <c r="G18" s="9">
        <f t="shared" si="0"/>
        <v>977.57009763510257</v>
      </c>
      <c r="H18" s="10">
        <f>G18/$N$6</f>
        <v>0.63150523103042799</v>
      </c>
      <c r="I18" t="s">
        <v>17</v>
      </c>
      <c r="J18" s="10">
        <v>0.315746590535184</v>
      </c>
      <c r="K18" s="9">
        <v>2.2371650409077102</v>
      </c>
    </row>
    <row r="19" spans="1:11" x14ac:dyDescent="0.3">
      <c r="A19" s="16" t="s">
        <v>13</v>
      </c>
      <c r="B19" s="24" t="s">
        <v>57</v>
      </c>
      <c r="C19" s="16" t="s">
        <v>35</v>
      </c>
      <c r="D19" s="16" t="s">
        <v>58</v>
      </c>
      <c r="E19" s="17">
        <v>16905.468788264399</v>
      </c>
      <c r="F19" s="18">
        <v>2.4481592066652659E-7</v>
      </c>
      <c r="G19" s="19">
        <f t="shared" si="0"/>
        <v>244.81592066652658</v>
      </c>
      <c r="H19" s="20">
        <f>G19/$N$6</f>
        <v>0.15814981955201976</v>
      </c>
      <c r="I19" t="s">
        <v>17</v>
      </c>
      <c r="J19" s="20"/>
      <c r="K19" s="19"/>
    </row>
    <row r="20" spans="1:11" ht="31.2" x14ac:dyDescent="0.3">
      <c r="A20" t="s">
        <v>59</v>
      </c>
      <c r="B20" s="23" t="s">
        <v>14</v>
      </c>
      <c r="C20" t="s">
        <v>15</v>
      </c>
      <c r="D20" t="s">
        <v>16</v>
      </c>
      <c r="E20" s="7">
        <v>5397.8209193905604</v>
      </c>
      <c r="F20" s="8">
        <v>7.8168343896561414E-8</v>
      </c>
      <c r="G20" s="9">
        <f t="shared" si="0"/>
        <v>78.16834389656141</v>
      </c>
      <c r="H20" s="10">
        <f>G20/$N$7</f>
        <v>2.895123848020793</v>
      </c>
      <c r="I20" t="s">
        <v>17</v>
      </c>
    </row>
    <row r="21" spans="1:11" x14ac:dyDescent="0.3">
      <c r="A21" t="s">
        <v>59</v>
      </c>
      <c r="B21" s="23" t="s">
        <v>21</v>
      </c>
      <c r="C21" t="s">
        <v>22</v>
      </c>
      <c r="D21" t="s">
        <v>23</v>
      </c>
      <c r="E21" s="7">
        <v>368.16809482353801</v>
      </c>
      <c r="F21" s="8">
        <v>5.3316126410428317E-9</v>
      </c>
      <c r="G21" s="9">
        <f t="shared" si="0"/>
        <v>5.3316126410428319</v>
      </c>
      <c r="H21" s="10">
        <f>G21/$N$10</f>
        <v>0.111075263355059</v>
      </c>
      <c r="I21" s="13" t="e">
        <f>G21/N15</f>
        <v>#DIV/0!</v>
      </c>
      <c r="J21" s="14">
        <v>1.67726966106</v>
      </c>
      <c r="K21" s="15">
        <v>1.73328920584</v>
      </c>
    </row>
    <row r="22" spans="1:11" x14ac:dyDescent="0.3">
      <c r="A22" t="s">
        <v>59</v>
      </c>
      <c r="B22" s="23" t="s">
        <v>60</v>
      </c>
      <c r="C22" t="s">
        <v>35</v>
      </c>
      <c r="D22" t="s">
        <v>61</v>
      </c>
      <c r="E22" s="7">
        <v>5103.0415069909104</v>
      </c>
      <c r="F22" s="8">
        <v>7.38995067442752E-8</v>
      </c>
      <c r="G22" s="9">
        <f t="shared" si="0"/>
        <v>73.8995067442752</v>
      </c>
      <c r="H22" s="10">
        <f>G22/$N$8</f>
        <v>0.22125600821639282</v>
      </c>
      <c r="I22" t="s">
        <v>17</v>
      </c>
      <c r="J22" s="10"/>
      <c r="K22" s="10"/>
    </row>
    <row r="23" spans="1:11" x14ac:dyDescent="0.3">
      <c r="A23" t="s">
        <v>59</v>
      </c>
      <c r="B23" s="23" t="s">
        <v>21</v>
      </c>
      <c r="C23" t="s">
        <v>31</v>
      </c>
      <c r="D23" t="s">
        <v>32</v>
      </c>
      <c r="E23" s="7">
        <v>151.101422475578</v>
      </c>
      <c r="F23" s="8">
        <v>2.1881696580375165E-9</v>
      </c>
      <c r="G23" s="9">
        <f t="shared" si="0"/>
        <v>2.1881696580375167</v>
      </c>
      <c r="H23" s="10">
        <f>G23/$N$10</f>
        <v>4.5586867875781596E-2</v>
      </c>
      <c r="I23" s="13" t="e">
        <f>G23/N24</f>
        <v>#DIV/0!</v>
      </c>
      <c r="J23" s="14">
        <v>2.4909602976</v>
      </c>
      <c r="K23" s="9">
        <v>0.30365046633800002</v>
      </c>
    </row>
    <row r="24" spans="1:11" x14ac:dyDescent="0.3">
      <c r="A24" t="s">
        <v>59</v>
      </c>
      <c r="B24" s="23" t="str">
        <f>B25</f>
        <v>cEC</v>
      </c>
      <c r="C24" t="s">
        <v>52</v>
      </c>
      <c r="D24" t="str">
        <f>D25</f>
        <v>g10t</v>
      </c>
      <c r="E24" s="7">
        <v>368.16809482353801</v>
      </c>
      <c r="F24" s="8">
        <v>5.3316126410428317E-9</v>
      </c>
      <c r="G24" s="9">
        <f t="shared" si="0"/>
        <v>5.3316126410428319</v>
      </c>
      <c r="H24" s="10">
        <f>G24/$N$10</f>
        <v>0.111075263355059</v>
      </c>
      <c r="J24" s="14">
        <v>1.8122123156500001</v>
      </c>
      <c r="K24" s="9">
        <v>0.99491670297099999</v>
      </c>
    </row>
    <row r="25" spans="1:11" x14ac:dyDescent="0.3">
      <c r="A25" t="s">
        <v>59</v>
      </c>
      <c r="B25" s="23" t="s">
        <v>21</v>
      </c>
      <c r="C25" t="s">
        <v>35</v>
      </c>
      <c r="D25" t="s">
        <v>62</v>
      </c>
      <c r="E25" s="7">
        <v>557.850239088585</v>
      </c>
      <c r="F25" s="8">
        <v>8.0784875939861434E-9</v>
      </c>
      <c r="G25" s="9">
        <f t="shared" si="0"/>
        <v>8.0784875939861429</v>
      </c>
      <c r="H25" s="10">
        <f>G25/$N$10</f>
        <v>0.16830182487471132</v>
      </c>
      <c r="I25" s="13" t="e">
        <f>G25/N30</f>
        <v>#DIV/0!</v>
      </c>
      <c r="J25" s="14">
        <v>2.8726197251999999</v>
      </c>
      <c r="K25" s="15">
        <v>1.3926892102499999</v>
      </c>
    </row>
    <row r="26" spans="1:11" x14ac:dyDescent="0.3">
      <c r="A26" t="s">
        <v>59</v>
      </c>
      <c r="B26" s="23" t="s">
        <v>21</v>
      </c>
      <c r="C26" t="s">
        <v>27</v>
      </c>
      <c r="D26" t="s">
        <v>63</v>
      </c>
      <c r="E26" s="7">
        <v>140.53484073465199</v>
      </c>
      <c r="F26" s="8">
        <v>2.0351500955750614E-9</v>
      </c>
      <c r="G26" s="9">
        <f t="shared" si="0"/>
        <v>2.0351500955750614</v>
      </c>
      <c r="H26" s="10">
        <f>G26/$N$10</f>
        <v>4.2398960324480449E-2</v>
      </c>
      <c r="I26" s="13">
        <f>G26/N13</f>
        <v>1.5417803754356526E-2</v>
      </c>
      <c r="J26" s="14">
        <v>1.2723558746400001</v>
      </c>
      <c r="K26" s="15">
        <v>2.1644449577099998</v>
      </c>
    </row>
    <row r="27" spans="1:11" x14ac:dyDescent="0.3">
      <c r="A27" t="s">
        <v>59</v>
      </c>
      <c r="B27" s="23" t="s">
        <v>21</v>
      </c>
      <c r="C27" t="s">
        <v>38</v>
      </c>
      <c r="D27" t="s">
        <v>64</v>
      </c>
      <c r="E27" s="7">
        <v>19.863561380342698</v>
      </c>
      <c r="F27" s="8">
        <v>2.8765342907381808E-10</v>
      </c>
      <c r="G27" s="9">
        <f t="shared" si="0"/>
        <v>0.28765342907381808</v>
      </c>
      <c r="H27" s="10">
        <f>G27/$N$10</f>
        <v>5.9927797723712097E-3</v>
      </c>
      <c r="I27" s="13" t="e">
        <f>G27/#REF!</f>
        <v>#REF!</v>
      </c>
      <c r="J27" s="14">
        <v>2.5445639920700001</v>
      </c>
      <c r="K27" s="15">
        <v>1.01610674353</v>
      </c>
    </row>
    <row r="28" spans="1:11" x14ac:dyDescent="0.3">
      <c r="A28" t="s">
        <v>59</v>
      </c>
      <c r="B28" s="23" t="s">
        <v>60</v>
      </c>
      <c r="C28" t="s">
        <v>42</v>
      </c>
      <c r="D28" t="s">
        <v>65</v>
      </c>
      <c r="E28" s="7">
        <v>684891.40975698305</v>
      </c>
      <c r="F28" s="8">
        <v>9.9182296058330822E-6</v>
      </c>
      <c r="G28" s="9">
        <f t="shared" si="0"/>
        <v>9918.229605833083</v>
      </c>
      <c r="H28" s="10">
        <f>G28/$N$8</f>
        <v>29.695298221057136</v>
      </c>
      <c r="I28" t="s">
        <v>17</v>
      </c>
      <c r="J28" s="10"/>
      <c r="K28" s="10"/>
    </row>
    <row r="29" spans="1:11" x14ac:dyDescent="0.3">
      <c r="A29" t="s">
        <v>59</v>
      </c>
      <c r="B29" s="23" t="s">
        <v>21</v>
      </c>
      <c r="C29" t="s">
        <v>42</v>
      </c>
      <c r="D29" t="s">
        <v>66</v>
      </c>
      <c r="E29" s="7">
        <v>294.25330391132297</v>
      </c>
      <c r="F29" s="8">
        <v>4.2612183316812683E-9</v>
      </c>
      <c r="G29" s="9">
        <f t="shared" si="0"/>
        <v>4.2612183316812686</v>
      </c>
      <c r="H29" s="10">
        <f>G29/$N$10</f>
        <v>8.877538191002643E-2</v>
      </c>
      <c r="I29" s="13" t="e">
        <f>G29/N29</f>
        <v>#DIV/0!</v>
      </c>
      <c r="J29" s="14">
        <v>3.1703877737399999</v>
      </c>
      <c r="K29" s="15">
        <v>0.23469764667500001</v>
      </c>
    </row>
    <row r="30" spans="1:11" x14ac:dyDescent="0.3">
      <c r="A30" t="s">
        <v>59</v>
      </c>
      <c r="B30" s="23" t="s">
        <v>45</v>
      </c>
      <c r="C30" t="s">
        <v>46</v>
      </c>
      <c r="D30" t="s">
        <v>47</v>
      </c>
      <c r="E30" s="7">
        <v>20038.137476692002</v>
      </c>
      <c r="F30" s="8">
        <v>2.901815463528723E-7</v>
      </c>
      <c r="G30" s="9">
        <f t="shared" si="0"/>
        <v>290.18154635287232</v>
      </c>
      <c r="H30" s="10">
        <f>G30/$N$6</f>
        <v>0.18745577929772114</v>
      </c>
      <c r="I30" t="s">
        <v>17</v>
      </c>
      <c r="J30" s="10"/>
      <c r="K30" s="9"/>
    </row>
    <row r="31" spans="1:11" x14ac:dyDescent="0.3">
      <c r="A31" t="s">
        <v>59</v>
      </c>
      <c r="B31" s="23" t="s">
        <v>45</v>
      </c>
      <c r="C31" t="s">
        <v>22</v>
      </c>
      <c r="D31" t="s">
        <v>49</v>
      </c>
      <c r="E31" s="7">
        <v>18552.741974294298</v>
      </c>
      <c r="F31" s="8">
        <f>F30</f>
        <v>2.901815463528723E-7</v>
      </c>
      <c r="G31" s="9">
        <f t="shared" si="0"/>
        <v>290.18154635287232</v>
      </c>
      <c r="H31" s="10">
        <f>H30</f>
        <v>0.18745577929772114</v>
      </c>
      <c r="I31" t="s">
        <v>17</v>
      </c>
      <c r="J31" s="10">
        <v>0.25379626717472498</v>
      </c>
      <c r="K31" s="9">
        <v>2.70212713530255</v>
      </c>
    </row>
    <row r="32" spans="1:11" x14ac:dyDescent="0.3">
      <c r="A32" t="s">
        <v>59</v>
      </c>
      <c r="B32" s="23" t="s">
        <v>45</v>
      </c>
      <c r="C32" t="s">
        <v>31</v>
      </c>
      <c r="D32" t="s">
        <v>51</v>
      </c>
      <c r="E32" s="7">
        <v>27125.1526593952</v>
      </c>
      <c r="F32" s="8">
        <v>3.9281189446457711E-7</v>
      </c>
      <c r="G32" s="9">
        <f t="shared" si="0"/>
        <v>392.81189446457711</v>
      </c>
      <c r="H32" s="10">
        <f>G32/$N$6</f>
        <v>0.25375445378848649</v>
      </c>
      <c r="I32" t="s">
        <v>17</v>
      </c>
      <c r="J32" s="10">
        <v>0.57599986835649997</v>
      </c>
      <c r="K32" s="9">
        <v>1.2700458345468599</v>
      </c>
    </row>
    <row r="33" spans="1:11" x14ac:dyDescent="0.3">
      <c r="A33" t="s">
        <v>59</v>
      </c>
      <c r="B33" s="23" t="s">
        <v>45</v>
      </c>
      <c r="C33" t="s">
        <v>52</v>
      </c>
      <c r="D33" t="s">
        <v>49</v>
      </c>
      <c r="E33" s="7">
        <v>18551.741974294298</v>
      </c>
      <c r="F33" s="8">
        <v>2.686563648893042E-7</v>
      </c>
      <c r="G33" s="9">
        <f t="shared" si="0"/>
        <v>268.6563648893042</v>
      </c>
      <c r="H33" s="10">
        <f>G33/$N$6</f>
        <v>0.17355062331350402</v>
      </c>
      <c r="I33" t="s">
        <v>17</v>
      </c>
      <c r="J33" s="10">
        <v>0.34369511252719598</v>
      </c>
      <c r="K33" s="9">
        <v>2.0263284863458901</v>
      </c>
    </row>
    <row r="34" spans="1:11" x14ac:dyDescent="0.3">
      <c r="A34" t="s">
        <v>59</v>
      </c>
      <c r="B34" s="23" t="s">
        <v>45</v>
      </c>
      <c r="C34" t="s">
        <v>35</v>
      </c>
      <c r="D34" t="s">
        <v>67</v>
      </c>
      <c r="E34" s="7">
        <v>64222.979673838599</v>
      </c>
      <c r="F34" s="8">
        <v>9.3004270356069801E-7</v>
      </c>
      <c r="G34" s="9">
        <f t="shared" si="0"/>
        <v>930.04270356069799</v>
      </c>
      <c r="H34" s="10">
        <f>G34/$N$6</f>
        <v>0.60080278007797028</v>
      </c>
      <c r="I34" t="s">
        <v>17</v>
      </c>
      <c r="J34" s="10">
        <v>0.474593931326448</v>
      </c>
      <c r="K34" s="9">
        <v>2.0604308816327399</v>
      </c>
    </row>
    <row r="35" spans="1:11" x14ac:dyDescent="0.3">
      <c r="A35" t="s">
        <v>59</v>
      </c>
      <c r="B35" s="23" t="s">
        <v>68</v>
      </c>
      <c r="C35" t="s">
        <v>38</v>
      </c>
      <c r="D35" t="s">
        <v>69</v>
      </c>
      <c r="E35" s="7">
        <v>3166.4042657732798</v>
      </c>
      <c r="F35" s="8">
        <v>4.5854166201284444E-8</v>
      </c>
      <c r="G35" s="9">
        <f t="shared" si="0"/>
        <v>45.854166201284443</v>
      </c>
      <c r="H35" s="10">
        <f>G35/$N$9</f>
        <v>0.15284722067094814</v>
      </c>
      <c r="I35" t="s">
        <v>17</v>
      </c>
      <c r="J35" s="10"/>
      <c r="K35" s="10"/>
    </row>
    <row r="36" spans="1:11" x14ac:dyDescent="0.3">
      <c r="A36" t="s">
        <v>59</v>
      </c>
      <c r="B36" s="23" t="s">
        <v>45</v>
      </c>
      <c r="C36" t="s">
        <v>27</v>
      </c>
      <c r="D36" t="s">
        <v>70</v>
      </c>
      <c r="E36" s="7">
        <v>4266496.1327754296</v>
      </c>
      <c r="F36" s="8">
        <v>6.1785105864125889E-5</v>
      </c>
      <c r="G36" s="9">
        <f t="shared" si="0"/>
        <v>61785.105864125886</v>
      </c>
      <c r="H36" s="10">
        <f>G36/$N$6</f>
        <v>39.912859085352636</v>
      </c>
      <c r="I36" t="s">
        <v>17</v>
      </c>
      <c r="J36" s="10">
        <v>0.315746590535184</v>
      </c>
      <c r="K36" s="9">
        <v>2.2371650409077102</v>
      </c>
    </row>
    <row r="37" spans="1:11" x14ac:dyDescent="0.3">
      <c r="A37" t="s">
        <v>59</v>
      </c>
      <c r="B37" s="23" t="s">
        <v>45</v>
      </c>
      <c r="C37" t="s">
        <v>38</v>
      </c>
      <c r="D37" t="s">
        <v>71</v>
      </c>
      <c r="E37" s="7">
        <v>3084281.19622517</v>
      </c>
      <c r="F37" s="8">
        <v>4.4664904008606394E-5</v>
      </c>
      <c r="G37" s="9">
        <f t="shared" si="0"/>
        <v>44664.904008606398</v>
      </c>
      <c r="H37" s="10">
        <f>G37/$N$6</f>
        <v>28.853297163182429</v>
      </c>
      <c r="I37" t="s">
        <v>17</v>
      </c>
      <c r="J37" s="10">
        <v>0.44894051773704402</v>
      </c>
      <c r="K37" s="9">
        <v>2.1300995719695002</v>
      </c>
    </row>
    <row r="38" spans="1:11" x14ac:dyDescent="0.3">
      <c r="A38" t="s">
        <v>59</v>
      </c>
      <c r="B38" s="23" t="s">
        <v>45</v>
      </c>
      <c r="C38" t="s">
        <v>42</v>
      </c>
      <c r="D38" t="s">
        <v>72</v>
      </c>
      <c r="E38" s="7">
        <v>18663.850973891898</v>
      </c>
      <c r="F38" s="8">
        <v>2.7027986721835779E-7</v>
      </c>
      <c r="G38" s="9">
        <f t="shared" si="0"/>
        <v>270.27986721835777</v>
      </c>
      <c r="H38" s="10">
        <f>G38/$N$6</f>
        <v>0.17459939742787969</v>
      </c>
      <c r="I38" t="s">
        <v>17</v>
      </c>
      <c r="J38" s="10">
        <v>0.40623435202851099</v>
      </c>
      <c r="K38" s="9">
        <v>2.1467284844877699</v>
      </c>
    </row>
    <row r="39" spans="1:11" x14ac:dyDescent="0.3">
      <c r="A39" t="s">
        <v>59</v>
      </c>
      <c r="B39" s="23" t="s">
        <v>57</v>
      </c>
      <c r="C39" t="s">
        <v>35</v>
      </c>
      <c r="D39" t="s">
        <v>73</v>
      </c>
      <c r="E39" s="7">
        <v>5871.5113073440998</v>
      </c>
      <c r="F39" s="8">
        <v>8.5028073720689856E-8</v>
      </c>
      <c r="G39" s="9">
        <f t="shared" si="0"/>
        <v>85.028073720689861</v>
      </c>
      <c r="H39" s="10">
        <f>G39/$N$6</f>
        <v>5.4927696201996036E-2</v>
      </c>
      <c r="I39" t="s">
        <v>17</v>
      </c>
      <c r="J39" s="10"/>
      <c r="K39" s="9"/>
    </row>
    <row r="40" spans="1:11" x14ac:dyDescent="0.3">
      <c r="A40" t="s">
        <v>59</v>
      </c>
      <c r="B40" s="23" t="s">
        <v>68</v>
      </c>
      <c r="C40" t="s">
        <v>27</v>
      </c>
      <c r="D40" t="s">
        <v>74</v>
      </c>
      <c r="E40" s="7">
        <v>1282.94294014039</v>
      </c>
      <c r="F40" s="8">
        <v>1.8578890712047244E-8</v>
      </c>
      <c r="G40" s="9">
        <f t="shared" si="0"/>
        <v>18.578890712047244</v>
      </c>
      <c r="H40" s="10">
        <f>G40/$N$9</f>
        <v>6.1929635706824145E-2</v>
      </c>
      <c r="I40" t="s">
        <v>17</v>
      </c>
      <c r="J40" s="10"/>
      <c r="K40" s="10"/>
    </row>
    <row r="41" spans="1:11" x14ac:dyDescent="0.3">
      <c r="A41" t="s">
        <v>59</v>
      </c>
      <c r="B41" s="23" t="s">
        <v>57</v>
      </c>
      <c r="C41" t="s">
        <v>38</v>
      </c>
      <c r="D41" t="s">
        <v>75</v>
      </c>
      <c r="E41" s="7">
        <v>78571.2781568848</v>
      </c>
      <c r="F41" s="8">
        <v>1.137827057080877E-6</v>
      </c>
      <c r="G41" s="9">
        <f t="shared" si="0"/>
        <v>1137.827057080877</v>
      </c>
      <c r="H41" s="10">
        <f>G41/$N$6</f>
        <v>0.73503039863105746</v>
      </c>
      <c r="I41" t="s">
        <v>17</v>
      </c>
      <c r="J41" s="10"/>
      <c r="K41" s="9"/>
    </row>
    <row r="42" spans="1:11" x14ac:dyDescent="0.3">
      <c r="A42" t="s">
        <v>59</v>
      </c>
      <c r="B42" s="23" t="s">
        <v>57</v>
      </c>
      <c r="C42" t="s">
        <v>42</v>
      </c>
      <c r="D42" t="s">
        <v>76</v>
      </c>
      <c r="E42" s="7">
        <v>760114.83726697799</v>
      </c>
      <c r="F42" s="8">
        <v>1.1007574887659E-5</v>
      </c>
      <c r="G42" s="9">
        <f t="shared" si="0"/>
        <v>11007.574887659001</v>
      </c>
      <c r="H42" s="10">
        <f>G42/$N$6</f>
        <v>7.1108364907357888</v>
      </c>
      <c r="I42" t="s">
        <v>17</v>
      </c>
      <c r="J42" s="10"/>
      <c r="K42" s="9"/>
    </row>
  </sheetData>
  <mergeCells count="1">
    <mergeCell ref="A3:L3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EV4 Kds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Millar</dc:creator>
  <cp:lastModifiedBy>Andrew Millar</cp:lastModifiedBy>
  <cp:lastPrinted>2024-12-20T12:20:04Z</cp:lastPrinted>
  <dcterms:created xsi:type="dcterms:W3CDTF">2024-12-20T09:48:10Z</dcterms:created>
  <dcterms:modified xsi:type="dcterms:W3CDTF">2024-12-20T12:21:15Z</dcterms:modified>
</cp:coreProperties>
</file>