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lilikim/Downloads/tables/resubmission_datasets_tables/"/>
    </mc:Choice>
  </mc:AlternateContent>
  <xr:revisionPtr revIDLastSave="0" documentId="8_{8EF6CDDF-2C6E-0648-8167-DAF4347A5D94}" xr6:coauthVersionLast="47" xr6:coauthVersionMax="47" xr10:uidLastSave="{00000000-0000-0000-0000-000000000000}"/>
  <bookViews>
    <workbookView xWindow="-30240" yWindow="1680" windowWidth="30240" windowHeight="17360" xr2:uid="{00000000-000D-0000-FFFF-FFFF00000000}"/>
  </bookViews>
  <sheets>
    <sheet name="tig_results" sheetId="1" r:id="rId1"/>
    <sheet name="ezrA_results" sheetId="2" r:id="rId2"/>
    <sheet name="rny_results" sheetId="3" r:id="rId3"/>
    <sheet name="ftsY_results" sheetId="4" r:id="rId4"/>
    <sheet name="gatABC_result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5" i="5"/>
  <c r="D4" i="5"/>
  <c r="D3" i="5"/>
  <c r="D2" i="5"/>
  <c r="D4" i="4"/>
  <c r="D3" i="4"/>
  <c r="D2" i="4"/>
  <c r="D5" i="3"/>
  <c r="D4" i="3"/>
  <c r="D3" i="3"/>
  <c r="D2" i="3"/>
  <c r="C3" i="5"/>
  <c r="C6" i="5"/>
  <c r="C5" i="5"/>
  <c r="C2" i="5"/>
  <c r="C4" i="5"/>
  <c r="C4" i="4"/>
  <c r="C3" i="4"/>
  <c r="C2" i="4"/>
  <c r="C3" i="3"/>
  <c r="C2" i="3"/>
  <c r="C5" i="3"/>
  <c r="C4" i="3"/>
</calcChain>
</file>

<file path=xl/sharedStrings.xml><?xml version="1.0" encoding="utf-8"?>
<sst xmlns="http://schemas.openxmlformats.org/spreadsheetml/2006/main" count="80" uniqueCount="64">
  <si>
    <t>ipTM</t>
  </si>
  <si>
    <t>summed_size</t>
  </si>
  <si>
    <t>size_corrected ipTM</t>
  </si>
  <si>
    <t>eco tig and secA</t>
  </si>
  <si>
    <t>0.15</t>
  </si>
  <si>
    <t>1333</t>
  </si>
  <si>
    <t>0.0230359595445197</t>
  </si>
  <si>
    <t>bsu tig and secA</t>
  </si>
  <si>
    <t>0.17</t>
  </si>
  <si>
    <t>1265</t>
  </si>
  <si>
    <t>0.0472535927393125</t>
  </si>
  <si>
    <t>M. pneumo MPN_331 tig and MPN_210 secA</t>
  </si>
  <si>
    <t>0.2</t>
  </si>
  <si>
    <t>1252</t>
  </si>
  <si>
    <t>0.0780727088348328</t>
  </si>
  <si>
    <t>M. pneumo MPN_555 tig-like and MPN_210 secA</t>
  </si>
  <si>
    <t>0.49</t>
  </si>
  <si>
    <t>1001</t>
  </si>
  <si>
    <t>0.384814901390138</t>
  </si>
  <si>
    <t>M. gen MG_238 tig and MG_072 secA</t>
  </si>
  <si>
    <t>0.18</t>
  </si>
  <si>
    <t>1250</t>
  </si>
  <si>
    <t>0.0581991034712082</t>
  </si>
  <si>
    <t>M. gen MG_377 tig-like and MG_072 secA</t>
  </si>
  <si>
    <t>0.62</t>
  </si>
  <si>
    <t>999</t>
  </si>
  <si>
    <t>0.51495627141008</t>
  </si>
  <si>
    <t>bsu ezrA and BSU00660</t>
  </si>
  <si>
    <t>900</t>
  </si>
  <si>
    <t>0.082140211</t>
  </si>
  <si>
    <t>0.12</t>
  </si>
  <si>
    <t>818</t>
  </si>
  <si>
    <t>0.0283958016060511</t>
  </si>
  <si>
    <t>bsu ezrA and prkC</t>
  </si>
  <si>
    <t>0.14</t>
  </si>
  <si>
    <t>1210</t>
  </si>
  <si>
    <t>0.0207485685017387</t>
  </si>
  <si>
    <t>S.citri ezrA and stk</t>
  </si>
  <si>
    <t>0.72</t>
  </si>
  <si>
    <t>908</t>
  </si>
  <si>
    <t>0.621545461474891</t>
  </si>
  <si>
    <t>M. pneumo MPN_596 ezrA and MPN_248 stk</t>
  </si>
  <si>
    <t>0.67</t>
  </si>
  <si>
    <t>958</t>
  </si>
  <si>
    <t>0.567886183181112</t>
  </si>
  <si>
    <t>M. gen MG_397 ezrA and MG_109 stk</t>
  </si>
  <si>
    <t>0.75</t>
  </si>
  <si>
    <t>953</t>
  </si>
  <si>
    <t>0.64824774478111</t>
  </si>
  <si>
    <t>Bsu BSU16960 rny x2</t>
  </si>
  <si>
    <t>M.gen MG297 FtsY and MG129</t>
  </si>
  <si>
    <t>M.gen GatC and EcfA1A2T (MG098-179-180-181)</t>
  </si>
  <si>
    <t>M.gen GatABC and EcfA1A2T (MG099-100-098-179-180-181)</t>
  </si>
  <si>
    <t>M.gen GatABC (MG099-100-098)</t>
  </si>
  <si>
    <t>M.pn GatABC and EcfA1A2T (Mpn237-238-236-193-194-195)</t>
  </si>
  <si>
    <t>Bsu GatABC (BSU06680-06690-06670)</t>
  </si>
  <si>
    <t>M.pn Mpn416 ftsY and Mpn268</t>
  </si>
  <si>
    <t>M.gen MG_130 rny x2</t>
  </si>
  <si>
    <t>M.gen MG_130 rny and MG_123</t>
  </si>
  <si>
    <t>M.pn Mpn269 rny and Mpn262</t>
  </si>
  <si>
    <t>size_corrected_ipTM</t>
  </si>
  <si>
    <t>bsu ezrA and BSU02030</t>
  </si>
  <si>
    <t>proteins</t>
  </si>
  <si>
    <t>M.gen MG297 FtsY , MG129, and MG041 PtsH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</si>
</sst>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E21" sqref="E21"/>
    </sheetView>
  </sheetViews>
  <sheetFormatPr baseColWidth="10" defaultRowHeight="15" x14ac:dyDescent="0.2"/>
  <cols>
    <col min="1" max="1" width="44.1640625" customWidth="1"/>
  </cols>
  <sheetData>
    <row r="1" spans="1:4" x14ac:dyDescent="0.2">
      <c r="A1" t="s">
        <v>62</v>
      </c>
      <c r="B1" t="s">
        <v>0</v>
      </c>
      <c r="C1" t="s">
        <v>1</v>
      </c>
      <c r="D1" t="s">
        <v>60</v>
      </c>
    </row>
    <row r="2" spans="1:4" x14ac:dyDescent="0.2">
      <c r="A2" t="s">
        <v>3</v>
      </c>
      <c r="B2" t="s">
        <v>4</v>
      </c>
      <c r="C2" t="s">
        <v>5</v>
      </c>
      <c r="D2" t="s">
        <v>6</v>
      </c>
    </row>
    <row r="3" spans="1:4" x14ac:dyDescent="0.2">
      <c r="A3" t="s">
        <v>7</v>
      </c>
      <c r="B3" t="s">
        <v>8</v>
      </c>
      <c r="C3" t="s">
        <v>9</v>
      </c>
      <c r="D3" t="s">
        <v>10</v>
      </c>
    </row>
    <row r="4" spans="1:4" x14ac:dyDescent="0.2">
      <c r="A4" t="s">
        <v>11</v>
      </c>
      <c r="B4" t="s">
        <v>12</v>
      </c>
      <c r="C4" t="s">
        <v>13</v>
      </c>
      <c r="D4" t="s">
        <v>14</v>
      </c>
    </row>
    <row r="5" spans="1:4" x14ac:dyDescent="0.2">
      <c r="A5" t="s">
        <v>15</v>
      </c>
      <c r="B5" t="s">
        <v>16</v>
      </c>
      <c r="C5" t="s">
        <v>17</v>
      </c>
      <c r="D5" t="s">
        <v>18</v>
      </c>
    </row>
    <row r="6" spans="1:4" x14ac:dyDescent="0.2">
      <c r="A6" t="s">
        <v>19</v>
      </c>
      <c r="B6" t="s">
        <v>20</v>
      </c>
      <c r="C6" t="s">
        <v>21</v>
      </c>
      <c r="D6" t="s">
        <v>22</v>
      </c>
    </row>
    <row r="7" spans="1:4" x14ac:dyDescent="0.2">
      <c r="A7" t="s">
        <v>23</v>
      </c>
      <c r="B7" t="s">
        <v>24</v>
      </c>
      <c r="C7" t="s">
        <v>25</v>
      </c>
      <c r="D7" t="s">
        <v>26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baseColWidth="10" defaultRowHeight="15" x14ac:dyDescent="0.2"/>
  <sheetData>
    <row r="1" spans="1:4" x14ac:dyDescent="0.2">
      <c r="A1" t="s">
        <v>62</v>
      </c>
      <c r="B1" t="s">
        <v>0</v>
      </c>
      <c r="C1" t="s">
        <v>1</v>
      </c>
      <c r="D1" t="s">
        <v>60</v>
      </c>
    </row>
    <row r="2" spans="1:4" x14ac:dyDescent="0.2">
      <c r="A2" t="s">
        <v>27</v>
      </c>
      <c r="B2" t="s">
        <v>20</v>
      </c>
      <c r="C2" t="s">
        <v>28</v>
      </c>
      <c r="D2" t="s">
        <v>29</v>
      </c>
    </row>
    <row r="3" spans="1:4" x14ac:dyDescent="0.2">
      <c r="A3" t="s">
        <v>61</v>
      </c>
      <c r="B3" t="s">
        <v>30</v>
      </c>
      <c r="C3" t="s">
        <v>31</v>
      </c>
      <c r="D3" t="s">
        <v>32</v>
      </c>
    </row>
    <row r="4" spans="1:4" x14ac:dyDescent="0.2">
      <c r="A4" t="s">
        <v>33</v>
      </c>
      <c r="B4" t="s">
        <v>34</v>
      </c>
      <c r="C4" t="s">
        <v>35</v>
      </c>
      <c r="D4" t="s">
        <v>36</v>
      </c>
    </row>
    <row r="5" spans="1:4" x14ac:dyDescent="0.2">
      <c r="A5" t="s">
        <v>37</v>
      </c>
      <c r="B5" t="s">
        <v>38</v>
      </c>
      <c r="C5" t="s">
        <v>39</v>
      </c>
      <c r="D5" t="s">
        <v>40</v>
      </c>
    </row>
    <row r="6" spans="1:4" x14ac:dyDescent="0.2">
      <c r="A6" t="s">
        <v>41</v>
      </c>
      <c r="B6" t="s">
        <v>42</v>
      </c>
      <c r="C6" t="s">
        <v>43</v>
      </c>
      <c r="D6" t="s">
        <v>44</v>
      </c>
    </row>
    <row r="7" spans="1:4" x14ac:dyDescent="0.2">
      <c r="A7" t="s">
        <v>45</v>
      </c>
      <c r="B7" t="s">
        <v>46</v>
      </c>
      <c r="C7" t="s">
        <v>47</v>
      </c>
      <c r="D7" t="s">
        <v>48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18E8-3AC7-4448-8BF2-CE84F859393E}">
  <dimension ref="A1:D5"/>
  <sheetViews>
    <sheetView workbookViewId="0">
      <selection activeCell="J15" sqref="J15"/>
    </sheetView>
  </sheetViews>
  <sheetFormatPr baseColWidth="10" defaultRowHeight="15" x14ac:dyDescent="0.2"/>
  <cols>
    <col min="1" max="1" width="27.6640625" customWidth="1"/>
  </cols>
  <sheetData>
    <row r="1" spans="1:4" x14ac:dyDescent="0.2">
      <c r="A1" t="s">
        <v>62</v>
      </c>
      <c r="B1" t="s">
        <v>0</v>
      </c>
      <c r="C1" t="s">
        <v>1</v>
      </c>
      <c r="D1" t="s">
        <v>60</v>
      </c>
    </row>
    <row r="2" spans="1:4" x14ac:dyDescent="0.2">
      <c r="A2" t="s">
        <v>57</v>
      </c>
      <c r="B2">
        <v>0.24</v>
      </c>
      <c r="C2">
        <f>484*2</f>
        <v>968</v>
      </c>
      <c r="D2">
        <f>B2 - SQRT(C2)*0.004470513 - 0.036255571</f>
        <v>6.4654706461964903E-2</v>
      </c>
    </row>
    <row r="3" spans="1:4" x14ac:dyDescent="0.2">
      <c r="A3" t="s">
        <v>58</v>
      </c>
      <c r="B3">
        <v>0.7</v>
      </c>
      <c r="C3">
        <f>471+484</f>
        <v>955</v>
      </c>
      <c r="D3">
        <f t="shared" ref="D3:D5" si="0">B3 - SQRT(C3)*0.004470513 - 0.036255571</f>
        <v>0.52559183368805373</v>
      </c>
    </row>
    <row r="4" spans="1:4" x14ac:dyDescent="0.2">
      <c r="A4" t="s">
        <v>59</v>
      </c>
      <c r="B4">
        <v>0.54</v>
      </c>
      <c r="C4">
        <f>493+475</f>
        <v>968</v>
      </c>
      <c r="D4">
        <f t="shared" si="0"/>
        <v>0.36465470646196496</v>
      </c>
    </row>
    <row r="5" spans="1:4" x14ac:dyDescent="0.2">
      <c r="A5" t="s">
        <v>49</v>
      </c>
      <c r="B5">
        <v>0.46</v>
      </c>
      <c r="C5">
        <f>520*2</f>
        <v>1040</v>
      </c>
      <c r="D5">
        <f t="shared" si="0"/>
        <v>0.27957471670752249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8120-902A-6F4F-BD8B-0C0138FBE6B9}">
  <dimension ref="A1:D4"/>
  <sheetViews>
    <sheetView workbookViewId="0">
      <selection activeCell="E22" sqref="E22"/>
    </sheetView>
  </sheetViews>
  <sheetFormatPr baseColWidth="10" defaultRowHeight="15" x14ac:dyDescent="0.2"/>
  <cols>
    <col min="1" max="1" width="38.6640625" customWidth="1"/>
  </cols>
  <sheetData>
    <row r="1" spans="1:4" x14ac:dyDescent="0.2">
      <c r="A1" t="s">
        <v>62</v>
      </c>
      <c r="B1" t="s">
        <v>0</v>
      </c>
      <c r="C1" t="s">
        <v>1</v>
      </c>
      <c r="D1" t="s">
        <v>2</v>
      </c>
    </row>
    <row r="2" spans="1:4" x14ac:dyDescent="0.2">
      <c r="A2" t="s">
        <v>56</v>
      </c>
      <c r="B2">
        <v>0.7</v>
      </c>
      <c r="C2">
        <f>348+117</f>
        <v>465</v>
      </c>
      <c r="D2">
        <f t="shared" ref="D2:D4" si="0">B2 - SQRT(C2)*0.004470513 - 0.036255571</f>
        <v>0.56734291856228125</v>
      </c>
    </row>
    <row r="3" spans="1:4" x14ac:dyDescent="0.2">
      <c r="A3" t="s">
        <v>50</v>
      </c>
      <c r="B3">
        <v>0.71</v>
      </c>
      <c r="C3">
        <f>346+117</f>
        <v>463</v>
      </c>
      <c r="D3">
        <f t="shared" si="0"/>
        <v>0.57755045703861752</v>
      </c>
    </row>
    <row r="4" spans="1:4" x14ac:dyDescent="0.2">
      <c r="A4" t="s">
        <v>63</v>
      </c>
      <c r="B4">
        <v>0.56000000000000005</v>
      </c>
      <c r="C4">
        <f>346+88+117</f>
        <v>551</v>
      </c>
      <c r="D4">
        <f t="shared" si="0"/>
        <v>0.41880633747825513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A99D-51D4-3543-9A8A-23DAF9327D35}">
  <dimension ref="A1:D6"/>
  <sheetViews>
    <sheetView workbookViewId="0">
      <selection activeCell="C10" sqref="C10"/>
    </sheetView>
  </sheetViews>
  <sheetFormatPr baseColWidth="10" defaultRowHeight="15" x14ac:dyDescent="0.2"/>
  <cols>
    <col min="1" max="1" width="33.83203125" customWidth="1"/>
    <col min="3" max="3" width="27.5" customWidth="1"/>
  </cols>
  <sheetData>
    <row r="1" spans="1:4" x14ac:dyDescent="0.2">
      <c r="A1" t="s">
        <v>62</v>
      </c>
      <c r="B1" t="s">
        <v>0</v>
      </c>
      <c r="C1" t="s">
        <v>1</v>
      </c>
      <c r="D1" t="s">
        <v>60</v>
      </c>
    </row>
    <row r="2" spans="1:4" x14ac:dyDescent="0.2">
      <c r="A2" t="s">
        <v>52</v>
      </c>
      <c r="B2">
        <v>0.54</v>
      </c>
      <c r="C2">
        <f>477*3+274+304+420</f>
        <v>2429</v>
      </c>
      <c r="D2">
        <f t="shared" ref="D2:D6" si="0">B2 - SQRT(C2)*0.004470513 - 0.036255571</f>
        <v>0.28341570489073303</v>
      </c>
    </row>
    <row r="3" spans="1:4" x14ac:dyDescent="0.2">
      <c r="A3" t="s">
        <v>51</v>
      </c>
      <c r="B3">
        <v>0.83</v>
      </c>
      <c r="C3">
        <f>304+420+477</f>
        <v>1201</v>
      </c>
      <c r="D3">
        <f t="shared" si="0"/>
        <v>0.63881680310233779</v>
      </c>
    </row>
    <row r="4" spans="1:4" x14ac:dyDescent="0.2">
      <c r="A4" t="s">
        <v>54</v>
      </c>
      <c r="B4">
        <v>0.54</v>
      </c>
      <c r="C4">
        <f>478+477+479+274+303+434</f>
        <v>2445</v>
      </c>
      <c r="D4">
        <f t="shared" si="0"/>
        <v>0.28269123528557261</v>
      </c>
    </row>
    <row r="5" spans="1:4" x14ac:dyDescent="0.2">
      <c r="A5" t="s">
        <v>55</v>
      </c>
      <c r="B5">
        <v>0.94</v>
      </c>
      <c r="C5">
        <f>485+476+96</f>
        <v>1057</v>
      </c>
      <c r="D5">
        <f t="shared" si="0"/>
        <v>0.75840118281116042</v>
      </c>
    </row>
    <row r="6" spans="1:4" x14ac:dyDescent="0.2">
      <c r="A6" t="s">
        <v>53</v>
      </c>
      <c r="B6">
        <v>0.76</v>
      </c>
      <c r="C6">
        <f>477*3</f>
        <v>1431</v>
      </c>
      <c r="D6">
        <f t="shared" si="0"/>
        <v>0.55463135689315535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tig_results</vt:lpstr>
      <vt:lpstr>ezrA_results</vt:lpstr>
      <vt:lpstr>rny_results</vt:lpstr>
      <vt:lpstr>ftsY_results</vt:lpstr>
      <vt:lpstr>gatABC_results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horiatodor</dc:creator>
  <cp:lastModifiedBy>Kim, Lili</cp:lastModifiedBy>
  <dcterms:created xsi:type="dcterms:W3CDTF">2025-05-20T20:04:48Z</dcterms:created>
  <dcterms:modified xsi:type="dcterms:W3CDTF">2025-12-16T22:37:29Z</dcterms:modified>
</cp:coreProperties>
</file>