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13_ncr:1_{3CDAE890-951A-F643-B5B0-9B3997DA39FA}" xr6:coauthVersionLast="47" xr6:coauthVersionMax="47" xr10:uidLastSave="{00000000-0000-0000-0000-000000000000}"/>
  <bookViews>
    <workbookView xWindow="380" yWindow="500" windowWidth="28040" windowHeight="16000" xr2:uid="{449654E7-F3A5-1D4B-B97B-7DDD9390E5E9}"/>
  </bookViews>
  <sheets>
    <sheet name="Legend" sheetId="1" r:id="rId1"/>
    <sheet name="Dataset_EV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2" l="1"/>
  <c r="H15" i="2" s="1"/>
  <c r="I15" i="2" s="1"/>
  <c r="J15" i="2" s="1"/>
  <c r="D14" i="2"/>
  <c r="H14" i="2" s="1"/>
  <c r="I14" i="2" s="1"/>
  <c r="J14" i="2" s="1"/>
  <c r="D13" i="2"/>
  <c r="H13" i="2" s="1"/>
  <c r="I13" i="2" s="1"/>
  <c r="J13" i="2" s="1"/>
  <c r="D12" i="2"/>
  <c r="H12" i="2" s="1"/>
  <c r="I12" i="2" s="1"/>
  <c r="J12" i="2" s="1"/>
  <c r="D11" i="2"/>
  <c r="H11" i="2" s="1"/>
  <c r="I11" i="2" s="1"/>
  <c r="J11" i="2" s="1"/>
  <c r="D10" i="2"/>
  <c r="H10" i="2" s="1"/>
  <c r="I10" i="2" s="1"/>
  <c r="J10" i="2" s="1"/>
  <c r="D9" i="2"/>
  <c r="H9" i="2" s="1"/>
  <c r="I9" i="2" s="1"/>
  <c r="J9" i="2" s="1"/>
  <c r="D8" i="2"/>
  <c r="H8" i="2" s="1"/>
  <c r="I8" i="2" s="1"/>
  <c r="J8" i="2" s="1"/>
  <c r="D7" i="2"/>
  <c r="H7" i="2" s="1"/>
  <c r="I7" i="2" s="1"/>
  <c r="J7" i="2" s="1"/>
  <c r="D6" i="2"/>
  <c r="H6" i="2" s="1"/>
  <c r="I6" i="2" s="1"/>
  <c r="J6" i="2" s="1"/>
  <c r="D5" i="2"/>
  <c r="H5" i="2" s="1"/>
  <c r="I5" i="2" s="1"/>
  <c r="J5" i="2" s="1"/>
  <c r="D4" i="2"/>
  <c r="H4" i="2" s="1"/>
  <c r="I4" i="2" s="1"/>
  <c r="J4" i="2" s="1"/>
  <c r="D3" i="2"/>
  <c r="H3" i="2" s="1"/>
  <c r="I3" i="2" s="1"/>
  <c r="I17" i="2" l="1"/>
  <c r="J17" i="2" s="1"/>
  <c r="I16" i="2"/>
  <c r="J16" i="2" s="1"/>
  <c r="J3" i="2"/>
</calcChain>
</file>

<file path=xl/sharedStrings.xml><?xml version="1.0" encoding="utf-8"?>
<sst xmlns="http://schemas.openxmlformats.org/spreadsheetml/2006/main" count="67" uniqueCount="51">
  <si>
    <t>Estimation of colonic concentration for sweeteners</t>
  </si>
  <si>
    <t>Average colonic content volume (L)</t>
  </si>
  <si>
    <t>"THE AMOUNT AND COMPOSITION OF LARGE BOWEL CONTENTS IN MAN", Cummungs et al. (1990)</t>
  </si>
  <si>
    <t xml:space="preserve">Acceptable Daily intake (ADI) from EFSA </t>
  </si>
  <si>
    <t>https://knowledge4policy.ec.europa.eu/health-promotion-knowledge-gateway/sugars-sweeteners-7_en</t>
  </si>
  <si>
    <t>ADI FDA</t>
  </si>
  <si>
    <t>https://www.fda.gov/food/food-additives-petitions/aspartame-and-other-sweeteners-food</t>
  </si>
  <si>
    <t>Daily intake used below assuming 60 Kg body weight</t>
  </si>
  <si>
    <t>Colonic concentration estimate</t>
  </si>
  <si>
    <t>50% of prev. column</t>
  </si>
  <si>
    <t>Compound</t>
  </si>
  <si>
    <t>FDA ADI (mg /kg body weight)</t>
  </si>
  <si>
    <t>EFSA ADI (mg/kg body weight)</t>
  </si>
  <si>
    <t>ADI (mg/day) for 60 Kg</t>
  </si>
  <si>
    <t>assumed fract. of ADI consumed</t>
  </si>
  <si>
    <t>mw (g/mol)</t>
  </si>
  <si>
    <t>estimated fraction reaching gut (see ref. in last column)</t>
  </si>
  <si>
    <t>mmol</t>
  </si>
  <si>
    <t>umol</t>
  </si>
  <si>
    <t>Fecal excretion route</t>
  </si>
  <si>
    <t>Literature ref</t>
  </si>
  <si>
    <t>Ace-K</t>
  </si>
  <si>
    <t>&lt;1% reaches colon</t>
  </si>
  <si>
    <t>https://www.mdpi.com/2072-6643/12/4/1153</t>
  </si>
  <si>
    <t>Advantame</t>
  </si>
  <si>
    <t>80-90% reaches gut</t>
  </si>
  <si>
    <t>https://efsa.onlinelibrary.wiley.com/doi/pdf/10.2903/j.efsa.2013.3301</t>
  </si>
  <si>
    <t>Aspartame</t>
  </si>
  <si>
    <t>unlikely to reach the gut</t>
  </si>
  <si>
    <t>Neotame</t>
  </si>
  <si>
    <t>eliminated in the urine and feces within 72 h</t>
  </si>
  <si>
    <t>https://pmc.ncbi.nlm.nih.gov/articles/PMC6017827/</t>
  </si>
  <si>
    <t>Saccharin</t>
  </si>
  <si>
    <t>&lt;15% reaches gut</t>
  </si>
  <si>
    <t>Sucralose</t>
  </si>
  <si>
    <t>&gt;85% reaches gut</t>
  </si>
  <si>
    <t>Neohesperidin Dihydrochalcone (Nhdc)</t>
  </si>
  <si>
    <t>NA</t>
  </si>
  <si>
    <t>&gt;99% reaches gut</t>
  </si>
  <si>
    <t>https://sfamjournals.onlinelibrary.wiley.com/doi/10.1111/1462-2920.12942</t>
  </si>
  <si>
    <t>Cyclamic acid</t>
  </si>
  <si>
    <t>reaches gut</t>
  </si>
  <si>
    <t>https://www.mdpi.com/2072-6643/12/4/1153, https://pmc.ncbi.nlm.nih.gov/articles/PMC1174233/, https://pmc.ncbi.nlm.nih.gov/articles/PMC6363527/</t>
  </si>
  <si>
    <t>Sodium cyclamate</t>
  </si>
  <si>
    <t>Rebaudioside A</t>
  </si>
  <si>
    <t>Rebaudioside C</t>
  </si>
  <si>
    <t>Stevioside</t>
  </si>
  <si>
    <t>Steviolbioside</t>
  </si>
  <si>
    <t>Average</t>
  </si>
  <si>
    <t>Median</t>
  </si>
  <si>
    <t>Dataset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</si>
</sst>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165" fontId="2" fillId="2" borderId="1" xfId="0" applyNumberFormat="1" applyFont="1" applyFill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0" applyFont="1" applyBorder="1" applyAlignment="1">
      <alignment horizontal="lef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A357-8585-7C40-BB30-252330BF03A5}">
  <dimension ref="A1:Z7"/>
  <sheetViews>
    <sheetView tabSelected="1" workbookViewId="0">
      <selection activeCell="E4" sqref="E4"/>
    </sheetView>
  </sheetViews>
  <sheetFormatPr baseColWidth="10" defaultRowHeight="16"/>
  <sheetData>
    <row r="1" spans="1:26">
      <c r="A1" s="9" t="s">
        <v>50</v>
      </c>
    </row>
    <row r="2" spans="1:26" ht="15.7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0" t="s">
        <v>1</v>
      </c>
      <c r="B4" s="11">
        <v>0.25</v>
      </c>
      <c r="C4" s="12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>
      <c r="A5" s="10" t="s">
        <v>3</v>
      </c>
      <c r="B5" s="10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>
      <c r="A6" s="10" t="s">
        <v>5</v>
      </c>
      <c r="B6" s="10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E251-13CF-F441-801D-73F977D4C23F}">
  <dimension ref="A1:Z993"/>
  <sheetViews>
    <sheetView workbookViewId="0">
      <selection activeCell="A7" sqref="A1:XFD7"/>
    </sheetView>
  </sheetViews>
  <sheetFormatPr baseColWidth="10" defaultColWidth="11.1640625" defaultRowHeight="16"/>
  <cols>
    <col min="1" max="1" width="43.1640625" customWidth="1"/>
    <col min="2" max="2" width="29.5" customWidth="1"/>
    <col min="3" max="3" width="30.1640625" customWidth="1"/>
    <col min="4" max="4" width="23.1640625" customWidth="1"/>
    <col min="5" max="5" width="33.1640625" customWidth="1"/>
    <col min="6" max="6" width="11.6640625" customWidth="1"/>
    <col min="7" max="7" width="53.6640625" customWidth="1"/>
    <col min="8" max="9" width="15" customWidth="1"/>
    <col min="10" max="10" width="17.5" customWidth="1"/>
    <col min="11" max="11" width="41.83203125" customWidth="1"/>
    <col min="12" max="12" width="70" customWidth="1"/>
    <col min="13" max="26" width="60.5" customWidth="1"/>
  </cols>
  <sheetData>
    <row r="1" spans="1:26" ht="15.75" customHeight="1">
      <c r="A1" s="2"/>
      <c r="B1" s="2"/>
      <c r="C1" s="2"/>
      <c r="D1" s="1"/>
      <c r="E1" s="2"/>
      <c r="F1" s="2"/>
      <c r="G1" s="2"/>
      <c r="H1" s="13" t="s">
        <v>8</v>
      </c>
      <c r="I1" s="14"/>
      <c r="J1" s="2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1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18</v>
      </c>
      <c r="K2" s="1" t="s">
        <v>19</v>
      </c>
      <c r="L2" s="1" t="s">
        <v>20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" t="s">
        <v>21</v>
      </c>
      <c r="B3" s="2">
        <v>15</v>
      </c>
      <c r="C3" s="2">
        <v>9</v>
      </c>
      <c r="D3" s="2">
        <f t="shared" ref="D3:D15" si="0">C3*60</f>
        <v>540</v>
      </c>
      <c r="E3" s="2">
        <v>0.1</v>
      </c>
      <c r="F3" s="2">
        <v>201.24199999999999</v>
      </c>
      <c r="G3" s="2">
        <v>0.01</v>
      </c>
      <c r="H3" s="4">
        <f t="shared" ref="H3:H15" si="1">G3*(D3*E3/F3)/0.25</f>
        <v>1.0733345921825463E-2</v>
      </c>
      <c r="I3" s="5">
        <f t="shared" ref="I3:I15" si="2">H3*1000</f>
        <v>10.733345921825464</v>
      </c>
      <c r="J3" s="5">
        <f t="shared" ref="J3:J17" si="3">I3/2</f>
        <v>5.3666729609127319</v>
      </c>
      <c r="K3" s="2" t="s">
        <v>22</v>
      </c>
      <c r="L3" s="2" t="s">
        <v>23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2" t="s">
        <v>24</v>
      </c>
      <c r="B4" s="2">
        <v>32.799999999999997</v>
      </c>
      <c r="C4" s="2">
        <v>5</v>
      </c>
      <c r="D4" s="2">
        <f t="shared" si="0"/>
        <v>300</v>
      </c>
      <c r="E4" s="2">
        <v>0.1</v>
      </c>
      <c r="F4" s="2">
        <v>476.52</v>
      </c>
      <c r="G4" s="2">
        <v>0.8</v>
      </c>
      <c r="H4" s="4">
        <f t="shared" si="1"/>
        <v>0.20146058927222363</v>
      </c>
      <c r="I4" s="5">
        <f t="shared" si="2"/>
        <v>201.46058927222361</v>
      </c>
      <c r="J4" s="5">
        <f t="shared" si="3"/>
        <v>100.73029463611181</v>
      </c>
      <c r="K4" s="2" t="s">
        <v>25</v>
      </c>
      <c r="L4" s="2" t="s">
        <v>26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" t="s">
        <v>27</v>
      </c>
      <c r="B5" s="2">
        <v>50</v>
      </c>
      <c r="C5" s="2">
        <v>40</v>
      </c>
      <c r="D5" s="2">
        <f t="shared" si="0"/>
        <v>2400</v>
      </c>
      <c r="E5" s="2">
        <v>0.1</v>
      </c>
      <c r="F5" s="2">
        <v>294.3</v>
      </c>
      <c r="G5" s="2">
        <v>0</v>
      </c>
      <c r="H5" s="4">
        <f t="shared" si="1"/>
        <v>0</v>
      </c>
      <c r="I5" s="5">
        <f t="shared" si="2"/>
        <v>0</v>
      </c>
      <c r="J5" s="5">
        <f t="shared" si="3"/>
        <v>0</v>
      </c>
      <c r="K5" s="2" t="s">
        <v>28</v>
      </c>
      <c r="L5" s="2" t="s">
        <v>23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" t="s">
        <v>29</v>
      </c>
      <c r="B6" s="2">
        <v>0.3</v>
      </c>
      <c r="C6" s="2">
        <v>2</v>
      </c>
      <c r="D6" s="2">
        <f t="shared" si="0"/>
        <v>120</v>
      </c>
      <c r="E6" s="2">
        <v>0.1</v>
      </c>
      <c r="F6" s="2">
        <v>378.46</v>
      </c>
      <c r="G6" s="2">
        <v>0.1</v>
      </c>
      <c r="H6" s="4">
        <f t="shared" si="1"/>
        <v>1.2682978386091002E-2</v>
      </c>
      <c r="I6" s="5">
        <f t="shared" si="2"/>
        <v>12.682978386091003</v>
      </c>
      <c r="J6" s="5">
        <f t="shared" si="3"/>
        <v>6.3414891930455015</v>
      </c>
      <c r="K6" s="2" t="s">
        <v>30</v>
      </c>
      <c r="L6" s="2" t="s">
        <v>31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 t="s">
        <v>32</v>
      </c>
      <c r="B7" s="2">
        <v>15</v>
      </c>
      <c r="C7" s="2">
        <v>5</v>
      </c>
      <c r="D7" s="2">
        <f t="shared" si="0"/>
        <v>300</v>
      </c>
      <c r="E7" s="2">
        <v>0.1</v>
      </c>
      <c r="F7" s="2">
        <v>183.18</v>
      </c>
      <c r="G7" s="2">
        <v>0.1</v>
      </c>
      <c r="H7" s="4">
        <f t="shared" si="1"/>
        <v>6.5509335080248934E-2</v>
      </c>
      <c r="I7" s="5">
        <f t="shared" si="2"/>
        <v>65.509335080248931</v>
      </c>
      <c r="J7" s="5">
        <f t="shared" si="3"/>
        <v>32.754667540124466</v>
      </c>
      <c r="K7" s="2" t="s">
        <v>33</v>
      </c>
      <c r="L7" s="2" t="s">
        <v>23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 t="s">
        <v>34</v>
      </c>
      <c r="B8" s="2">
        <v>5</v>
      </c>
      <c r="C8" s="2">
        <v>15</v>
      </c>
      <c r="D8" s="2">
        <f t="shared" si="0"/>
        <v>900</v>
      </c>
      <c r="E8" s="2">
        <v>0.1</v>
      </c>
      <c r="F8" s="2">
        <v>397.64</v>
      </c>
      <c r="G8" s="2">
        <v>0.85</v>
      </c>
      <c r="H8" s="4">
        <f t="shared" si="1"/>
        <v>0.76954028769741467</v>
      </c>
      <c r="I8" s="5">
        <f t="shared" si="2"/>
        <v>769.54028769741467</v>
      </c>
      <c r="J8" s="5">
        <f t="shared" si="3"/>
        <v>384.77014384870733</v>
      </c>
      <c r="K8" s="2" t="s">
        <v>35</v>
      </c>
      <c r="L8" s="2" t="s">
        <v>23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 t="s">
        <v>36</v>
      </c>
      <c r="B9" s="2" t="s">
        <v>37</v>
      </c>
      <c r="C9" s="2">
        <v>5</v>
      </c>
      <c r="D9" s="2">
        <f t="shared" si="0"/>
        <v>300</v>
      </c>
      <c r="E9" s="2">
        <v>0.1</v>
      </c>
      <c r="F9" s="2">
        <v>612.58000000000004</v>
      </c>
      <c r="G9" s="2">
        <v>1</v>
      </c>
      <c r="H9" s="4">
        <f t="shared" si="1"/>
        <v>0.19589278135100721</v>
      </c>
      <c r="I9" s="5">
        <f t="shared" si="2"/>
        <v>195.89278135100722</v>
      </c>
      <c r="J9" s="5">
        <f t="shared" si="3"/>
        <v>97.946390675503608</v>
      </c>
      <c r="K9" s="2" t="s">
        <v>38</v>
      </c>
      <c r="L9" s="2" t="s">
        <v>39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 t="s">
        <v>40</v>
      </c>
      <c r="B10" s="2" t="s">
        <v>37</v>
      </c>
      <c r="C10" s="2">
        <v>7</v>
      </c>
      <c r="D10" s="2">
        <f t="shared" si="0"/>
        <v>420</v>
      </c>
      <c r="E10" s="2">
        <v>0.1</v>
      </c>
      <c r="F10" s="2">
        <v>179.24</v>
      </c>
      <c r="G10" s="2">
        <v>0.1</v>
      </c>
      <c r="H10" s="4">
        <f t="shared" si="1"/>
        <v>9.3729078330729743E-2</v>
      </c>
      <c r="I10" s="5">
        <f t="shared" si="2"/>
        <v>93.729078330729749</v>
      </c>
      <c r="J10" s="5">
        <f t="shared" si="3"/>
        <v>46.864539165364874</v>
      </c>
      <c r="K10" s="2" t="s">
        <v>41</v>
      </c>
      <c r="L10" s="6" t="s">
        <v>42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 t="s">
        <v>43</v>
      </c>
      <c r="B11" s="2" t="s">
        <v>37</v>
      </c>
      <c r="C11" s="2">
        <v>7</v>
      </c>
      <c r="D11" s="2">
        <f t="shared" si="0"/>
        <v>420</v>
      </c>
      <c r="E11" s="2">
        <v>0.1</v>
      </c>
      <c r="F11" s="2">
        <v>201.22</v>
      </c>
      <c r="G11" s="2">
        <v>0.1</v>
      </c>
      <c r="H11" s="4">
        <f t="shared" si="1"/>
        <v>8.3490706689195907E-2</v>
      </c>
      <c r="I11" s="5">
        <f t="shared" si="2"/>
        <v>83.490706689195903</v>
      </c>
      <c r="J11" s="5">
        <f t="shared" si="3"/>
        <v>41.745353344597952</v>
      </c>
      <c r="K11" s="2" t="s">
        <v>41</v>
      </c>
      <c r="L11" s="2" t="s">
        <v>23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 t="s">
        <v>44</v>
      </c>
      <c r="B12" s="2">
        <v>4</v>
      </c>
      <c r="C12" s="2">
        <v>4</v>
      </c>
      <c r="D12" s="2">
        <f t="shared" si="0"/>
        <v>240</v>
      </c>
      <c r="E12" s="2">
        <v>0.1</v>
      </c>
      <c r="F12" s="2">
        <v>967.01</v>
      </c>
      <c r="G12" s="2">
        <v>1</v>
      </c>
      <c r="H12" s="4">
        <f t="shared" si="1"/>
        <v>9.9275085055997359E-2</v>
      </c>
      <c r="I12" s="5">
        <f t="shared" si="2"/>
        <v>99.275085055997351</v>
      </c>
      <c r="J12" s="5">
        <f t="shared" si="3"/>
        <v>49.637542527998676</v>
      </c>
      <c r="K12" s="2" t="s">
        <v>38</v>
      </c>
      <c r="L12" s="2" t="s">
        <v>23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 t="s">
        <v>45</v>
      </c>
      <c r="B13" s="2">
        <v>4</v>
      </c>
      <c r="C13" s="2">
        <v>4</v>
      </c>
      <c r="D13" s="2">
        <f t="shared" si="0"/>
        <v>240</v>
      </c>
      <c r="E13" s="2">
        <v>0.1</v>
      </c>
      <c r="F13" s="2">
        <v>967.01</v>
      </c>
      <c r="G13" s="2">
        <v>1</v>
      </c>
      <c r="H13" s="4">
        <f t="shared" si="1"/>
        <v>9.9275085055997359E-2</v>
      </c>
      <c r="I13" s="5">
        <f t="shared" si="2"/>
        <v>99.275085055997351</v>
      </c>
      <c r="J13" s="5">
        <f t="shared" si="3"/>
        <v>49.637542527998676</v>
      </c>
      <c r="K13" s="2" t="s">
        <v>38</v>
      </c>
      <c r="L13" s="2" t="s">
        <v>23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 t="s">
        <v>46</v>
      </c>
      <c r="B14" s="2">
        <v>4</v>
      </c>
      <c r="C14" s="2">
        <v>4</v>
      </c>
      <c r="D14" s="2">
        <f t="shared" si="0"/>
        <v>240</v>
      </c>
      <c r="E14" s="2">
        <v>0.1</v>
      </c>
      <c r="F14" s="2">
        <v>804.87220000000002</v>
      </c>
      <c r="G14" s="2">
        <v>1</v>
      </c>
      <c r="H14" s="4">
        <f t="shared" si="1"/>
        <v>0.11927359399417696</v>
      </c>
      <c r="I14" s="5">
        <f t="shared" si="2"/>
        <v>119.27359399417696</v>
      </c>
      <c r="J14" s="5">
        <f t="shared" si="3"/>
        <v>59.636796997088481</v>
      </c>
      <c r="K14" s="2" t="s">
        <v>38</v>
      </c>
      <c r="L14" s="2" t="s">
        <v>23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 t="s">
        <v>47</v>
      </c>
      <c r="B15" s="2">
        <v>4</v>
      </c>
      <c r="C15" s="2">
        <v>4</v>
      </c>
      <c r="D15" s="2">
        <f t="shared" si="0"/>
        <v>240</v>
      </c>
      <c r="E15" s="2">
        <v>0.1</v>
      </c>
      <c r="F15" s="2">
        <v>642.70000000000005</v>
      </c>
      <c r="G15" s="2">
        <v>1</v>
      </c>
      <c r="H15" s="4">
        <f t="shared" si="1"/>
        <v>0.14936984596234634</v>
      </c>
      <c r="I15" s="5">
        <f t="shared" si="2"/>
        <v>149.36984596234635</v>
      </c>
      <c r="J15" s="5">
        <f t="shared" si="3"/>
        <v>74.684922981173173</v>
      </c>
      <c r="K15" s="2" t="s">
        <v>38</v>
      </c>
      <c r="L15" s="2" t="s">
        <v>23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2"/>
      <c r="E16" s="2"/>
      <c r="F16" s="2"/>
      <c r="G16" s="2"/>
      <c r="H16" s="7" t="s">
        <v>48</v>
      </c>
      <c r="I16" s="8">
        <f>AVERAGE(I3:I15)</f>
        <v>146.17174713825037</v>
      </c>
      <c r="J16" s="8">
        <f t="shared" si="3"/>
        <v>73.085873569125184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7" t="s">
        <v>49</v>
      </c>
      <c r="I17" s="8">
        <f>MEDIAN(I3:I15)</f>
        <v>99.275085055997351</v>
      </c>
      <c r="J17" s="8">
        <f t="shared" si="3"/>
        <v>49.637542527998676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2026-05-05T10:13:27Z</dcterms:created>
  <dcterms:modified xsi:type="dcterms:W3CDTF">2026-05-05T10:22:41Z</dcterms:modified>
</cp:coreProperties>
</file>