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bec5786/NYU Langone Health Dropbox/Bianca Cordazzo Vargas/Joint_RPCA_submission_MSB/Publication Version/Datasets EV1 and EV2/"/>
    </mc:Choice>
  </mc:AlternateContent>
  <xr:revisionPtr revIDLastSave="0" documentId="13_ncr:1_{ACF41B22-5F44-5145-9836-E59743FF4BF1}" xr6:coauthVersionLast="47" xr6:coauthVersionMax="47" xr10:uidLastSave="{00000000-0000-0000-0000-000000000000}"/>
  <bookViews>
    <workbookView xWindow="0" yWindow="600" windowWidth="28800" windowHeight="16160" activeTab="1" xr2:uid="{00000000-000D-0000-FFFF-FFFF00000000}"/>
  </bookViews>
  <sheets>
    <sheet name="Legend" sheetId="2" r:id="rId1"/>
    <sheet name="Ordinations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1" l="1"/>
  <c r="J25" i="1"/>
  <c r="I25" i="1"/>
  <c r="K24" i="1"/>
  <c r="J24" i="1"/>
  <c r="I24" i="1"/>
  <c r="K23" i="1"/>
  <c r="J23" i="1"/>
  <c r="I23" i="1"/>
  <c r="K22" i="1"/>
  <c r="J22" i="1"/>
  <c r="I22" i="1"/>
  <c r="K17" i="1"/>
  <c r="N17" i="1" s="1"/>
  <c r="J17" i="1"/>
  <c r="M17" i="1" s="1"/>
  <c r="I17" i="1"/>
  <c r="L17" i="1" s="1"/>
  <c r="M16" i="1"/>
  <c r="K16" i="1"/>
  <c r="J16" i="1"/>
  <c r="I16" i="1"/>
  <c r="M15" i="1"/>
  <c r="K15" i="1"/>
  <c r="N15" i="1" s="1"/>
  <c r="J15" i="1"/>
  <c r="I15" i="1"/>
  <c r="L16" i="1" s="1"/>
  <c r="K14" i="1"/>
  <c r="N14" i="1" s="1"/>
  <c r="J14" i="1"/>
  <c r="M14" i="1" s="1"/>
  <c r="I14" i="1"/>
  <c r="L14" i="1" s="1"/>
  <c r="K13" i="1"/>
  <c r="N12" i="1" s="1"/>
  <c r="J13" i="1"/>
  <c r="M13" i="1" s="1"/>
  <c r="I13" i="1"/>
  <c r="L13" i="1" s="1"/>
  <c r="M12" i="1"/>
  <c r="K12" i="1"/>
  <c r="J12" i="1"/>
  <c r="I12" i="1"/>
  <c r="L12" i="1" s="1"/>
  <c r="M11" i="1"/>
  <c r="K11" i="1"/>
  <c r="N11" i="1" s="1"/>
  <c r="J11" i="1"/>
  <c r="I11" i="1"/>
  <c r="M10" i="1"/>
  <c r="K10" i="1"/>
  <c r="N10" i="1" s="1"/>
  <c r="J10" i="1"/>
  <c r="I10" i="1"/>
  <c r="L10" i="1" s="1"/>
  <c r="K9" i="1"/>
  <c r="N9" i="1" s="1"/>
  <c r="J9" i="1"/>
  <c r="M9" i="1" s="1"/>
  <c r="I9" i="1"/>
  <c r="L11" i="1" s="1"/>
  <c r="M8" i="1"/>
  <c r="K8" i="1"/>
  <c r="J8" i="1"/>
  <c r="I8" i="1"/>
  <c r="L8" i="1" s="1"/>
  <c r="M7" i="1"/>
  <c r="K7" i="1"/>
  <c r="N7" i="1" s="1"/>
  <c r="J7" i="1"/>
  <c r="I7" i="1"/>
  <c r="M6" i="1"/>
  <c r="K6" i="1"/>
  <c r="N8" i="1" s="1"/>
  <c r="J6" i="1"/>
  <c r="I6" i="1"/>
  <c r="L6" i="1" s="1"/>
  <c r="K5" i="1"/>
  <c r="N5" i="1" s="1"/>
  <c r="J5" i="1"/>
  <c r="M5" i="1" s="1"/>
  <c r="I5" i="1"/>
  <c r="L5" i="1" s="1"/>
  <c r="M4" i="1"/>
  <c r="K4" i="1"/>
  <c r="J4" i="1"/>
  <c r="I4" i="1"/>
  <c r="L3" i="1" s="1"/>
  <c r="M3" i="1"/>
  <c r="K3" i="1"/>
  <c r="N3" i="1" s="1"/>
  <c r="J3" i="1"/>
  <c r="J18" i="1" s="1"/>
  <c r="I3" i="1"/>
  <c r="I18" i="1" s="1"/>
  <c r="N6" i="1" l="1"/>
  <c r="L9" i="1"/>
  <c r="L4" i="1"/>
  <c r="N13" i="1"/>
  <c r="N4" i="1"/>
  <c r="L7" i="1"/>
  <c r="L15" i="1"/>
  <c r="N16" i="1"/>
  <c r="K18" i="1"/>
</calcChain>
</file>

<file path=xl/sharedStrings.xml><?xml version="1.0" encoding="utf-8"?>
<sst xmlns="http://schemas.openxmlformats.org/spreadsheetml/2006/main" count="53" uniqueCount="33">
  <si>
    <t>RPCA</t>
  </si>
  <si>
    <t>facility</t>
  </si>
  <si>
    <t>season</t>
  </si>
  <si>
    <t xml:space="preserve">H-statistic </t>
  </si>
  <si>
    <t>Best KW PC</t>
  </si>
  <si>
    <t>H-statistic</t>
  </si>
  <si>
    <t>p-value</t>
  </si>
  <si>
    <t>Stage - Facility</t>
  </si>
  <si>
    <t>Stage - Season</t>
  </si>
  <si>
    <t>Stage - Both</t>
  </si>
  <si>
    <t>mag_PC1</t>
  </si>
  <si>
    <t>mag_PC2</t>
  </si>
  <si>
    <t>mag_PC3</t>
  </si>
  <si>
    <t>18S_PC1</t>
  </si>
  <si>
    <t>18S_PC2</t>
  </si>
  <si>
    <t>18S_PC3</t>
  </si>
  <si>
    <t>gene_module_PC1</t>
  </si>
  <si>
    <t>gene_module_PC2</t>
  </si>
  <si>
    <t>gene_module_PC3</t>
  </si>
  <si>
    <t>gene_PC1</t>
  </si>
  <si>
    <t>gene_PC2</t>
  </si>
  <si>
    <t>gene_PC3</t>
  </si>
  <si>
    <t>metabolomics_PC1</t>
  </si>
  <si>
    <t>metabolomics_PC2</t>
  </si>
  <si>
    <t>metabolomics_PC3</t>
  </si>
  <si>
    <t>Joint-RPCA</t>
  </si>
  <si>
    <t>PC1</t>
  </si>
  <si>
    <t>PC2</t>
  </si>
  <si>
    <t>PC3</t>
  </si>
  <si>
    <t>PC4</t>
  </si>
  <si>
    <t>Dataset Legend</t>
  </si>
  <si>
    <r>
      <t>Dataset EV2.</t>
    </r>
    <r>
      <rPr>
        <sz val="12"/>
        <color rgb="FF000000"/>
        <rFont val="Arial"/>
        <family val="2"/>
        <scheme val="minor"/>
      </rPr>
      <t xml:space="preserve"> Kruskal-Wallis test of ADD differences across omic types.</t>
    </r>
  </si>
  <si>
    <t>stage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</si>
</sst>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sz val="12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4" fillId="3" borderId="2" xfId="0" applyFont="1" applyFill="1" applyBorder="1" applyAlignment="1">
      <alignment horizontal="center"/>
    </xf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11" fontId="6" fillId="0" borderId="3" xfId="0" applyNumberFormat="1" applyFont="1" applyBorder="1" applyAlignment="1">
      <alignment horizontal="right"/>
    </xf>
    <xf numFmtId="0" fontId="8" fillId="0" borderId="2" xfId="0" applyFont="1" applyBorder="1"/>
    <xf numFmtId="0" fontId="8" fillId="0" borderId="4" xfId="0" applyFont="1" applyBorder="1"/>
    <xf numFmtId="0" fontId="8" fillId="0" borderId="9" xfId="0" applyFont="1" applyBorder="1"/>
    <xf numFmtId="0" fontId="8" fillId="0" borderId="1" xfId="0" applyFont="1" applyBorder="1"/>
    <xf numFmtId="0" fontId="8" fillId="0" borderId="8" xfId="0" applyFont="1" applyBorder="1"/>
    <xf numFmtId="0" fontId="6" fillId="0" borderId="10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11" fontId="6" fillId="0" borderId="1" xfId="0" applyNumberFormat="1" applyFont="1" applyBorder="1" applyAlignment="1">
      <alignment horizontal="right"/>
    </xf>
    <xf numFmtId="0" fontId="8" fillId="0" borderId="0" xfId="0" applyFont="1"/>
    <xf numFmtId="0" fontId="8" fillId="0" borderId="10" xfId="0" applyFont="1" applyBorder="1"/>
    <xf numFmtId="0" fontId="4" fillId="0" borderId="11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11" fontId="6" fillId="0" borderId="13" xfId="0" applyNumberFormat="1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8" fillId="0" borderId="12" xfId="0" applyFont="1" applyBorder="1"/>
    <xf numFmtId="0" fontId="8" fillId="0" borderId="14" xfId="0" applyFont="1" applyBorder="1"/>
    <xf numFmtId="0" fontId="7" fillId="0" borderId="9" xfId="0" applyFont="1" applyBorder="1"/>
    <xf numFmtId="0" fontId="7" fillId="0" borderId="1" xfId="0" applyFont="1" applyBorder="1"/>
    <xf numFmtId="0" fontId="7" fillId="0" borderId="11" xfId="0" applyFont="1" applyBorder="1"/>
    <xf numFmtId="0" fontId="8" fillId="0" borderId="3" xfId="0" applyFont="1" applyBorder="1"/>
    <xf numFmtId="0" fontId="7" fillId="0" borderId="0" xfId="0" applyFont="1"/>
    <xf numFmtId="0" fontId="7" fillId="0" borderId="13" xfId="0" applyFont="1" applyBorder="1"/>
    <xf numFmtId="0" fontId="4" fillId="0" borderId="1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7" fillId="0" borderId="10" xfId="0" applyFont="1" applyBorder="1"/>
    <xf numFmtId="0" fontId="6" fillId="0" borderId="11" xfId="0" applyFont="1" applyBorder="1" applyAlignment="1">
      <alignment horizontal="right"/>
    </xf>
    <xf numFmtId="0" fontId="8" fillId="0" borderId="11" xfId="0" applyFont="1" applyBorder="1"/>
    <xf numFmtId="0" fontId="8" fillId="0" borderId="13" xfId="0" applyFont="1" applyBorder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1" fontId="4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14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3" xfId="0" applyFont="1" applyBorder="1"/>
    <xf numFmtId="0" fontId="7" fillId="2" borderId="8" xfId="0" applyFont="1" applyFill="1" applyBorder="1" applyAlignment="1">
      <alignment horizontal="center" vertical="center"/>
    </xf>
    <xf numFmtId="0" fontId="5" fillId="0" borderId="11" xfId="0" applyFont="1" applyBorder="1"/>
    <xf numFmtId="0" fontId="4" fillId="3" borderId="5" xfId="0" applyFont="1" applyFill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7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4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57E2-3887-644F-BB61-D2E8DE2B3164}">
  <dimension ref="A1:A2"/>
  <sheetViews>
    <sheetView workbookViewId="0">
      <selection activeCell="D16" sqref="D16"/>
    </sheetView>
  </sheetViews>
  <sheetFormatPr baseColWidth="10" defaultRowHeight="13" x14ac:dyDescent="0.15"/>
  <cols>
    <col min="1" max="1" width="64.6640625" customWidth="1"/>
  </cols>
  <sheetData>
    <row r="1" spans="1:1" ht="16" x14ac:dyDescent="0.2">
      <c r="A1" s="2" t="s">
        <v>30</v>
      </c>
    </row>
    <row r="2" spans="1:1" ht="16" x14ac:dyDescent="0.2">
      <c r="A2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6"/>
  <sheetViews>
    <sheetView tabSelected="1" workbookViewId="0">
      <pane xSplit="1" topLeftCell="B1" activePane="topRight" state="frozen"/>
      <selection pane="topRight" activeCell="E35" sqref="E35"/>
    </sheetView>
  </sheetViews>
  <sheetFormatPr baseColWidth="10" defaultColWidth="12.6640625" defaultRowHeight="15.75" customHeight="1" x14ac:dyDescent="0.15"/>
  <cols>
    <col min="1" max="1" width="17.1640625" bestFit="1" customWidth="1"/>
    <col min="2" max="7" width="14.6640625" customWidth="1"/>
    <col min="8" max="8" width="9.33203125" customWidth="1"/>
    <col min="9" max="14" width="14.6640625" customWidth="1"/>
  </cols>
  <sheetData>
    <row r="1" spans="1:14" s="1" customFormat="1" ht="15.75" customHeight="1" x14ac:dyDescent="0.15">
      <c r="A1" s="62" t="s">
        <v>0</v>
      </c>
      <c r="B1" s="64" t="s">
        <v>1</v>
      </c>
      <c r="C1" s="55"/>
      <c r="D1" s="64" t="s">
        <v>2</v>
      </c>
      <c r="E1" s="55"/>
      <c r="F1" s="64" t="s">
        <v>32</v>
      </c>
      <c r="G1" s="55"/>
      <c r="H1" s="4"/>
      <c r="I1" s="61" t="s">
        <v>3</v>
      </c>
      <c r="J1" s="54"/>
      <c r="K1" s="55"/>
      <c r="L1" s="53" t="s">
        <v>4</v>
      </c>
      <c r="M1" s="54"/>
      <c r="N1" s="55"/>
    </row>
    <row r="2" spans="1:14" s="1" customFormat="1" ht="15.75" customHeight="1" x14ac:dyDescent="0.15">
      <c r="A2" s="63"/>
      <c r="B2" s="3" t="s">
        <v>5</v>
      </c>
      <c r="C2" s="7" t="s">
        <v>6</v>
      </c>
      <c r="D2" s="3" t="s">
        <v>5</v>
      </c>
      <c r="E2" s="7" t="s">
        <v>6</v>
      </c>
      <c r="F2" s="3" t="s">
        <v>5</v>
      </c>
      <c r="G2" s="7" t="s">
        <v>6</v>
      </c>
      <c r="H2" s="4"/>
      <c r="I2" s="8" t="s">
        <v>7</v>
      </c>
      <c r="J2" s="9" t="s">
        <v>8</v>
      </c>
      <c r="K2" s="10" t="s">
        <v>9</v>
      </c>
      <c r="L2" s="8" t="s">
        <v>7</v>
      </c>
      <c r="M2" s="9" t="s">
        <v>8</v>
      </c>
      <c r="N2" s="10" t="s">
        <v>9</v>
      </c>
    </row>
    <row r="3" spans="1:14" s="1" customFormat="1" ht="15.75" customHeight="1" x14ac:dyDescent="0.15">
      <c r="A3" s="11" t="s">
        <v>10</v>
      </c>
      <c r="B3" s="12">
        <v>219.41847999999999</v>
      </c>
      <c r="C3" s="13">
        <v>2.2588240000000001E-48</v>
      </c>
      <c r="D3" s="12">
        <v>30.852523000000001</v>
      </c>
      <c r="E3" s="13">
        <v>9.1304750000000002E-7</v>
      </c>
      <c r="F3" s="12">
        <v>41.911506000000003</v>
      </c>
      <c r="G3" s="13">
        <v>4.1894150000000003E-9</v>
      </c>
      <c r="H3" s="4"/>
      <c r="I3" s="14">
        <f t="shared" ref="I3:I17" si="0">F3-B3</f>
        <v>-177.50697399999999</v>
      </c>
      <c r="J3" s="15">
        <f t="shared" ref="J3:J17" si="1">F3-D3</f>
        <v>11.058983000000001</v>
      </c>
      <c r="K3" s="15">
        <f t="shared" ref="K3:K17" si="2">F3-SUM(B3,D3)</f>
        <v>-208.35949699999998</v>
      </c>
      <c r="L3" s="16" t="b">
        <f t="shared" ref="L3:L5" si="3">MAX($I$3:I$5)=I3</f>
        <v>0</v>
      </c>
      <c r="M3" s="17" t="b">
        <f t="shared" ref="M3:M5" si="4">MAX($J$3:J$5)=J3</f>
        <v>0</v>
      </c>
      <c r="N3" s="18" t="b">
        <f t="shared" ref="N3:N5" si="5">MAX($K$3:K$5)=K3</f>
        <v>0</v>
      </c>
    </row>
    <row r="4" spans="1:14" s="1" customFormat="1" ht="15.75" customHeight="1" x14ac:dyDescent="0.15">
      <c r="A4" s="19" t="s">
        <v>11</v>
      </c>
      <c r="B4" s="20">
        <v>274.40968299999997</v>
      </c>
      <c r="C4" s="21">
        <v>2.5863929999999998E-60</v>
      </c>
      <c r="D4" s="20">
        <v>44.087142</v>
      </c>
      <c r="E4" s="21">
        <v>1.446207E-9</v>
      </c>
      <c r="F4" s="20">
        <v>17.860423999999998</v>
      </c>
      <c r="G4" s="21">
        <v>4.699862E-4</v>
      </c>
      <c r="H4" s="4"/>
      <c r="I4" s="16">
        <f t="shared" si="0"/>
        <v>-256.54925899999995</v>
      </c>
      <c r="J4" s="22">
        <f t="shared" si="1"/>
        <v>-26.226718000000002</v>
      </c>
      <c r="K4" s="22">
        <f t="shared" si="2"/>
        <v>-300.63640099999992</v>
      </c>
      <c r="L4" s="16" t="b">
        <f t="shared" si="3"/>
        <v>0</v>
      </c>
      <c r="M4" s="17" t="b">
        <f t="shared" si="4"/>
        <v>0</v>
      </c>
      <c r="N4" s="23" t="b">
        <f t="shared" si="5"/>
        <v>0</v>
      </c>
    </row>
    <row r="5" spans="1:14" s="1" customFormat="1" ht="15.75" customHeight="1" x14ac:dyDescent="0.15">
      <c r="A5" s="24" t="s">
        <v>12</v>
      </c>
      <c r="B5" s="25">
        <v>126.52377799999999</v>
      </c>
      <c r="C5" s="26">
        <v>3.3551409999999998E-28</v>
      </c>
      <c r="D5" s="25">
        <v>21.859007999999999</v>
      </c>
      <c r="E5" s="26">
        <v>6.9789059999999996E-5</v>
      </c>
      <c r="F5" s="27">
        <v>64.774044000000004</v>
      </c>
      <c r="G5" s="26">
        <v>5.6064980000000003E-14</v>
      </c>
      <c r="H5" s="4"/>
      <c r="I5" s="28">
        <f t="shared" si="0"/>
        <v>-61.749733999999989</v>
      </c>
      <c r="J5" s="29">
        <f t="shared" si="1"/>
        <v>42.915036000000001</v>
      </c>
      <c r="K5" s="29">
        <f t="shared" si="2"/>
        <v>-83.608741999999978</v>
      </c>
      <c r="L5" s="30" t="b">
        <f t="shared" si="3"/>
        <v>1</v>
      </c>
      <c r="M5" s="31" t="b">
        <f t="shared" si="4"/>
        <v>1</v>
      </c>
      <c r="N5" s="32" t="b">
        <f t="shared" si="5"/>
        <v>1</v>
      </c>
    </row>
    <row r="6" spans="1:14" s="1" customFormat="1" ht="15.75" customHeight="1" x14ac:dyDescent="0.15">
      <c r="A6" s="11" t="s">
        <v>13</v>
      </c>
      <c r="B6" s="12">
        <v>91.983107000000004</v>
      </c>
      <c r="C6" s="13">
        <v>1.061994E-20</v>
      </c>
      <c r="D6" s="12">
        <v>138.46625900000001</v>
      </c>
      <c r="E6" s="13">
        <v>8.0937379999999998E-30</v>
      </c>
      <c r="F6" s="12">
        <v>0.37146800000000002</v>
      </c>
      <c r="G6" s="13">
        <v>0.94607149999999995</v>
      </c>
      <c r="H6" s="4"/>
      <c r="I6" s="14">
        <f t="shared" si="0"/>
        <v>-91.611639000000011</v>
      </c>
      <c r="J6" s="15">
        <f t="shared" si="1"/>
        <v>-138.09479100000001</v>
      </c>
      <c r="K6" s="15">
        <f t="shared" si="2"/>
        <v>-230.077898</v>
      </c>
      <c r="L6" s="14" t="b">
        <f t="shared" ref="L6:L8" si="6">MAX($I$6:I$8)=I6</f>
        <v>0</v>
      </c>
      <c r="M6" s="33" t="b">
        <f t="shared" ref="M6:M8" si="7">MAX($J$6:J$8)=J6</f>
        <v>0</v>
      </c>
      <c r="N6" s="18" t="b">
        <f t="shared" ref="N6:N8" si="8">MAX($K$6:K$8)=K6</f>
        <v>0</v>
      </c>
    </row>
    <row r="7" spans="1:14" s="1" customFormat="1" ht="15.75" customHeight="1" x14ac:dyDescent="0.15">
      <c r="A7" s="19" t="s">
        <v>14</v>
      </c>
      <c r="B7" s="20">
        <v>29.171047000000002</v>
      </c>
      <c r="C7" s="21">
        <v>4.6300709999999998E-7</v>
      </c>
      <c r="D7" s="20">
        <v>200.54560599999999</v>
      </c>
      <c r="E7" s="21">
        <v>3.2156680000000001E-43</v>
      </c>
      <c r="F7" s="20">
        <v>31.494116000000002</v>
      </c>
      <c r="G7" s="21">
        <v>6.689292E-7</v>
      </c>
      <c r="H7" s="34"/>
      <c r="I7" s="16">
        <f t="shared" si="0"/>
        <v>2.3230690000000003</v>
      </c>
      <c r="J7" s="22">
        <f t="shared" si="1"/>
        <v>-169.05149</v>
      </c>
      <c r="K7" s="22">
        <f t="shared" si="2"/>
        <v>-198.22253700000002</v>
      </c>
      <c r="L7" s="30" t="b">
        <f t="shared" si="6"/>
        <v>1</v>
      </c>
      <c r="M7" s="17" t="b">
        <f t="shared" si="7"/>
        <v>0</v>
      </c>
      <c r="N7" s="23" t="b">
        <f t="shared" si="8"/>
        <v>0</v>
      </c>
    </row>
    <row r="8" spans="1:14" s="1" customFormat="1" ht="15.75" customHeight="1" x14ac:dyDescent="0.15">
      <c r="A8" s="24" t="s">
        <v>15</v>
      </c>
      <c r="B8" s="25">
        <v>71.247557</v>
      </c>
      <c r="C8" s="26">
        <v>3.37901E-16</v>
      </c>
      <c r="D8" s="25">
        <v>60.482818000000002</v>
      </c>
      <c r="E8" s="26">
        <v>4.6354220000000002E-13</v>
      </c>
      <c r="F8" s="25">
        <v>2.6178409999999999</v>
      </c>
      <c r="G8" s="26">
        <v>0.45437040000000001</v>
      </c>
      <c r="H8" s="4"/>
      <c r="I8" s="28">
        <f t="shared" si="0"/>
        <v>-68.629716000000002</v>
      </c>
      <c r="J8" s="29">
        <f t="shared" si="1"/>
        <v>-57.864977000000003</v>
      </c>
      <c r="K8" s="29">
        <f t="shared" si="2"/>
        <v>-129.11253400000001</v>
      </c>
      <c r="L8" s="28" t="b">
        <f t="shared" si="6"/>
        <v>0</v>
      </c>
      <c r="M8" s="35" t="b">
        <f t="shared" si="7"/>
        <v>1</v>
      </c>
      <c r="N8" s="32" t="b">
        <f t="shared" si="8"/>
        <v>1</v>
      </c>
    </row>
    <row r="9" spans="1:14" s="1" customFormat="1" ht="15.75" customHeight="1" x14ac:dyDescent="0.15">
      <c r="A9" s="11" t="s">
        <v>16</v>
      </c>
      <c r="B9" s="12">
        <v>26.666131</v>
      </c>
      <c r="C9" s="13">
        <v>1.620031E-6</v>
      </c>
      <c r="D9" s="12">
        <v>4.9057110000000002</v>
      </c>
      <c r="E9" s="13">
        <v>0.17883309999999999</v>
      </c>
      <c r="F9" s="12">
        <v>0.33391999999999999</v>
      </c>
      <c r="G9" s="13">
        <v>0.95352769999999998</v>
      </c>
      <c r="H9" s="4"/>
      <c r="I9" s="14">
        <f t="shared" si="0"/>
        <v>-26.332211000000001</v>
      </c>
      <c r="J9" s="15">
        <f t="shared" si="1"/>
        <v>-4.5717910000000002</v>
      </c>
      <c r="K9" s="15">
        <f t="shared" si="2"/>
        <v>-31.237922000000001</v>
      </c>
      <c r="L9" s="16" t="b">
        <f t="shared" ref="L9:L11" si="9">MAX($I$9:I$11)=I9</f>
        <v>0</v>
      </c>
      <c r="M9" s="17" t="b">
        <f t="shared" ref="M9:M11" si="10">MAX($J$9:J$11)=J9</f>
        <v>0</v>
      </c>
      <c r="N9" s="18" t="b">
        <f t="shared" ref="N9:N11" si="11">MAX($K$9:K$11)=K9</f>
        <v>0</v>
      </c>
    </row>
    <row r="10" spans="1:14" s="1" customFormat="1" ht="15.75" customHeight="1" x14ac:dyDescent="0.15">
      <c r="A10" s="36" t="s">
        <v>17</v>
      </c>
      <c r="B10" s="20">
        <v>30.951118000000001</v>
      </c>
      <c r="C10" s="21">
        <v>1.9012980000000001E-7</v>
      </c>
      <c r="D10" s="20">
        <v>87.573699000000005</v>
      </c>
      <c r="E10" s="21">
        <v>7.2713759999999998E-19</v>
      </c>
      <c r="F10" s="37">
        <v>97.900435999999999</v>
      </c>
      <c r="G10" s="21">
        <v>4.394332E-21</v>
      </c>
      <c r="H10" s="34"/>
      <c r="I10" s="16">
        <f t="shared" si="0"/>
        <v>66.949318000000005</v>
      </c>
      <c r="J10" s="22">
        <f t="shared" si="1"/>
        <v>10.326736999999994</v>
      </c>
      <c r="K10" s="22">
        <f t="shared" si="2"/>
        <v>-20.624381000000014</v>
      </c>
      <c r="L10" s="30" t="b">
        <f t="shared" si="9"/>
        <v>1</v>
      </c>
      <c r="M10" s="31" t="b">
        <f t="shared" si="10"/>
        <v>1</v>
      </c>
      <c r="N10" s="38" t="b">
        <f t="shared" si="11"/>
        <v>1</v>
      </c>
    </row>
    <row r="11" spans="1:14" s="1" customFormat="1" ht="15.75" customHeight="1" x14ac:dyDescent="0.15">
      <c r="A11" s="39" t="s">
        <v>18</v>
      </c>
      <c r="B11" s="25">
        <v>186.50134</v>
      </c>
      <c r="C11" s="26">
        <v>3.1750349999999999E-41</v>
      </c>
      <c r="D11" s="25">
        <v>19.322564</v>
      </c>
      <c r="E11" s="26">
        <v>2.3446400000000001E-4</v>
      </c>
      <c r="F11" s="25">
        <v>7.8633199999999999</v>
      </c>
      <c r="G11" s="26">
        <v>4.8922569999999999E-2</v>
      </c>
      <c r="H11" s="4"/>
      <c r="I11" s="28">
        <f t="shared" si="0"/>
        <v>-178.63802000000001</v>
      </c>
      <c r="J11" s="29">
        <f t="shared" si="1"/>
        <v>-11.459244</v>
      </c>
      <c r="K11" s="29">
        <f t="shared" si="2"/>
        <v>-197.96058400000001</v>
      </c>
      <c r="L11" s="16" t="b">
        <f t="shared" si="9"/>
        <v>0</v>
      </c>
      <c r="M11" s="17" t="b">
        <f t="shared" si="10"/>
        <v>0</v>
      </c>
      <c r="N11" s="40" t="b">
        <f t="shared" si="11"/>
        <v>0</v>
      </c>
    </row>
    <row r="12" spans="1:14" s="1" customFormat="1" ht="15.75" customHeight="1" x14ac:dyDescent="0.15">
      <c r="A12" s="11" t="s">
        <v>19</v>
      </c>
      <c r="B12" s="12">
        <v>262.26214299999998</v>
      </c>
      <c r="C12" s="13">
        <v>1.1233089999999999E-57</v>
      </c>
      <c r="D12" s="12">
        <v>24.510005</v>
      </c>
      <c r="E12" s="13">
        <v>1.9546779999999999E-5</v>
      </c>
      <c r="F12" s="12">
        <v>20.595775</v>
      </c>
      <c r="G12" s="13">
        <v>1.277153E-4</v>
      </c>
      <c r="H12" s="4"/>
      <c r="I12" s="14">
        <f t="shared" si="0"/>
        <v>-241.66636799999998</v>
      </c>
      <c r="J12" s="15">
        <f t="shared" si="1"/>
        <v>-3.9142299999999999</v>
      </c>
      <c r="K12" s="15">
        <f t="shared" si="2"/>
        <v>-266.17637299999996</v>
      </c>
      <c r="L12" s="14" t="b">
        <f t="shared" ref="L12:L14" si="12">MAX($I$12:I$14)=I12</f>
        <v>0</v>
      </c>
      <c r="M12" s="33" t="b">
        <f t="shared" ref="M12:M14" si="13">MAX($J$12:J$14)=J12</f>
        <v>0</v>
      </c>
      <c r="N12" s="18" t="b">
        <f t="shared" ref="N12:N14" si="14">MAX($K$12:K$14)=K12</f>
        <v>0</v>
      </c>
    </row>
    <row r="13" spans="1:14" s="1" customFormat="1" ht="15.75" customHeight="1" x14ac:dyDescent="0.15">
      <c r="A13" s="36" t="s">
        <v>20</v>
      </c>
      <c r="B13" s="20">
        <v>67.237292999999994</v>
      </c>
      <c r="C13" s="21">
        <v>2.5096159999999999E-15</v>
      </c>
      <c r="D13" s="20">
        <v>48.717286999999999</v>
      </c>
      <c r="E13" s="21">
        <v>1.4983460000000001E-10</v>
      </c>
      <c r="F13" s="37">
        <v>92.562062999999995</v>
      </c>
      <c r="G13" s="21">
        <v>6.1684790000000002E-20</v>
      </c>
      <c r="H13" s="34"/>
      <c r="I13" s="16">
        <f t="shared" si="0"/>
        <v>25.324770000000001</v>
      </c>
      <c r="J13" s="22">
        <f t="shared" si="1"/>
        <v>43.844775999999996</v>
      </c>
      <c r="K13" s="22">
        <f t="shared" si="2"/>
        <v>-23.392516999999998</v>
      </c>
      <c r="L13" s="30" t="b">
        <f t="shared" si="12"/>
        <v>1</v>
      </c>
      <c r="M13" s="31" t="b">
        <f t="shared" si="13"/>
        <v>1</v>
      </c>
      <c r="N13" s="38" t="b">
        <f t="shared" si="14"/>
        <v>1</v>
      </c>
    </row>
    <row r="14" spans="1:14" s="1" customFormat="1" ht="15.75" customHeight="1" x14ac:dyDescent="0.15">
      <c r="A14" s="39" t="s">
        <v>21</v>
      </c>
      <c r="B14" s="25">
        <v>212.60207500000001</v>
      </c>
      <c r="C14" s="26">
        <v>6.8241110000000001E-47</v>
      </c>
      <c r="D14" s="25">
        <v>37.616613999999998</v>
      </c>
      <c r="E14" s="26">
        <v>3.4072390000000001E-8</v>
      </c>
      <c r="F14" s="25">
        <v>3.8368519999999999</v>
      </c>
      <c r="G14" s="26">
        <v>0.2796286</v>
      </c>
      <c r="H14" s="4"/>
      <c r="I14" s="28">
        <f t="shared" si="0"/>
        <v>-208.76522300000002</v>
      </c>
      <c r="J14" s="29">
        <f t="shared" si="1"/>
        <v>-33.779761999999998</v>
      </c>
      <c r="K14" s="29">
        <f t="shared" si="2"/>
        <v>-246.38183700000002</v>
      </c>
      <c r="L14" s="28" t="b">
        <f t="shared" si="12"/>
        <v>0</v>
      </c>
      <c r="M14" s="41" t="b">
        <f t="shared" si="13"/>
        <v>0</v>
      </c>
      <c r="N14" s="40" t="b">
        <f t="shared" si="14"/>
        <v>0</v>
      </c>
    </row>
    <row r="15" spans="1:14" s="1" customFormat="1" ht="15.75" customHeight="1" x14ac:dyDescent="0.15">
      <c r="A15" s="11" t="s">
        <v>22</v>
      </c>
      <c r="B15" s="12">
        <v>15.581948000000001</v>
      </c>
      <c r="C15" s="13">
        <v>4.1344990000000001E-4</v>
      </c>
      <c r="D15" s="12">
        <v>72.802379999999999</v>
      </c>
      <c r="E15" s="13">
        <v>1.0715779999999999E-15</v>
      </c>
      <c r="F15" s="12">
        <v>11.382883</v>
      </c>
      <c r="G15" s="13">
        <v>9.8258119999999997E-3</v>
      </c>
      <c r="H15" s="4"/>
      <c r="I15" s="14">
        <f t="shared" si="0"/>
        <v>-4.1990650000000009</v>
      </c>
      <c r="J15" s="15">
        <f t="shared" si="1"/>
        <v>-61.419497</v>
      </c>
      <c r="K15" s="15">
        <f t="shared" si="2"/>
        <v>-77.00144499999999</v>
      </c>
      <c r="L15" s="30" t="b">
        <f t="shared" ref="L15:L17" si="15">MAX($I$15:I$17)=I15</f>
        <v>1</v>
      </c>
      <c r="M15" s="17" t="b">
        <f t="shared" ref="M15:M17" si="16">MAX($J$15:J$17)=J15</f>
        <v>0</v>
      </c>
      <c r="N15" s="18" t="b">
        <f t="shared" ref="N15:N17" si="17">MAX($K$15:K$17)=K15</f>
        <v>0</v>
      </c>
    </row>
    <row r="16" spans="1:14" s="1" customFormat="1" ht="15.75" customHeight="1" x14ac:dyDescent="0.15">
      <c r="A16" s="36" t="s">
        <v>23</v>
      </c>
      <c r="B16" s="20">
        <v>26.909431999999999</v>
      </c>
      <c r="C16" s="21">
        <v>1.434468E-6</v>
      </c>
      <c r="D16" s="20">
        <v>20.862341000000001</v>
      </c>
      <c r="E16" s="21">
        <v>1.124383E-4</v>
      </c>
      <c r="F16" s="20">
        <v>5.8082339999999997</v>
      </c>
      <c r="G16" s="21">
        <v>0.1213221</v>
      </c>
      <c r="H16" s="4"/>
      <c r="I16" s="16">
        <f t="shared" si="0"/>
        <v>-21.101198</v>
      </c>
      <c r="J16" s="22">
        <f t="shared" si="1"/>
        <v>-15.054107000000002</v>
      </c>
      <c r="K16" s="22">
        <f t="shared" si="2"/>
        <v>-41.963538999999997</v>
      </c>
      <c r="L16" s="16" t="b">
        <f t="shared" si="15"/>
        <v>0</v>
      </c>
      <c r="M16" s="31" t="b">
        <f t="shared" si="16"/>
        <v>1</v>
      </c>
      <c r="N16" s="38" t="b">
        <f t="shared" si="17"/>
        <v>1</v>
      </c>
    </row>
    <row r="17" spans="1:14" s="1" customFormat="1" ht="15.75" customHeight="1" x14ac:dyDescent="0.15">
      <c r="A17" s="39" t="s">
        <v>24</v>
      </c>
      <c r="B17" s="25">
        <v>14.244524</v>
      </c>
      <c r="C17" s="26">
        <v>8.0693949999999996E-4</v>
      </c>
      <c r="D17" s="25">
        <v>56.185442000000002</v>
      </c>
      <c r="E17" s="26">
        <v>3.8350529999999996E-12</v>
      </c>
      <c r="F17" s="25">
        <v>3.1350280000000001</v>
      </c>
      <c r="G17" s="26">
        <v>0.37127149999999998</v>
      </c>
      <c r="H17" s="4"/>
      <c r="I17" s="28">
        <f t="shared" si="0"/>
        <v>-11.109496</v>
      </c>
      <c r="J17" s="29">
        <f t="shared" si="1"/>
        <v>-53.050414000000004</v>
      </c>
      <c r="K17" s="29">
        <f t="shared" si="2"/>
        <v>-67.294938000000002</v>
      </c>
      <c r="L17" s="28" t="b">
        <f t="shared" si="15"/>
        <v>0</v>
      </c>
      <c r="M17" s="41" t="b">
        <f t="shared" si="16"/>
        <v>0</v>
      </c>
      <c r="N17" s="40" t="b">
        <f t="shared" si="17"/>
        <v>0</v>
      </c>
    </row>
    <row r="18" spans="1:14" s="1" customFormat="1" ht="15.75" customHeight="1" x14ac:dyDescent="0.15">
      <c r="A18" s="4"/>
      <c r="B18" s="4"/>
      <c r="C18" s="4"/>
      <c r="D18" s="4"/>
      <c r="E18" s="4"/>
      <c r="F18" s="4"/>
      <c r="G18" s="4"/>
      <c r="H18" s="4"/>
      <c r="I18" s="22">
        <f t="shared" ref="I18:K18" si="18">MAX(I3:I17)</f>
        <v>66.949318000000005</v>
      </c>
      <c r="J18" s="22">
        <f t="shared" si="18"/>
        <v>43.844775999999996</v>
      </c>
      <c r="K18" s="22">
        <f t="shared" si="18"/>
        <v>-20.624381000000014</v>
      </c>
      <c r="L18" s="4"/>
      <c r="M18" s="4"/>
      <c r="N18" s="4"/>
    </row>
    <row r="19" spans="1:14" s="1" customFormat="1" ht="15.75" customHeight="1" x14ac:dyDescent="0.1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s="1" customFormat="1" ht="15.75" customHeight="1" x14ac:dyDescent="0.15">
      <c r="A20" s="56" t="s">
        <v>25</v>
      </c>
      <c r="B20" s="58" t="s">
        <v>1</v>
      </c>
      <c r="C20" s="59"/>
      <c r="D20" s="58" t="s">
        <v>2</v>
      </c>
      <c r="E20" s="59"/>
      <c r="F20" s="58" t="s">
        <v>32</v>
      </c>
      <c r="G20" s="60"/>
      <c r="H20" s="22"/>
      <c r="I20" s="61" t="s">
        <v>3</v>
      </c>
      <c r="J20" s="54"/>
      <c r="K20" s="55"/>
      <c r="L20" s="4"/>
      <c r="M20" s="4"/>
      <c r="N20" s="4"/>
    </row>
    <row r="21" spans="1:14" s="1" customFormat="1" ht="15.75" customHeight="1" x14ac:dyDescent="0.15">
      <c r="A21" s="57"/>
      <c r="B21" s="42" t="s">
        <v>5</v>
      </c>
      <c r="C21" s="43" t="s">
        <v>6</v>
      </c>
      <c r="D21" s="44" t="s">
        <v>5</v>
      </c>
      <c r="E21" s="43" t="s">
        <v>6</v>
      </c>
      <c r="F21" s="44" t="s">
        <v>5</v>
      </c>
      <c r="G21" s="45" t="s">
        <v>6</v>
      </c>
      <c r="H21" s="22"/>
      <c r="I21" s="5" t="s">
        <v>7</v>
      </c>
      <c r="J21" s="6" t="s">
        <v>8</v>
      </c>
      <c r="K21" s="46" t="s">
        <v>9</v>
      </c>
      <c r="L21" s="4"/>
      <c r="M21" s="4"/>
      <c r="N21" s="4"/>
    </row>
    <row r="22" spans="1:14" s="1" customFormat="1" ht="15.75" customHeight="1" x14ac:dyDescent="0.15">
      <c r="A22" s="11" t="s">
        <v>26</v>
      </c>
      <c r="B22" s="47">
        <v>14.146955</v>
      </c>
      <c r="C22" s="21">
        <v>8.4728159999999996E-4</v>
      </c>
      <c r="D22" s="48">
        <v>218.48692</v>
      </c>
      <c r="E22" s="49">
        <v>4.2637849999999999E-47</v>
      </c>
      <c r="F22" s="12">
        <v>8.5778359999999996</v>
      </c>
      <c r="G22" s="21">
        <v>3.5463679999999997E-2</v>
      </c>
      <c r="H22" s="22"/>
      <c r="I22" s="14">
        <f t="shared" ref="I22:I25" si="19">F22-B22</f>
        <v>-5.5691190000000006</v>
      </c>
      <c r="J22" s="15">
        <f t="shared" ref="J22:J25" si="20">F22-D22</f>
        <v>-209.90908400000001</v>
      </c>
      <c r="K22" s="33">
        <f t="shared" ref="K22:K25" si="21">F22-SUM(B22,D22)</f>
        <v>-224.056039</v>
      </c>
      <c r="L22" s="4"/>
      <c r="M22" s="4"/>
      <c r="N22" s="4"/>
    </row>
    <row r="23" spans="1:14" s="1" customFormat="1" ht="15.75" customHeight="1" x14ac:dyDescent="0.15">
      <c r="A23" s="36" t="s">
        <v>27</v>
      </c>
      <c r="B23" s="50">
        <v>63.879984</v>
      </c>
      <c r="C23" s="21">
        <v>1.344738E-14</v>
      </c>
      <c r="D23" s="20">
        <v>83.797974999999994</v>
      </c>
      <c r="E23" s="21">
        <v>4.7005700000000002E-18</v>
      </c>
      <c r="F23" s="37">
        <v>111.845888</v>
      </c>
      <c r="G23" s="49">
        <v>4.3959850000000002E-24</v>
      </c>
      <c r="H23" s="22"/>
      <c r="I23" s="30">
        <f t="shared" si="19"/>
        <v>47.965904000000002</v>
      </c>
      <c r="J23" s="34">
        <f t="shared" si="20"/>
        <v>28.047913000000008</v>
      </c>
      <c r="K23" s="31">
        <f t="shared" si="21"/>
        <v>-35.832070999999985</v>
      </c>
      <c r="L23" s="4"/>
      <c r="M23" s="4"/>
      <c r="N23" s="4"/>
    </row>
    <row r="24" spans="1:14" s="1" customFormat="1" ht="15.75" customHeight="1" x14ac:dyDescent="0.15">
      <c r="A24" s="19" t="s">
        <v>28</v>
      </c>
      <c r="B24" s="51">
        <v>280.16428400000001</v>
      </c>
      <c r="C24" s="49">
        <v>1.45579E-61</v>
      </c>
      <c r="D24" s="20">
        <v>6.0561389999999999</v>
      </c>
      <c r="E24" s="21">
        <v>0.1089107</v>
      </c>
      <c r="F24" s="20">
        <v>13.292691</v>
      </c>
      <c r="G24" s="21">
        <v>4.0445589999999997E-3</v>
      </c>
      <c r="H24" s="22"/>
      <c r="I24" s="16">
        <f t="shared" si="19"/>
        <v>-266.87159300000002</v>
      </c>
      <c r="J24" s="22">
        <f t="shared" si="20"/>
        <v>7.2365519999999997</v>
      </c>
      <c r="K24" s="17">
        <f t="shared" si="21"/>
        <v>-272.92773199999999</v>
      </c>
      <c r="L24" s="4"/>
      <c r="M24" s="4"/>
      <c r="N24" s="4"/>
    </row>
    <row r="25" spans="1:14" s="1" customFormat="1" ht="15.75" customHeight="1" x14ac:dyDescent="0.15">
      <c r="A25" s="39" t="s">
        <v>29</v>
      </c>
      <c r="B25" s="52">
        <v>267.37766399999998</v>
      </c>
      <c r="C25" s="26">
        <v>8.7031820000000001E-59</v>
      </c>
      <c r="D25" s="25">
        <v>12.179555000000001</v>
      </c>
      <c r="E25" s="26">
        <v>6.7927220000000002E-3</v>
      </c>
      <c r="F25" s="25">
        <v>9.0903899999999993</v>
      </c>
      <c r="G25" s="26">
        <v>2.8112930000000001E-2</v>
      </c>
      <c r="H25" s="22"/>
      <c r="I25" s="28">
        <f t="shared" si="19"/>
        <v>-258.28727399999997</v>
      </c>
      <c r="J25" s="29">
        <f t="shared" si="20"/>
        <v>-3.0891650000000013</v>
      </c>
      <c r="K25" s="41">
        <f t="shared" si="21"/>
        <v>-270.46682899999996</v>
      </c>
      <c r="L25" s="4"/>
      <c r="M25" s="4"/>
      <c r="N25" s="4"/>
    </row>
    <row r="26" spans="1:14" ht="15.75" customHeight="1" x14ac:dyDescent="0.1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</sheetData>
  <mergeCells count="11">
    <mergeCell ref="L1:N1"/>
    <mergeCell ref="A20:A21"/>
    <mergeCell ref="B20:C20"/>
    <mergeCell ref="D20:E20"/>
    <mergeCell ref="F20:G20"/>
    <mergeCell ref="I20:K20"/>
    <mergeCell ref="A1:A2"/>
    <mergeCell ref="B1:C1"/>
    <mergeCell ref="D1:E1"/>
    <mergeCell ref="F1:G1"/>
    <mergeCell ref="I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Ordinations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Cordazzo Vargas, Bianca</cp:lastModifiedBy>
  <dcterms:modified xsi:type="dcterms:W3CDTF">2026-06-10T15:32:31Z</dcterms:modified>
</cp:coreProperties>
</file>